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2120" windowHeight="8985" activeTab="0"/>
  </bookViews>
  <sheets>
    <sheet name="КФСР" sheetId="1" r:id="rId1"/>
  </sheets>
  <externalReferences>
    <externalReference r:id="rId4"/>
  </externalReferences>
  <definedNames>
    <definedName name="_xlnm.Print_Titles" localSheetId="0">'КФСР'!$13:$13</definedName>
    <definedName name="_xlnm.Print_Area" localSheetId="0">'КФСР'!$A$1:$E$104</definedName>
  </definedNames>
  <calcPr fullCalcOnLoad="1"/>
</workbook>
</file>

<file path=xl/sharedStrings.xml><?xml version="1.0" encoding="utf-8"?>
<sst xmlns="http://schemas.openxmlformats.org/spreadsheetml/2006/main" count="210" uniqueCount="182">
  <si>
    <t xml:space="preserve">Код бюджетной классификации </t>
  </si>
  <si>
    <t>0100</t>
  </si>
  <si>
    <t>Общегосударственные вопросы</t>
  </si>
  <si>
    <t>0102</t>
  </si>
  <si>
    <t>0103</t>
  </si>
  <si>
    <t>0104</t>
  </si>
  <si>
    <t>0107</t>
  </si>
  <si>
    <t>Обеспечение проведения выборов и референдумов</t>
  </si>
  <si>
    <t xml:space="preserve">Обеспечение  деятельности избирательной комиссии Калининградской области </t>
  </si>
  <si>
    <t>0112</t>
  </si>
  <si>
    <t>Обслуживание государственного и муниципального долга</t>
  </si>
  <si>
    <t>0113</t>
  </si>
  <si>
    <t xml:space="preserve">Резервные фонды </t>
  </si>
  <si>
    <t xml:space="preserve">Резервный фонд по предупреждению и ликвидации  последствий чрезвычайных ситуаций и стихийных бедствий </t>
  </si>
  <si>
    <t>Фонд непредвиденных расходов</t>
  </si>
  <si>
    <t>0115</t>
  </si>
  <si>
    <t>Другие общегосударственные вопросы</t>
  </si>
  <si>
    <t>Руководство и управление в сфере установленных функций</t>
  </si>
  <si>
    <t xml:space="preserve">Обеспечение деятельности архивных учреждений </t>
  </si>
  <si>
    <t>Финансовая поддержка на возвратной основе</t>
  </si>
  <si>
    <t>0200</t>
  </si>
  <si>
    <t xml:space="preserve">Национальная оборона </t>
  </si>
  <si>
    <t>0203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</si>
  <si>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</si>
  <si>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</si>
  <si>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</si>
  <si>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</si>
  <si>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</si>
  <si>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</si>
  <si>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</si>
  <si>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0310</t>
  </si>
  <si>
    <t>Обеспечение протвопожарной безопасности</t>
  </si>
  <si>
    <t>0400</t>
  </si>
  <si>
    <t>Национальная экономика</t>
  </si>
  <si>
    <t>0405</t>
  </si>
  <si>
    <t xml:space="preserve">Сельское хозяйство и рыболовство </t>
  </si>
  <si>
    <t>0407</t>
  </si>
  <si>
    <t>Лесное хозяйство</t>
  </si>
  <si>
    <t>0408</t>
  </si>
  <si>
    <t>Транспорт</t>
  </si>
  <si>
    <t>0409</t>
  </si>
  <si>
    <t>Связь и информатика</t>
  </si>
  <si>
    <t>0411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</si>
  <si>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</si>
  <si>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</si>
  <si>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</si>
  <si>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</si>
  <si>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</si>
  <si>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0504</t>
  </si>
  <si>
    <t>Другие вопросы в области жилищно-коммунального хозяйства</t>
  </si>
  <si>
    <t>0600</t>
  </si>
  <si>
    <t>Охрана окружающей среды</t>
  </si>
  <si>
    <t>0604</t>
  </si>
  <si>
    <t>Природоохранные мероприятия</t>
  </si>
  <si>
    <t>0700</t>
  </si>
  <si>
    <t>Образование</t>
  </si>
  <si>
    <t>0702</t>
  </si>
  <si>
    <t>Общее образование</t>
  </si>
  <si>
    <t>0705</t>
  </si>
  <si>
    <t>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</si>
  <si>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</si>
  <si>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</si>
  <si>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</si>
  <si>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</si>
  <si>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</si>
  <si>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</si>
  <si>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0801</t>
  </si>
  <si>
    <t>Культура</t>
  </si>
  <si>
    <t>0803</t>
  </si>
  <si>
    <t xml:space="preserve">Телевидение и радиовещание </t>
  </si>
  <si>
    <t>0804</t>
  </si>
  <si>
    <t>Периодическая печать и издательства</t>
  </si>
  <si>
    <t>0806</t>
  </si>
  <si>
    <t>Другие вопросы в области культуры, кинематографии, средств массовой информации</t>
  </si>
  <si>
    <t>0900</t>
  </si>
  <si>
    <t>Здравоохранение и спорт</t>
  </si>
  <si>
    <t>0901</t>
  </si>
  <si>
    <t xml:space="preserve">Здравоохранение </t>
  </si>
  <si>
    <t>Возврат средств от сдачи в аренду имущества</t>
  </si>
  <si>
    <t>0902</t>
  </si>
  <si>
    <t>Спорт и физическая культура</t>
  </si>
  <si>
    <t>0904</t>
  </si>
  <si>
    <t>Другие вопросы в области здравоохранения и спорта</t>
  </si>
  <si>
    <t>1000</t>
  </si>
  <si>
    <t>Социальная политика</t>
  </si>
  <si>
    <t>1001</t>
  </si>
  <si>
    <t>1002</t>
  </si>
  <si>
    <t>Социальное обслуживание населения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</si>
  <si>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</si>
  <si>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</si>
  <si>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</si>
  <si>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</si>
  <si>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ВСЕГО РАСХОДОВ</t>
  </si>
  <si>
    <t>Всего источников финансирования дефицита</t>
  </si>
  <si>
    <t>Наименование показателей</t>
  </si>
  <si>
    <t xml:space="preserve">Раздел I </t>
  </si>
  <si>
    <t>ДОХОДЫ</t>
  </si>
  <si>
    <t>Раздел II</t>
  </si>
  <si>
    <t>1004</t>
  </si>
  <si>
    <t>Опека, попечительство</t>
  </si>
  <si>
    <t>0701</t>
  </si>
  <si>
    <t>Дошкольное образование</t>
  </si>
  <si>
    <t>0501</t>
  </si>
  <si>
    <t>Жилищное хозяйство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</si>
  <si>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</si>
  <si>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</si>
  <si>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Доплаты к пенсиям   муниципальных служащих</t>
  </si>
  <si>
    <t>000 3 00 00000 00 0000 000</t>
  </si>
  <si>
    <t>Доходы от предпринимательской и иной приносящей доход деятельности</t>
  </si>
  <si>
    <t xml:space="preserve">               ВСЕГО ДОХОДОВ </t>
  </si>
  <si>
    <t>РАСХОДЫ</t>
  </si>
  <si>
    <t>Функционирование высших органов исполнительной власти  органов местных администраций</t>
  </si>
  <si>
    <t>Раздел III</t>
  </si>
  <si>
    <t>Превышение доходов  над расходами (дефицит)</t>
  </si>
  <si>
    <t>000 02 01 00 00 00 0000 800</t>
  </si>
  <si>
    <t>000 02 01 00 00 00 0000 700</t>
  </si>
  <si>
    <t xml:space="preserve">       Предоставление бюджетных кредитов </t>
  </si>
  <si>
    <t xml:space="preserve">       Возврат бюджетных кредитов </t>
  </si>
  <si>
    <t>000 08 00 00 00 00 0000 000</t>
  </si>
  <si>
    <t>Остатки средств бюджетов</t>
  </si>
  <si>
    <t>(тыс. руб.)</t>
  </si>
  <si>
    <t>Платные</t>
  </si>
  <si>
    <t>дополнительно</t>
  </si>
  <si>
    <t>Изменения ко 2 чтению</t>
  </si>
  <si>
    <t>Изменения ко 2 чтению (ЖКХ)</t>
  </si>
  <si>
    <t>Изменения ко 2 чтению (зарплате)</t>
  </si>
  <si>
    <t>0602</t>
  </si>
  <si>
    <t>Природоохранные учреждения</t>
  </si>
  <si>
    <t>Изменения</t>
  </si>
  <si>
    <t>000 02 01 02 00 04 0000 710</t>
  </si>
  <si>
    <t>000 02 01 02 00 04 0000 810</t>
  </si>
  <si>
    <t>000 06 01 00 00 04 0000 430</t>
  </si>
  <si>
    <t>000 05 00 00 00 04 0000 630</t>
  </si>
  <si>
    <t>000 08 02 01 00 04 0000 510</t>
  </si>
  <si>
    <t>000 08 02 01 00 04 0000 610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</si>
  <si>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</si>
  <si>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</si>
  <si>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ИСТОЧНИКИ ВНУТРЕННЕГО ФИНАНСИРОВАНИЯ  ДЕФИЦИТОВ БЮДЖЕТОВ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</si>
  <si>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</si>
  <si>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Бюджетные кредиты, полученные от других бюджетов бюджетной системы Российской Федерации</t>
  </si>
  <si>
    <t>000 02 01 01 00 00 0000 710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</si>
  <si>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</si>
  <si>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000 02 01 01 00 04 0000 710</t>
  </si>
  <si>
    <t>Кредиты, полученные в валюте Российской Федерации от кредитных организаций</t>
  </si>
  <si>
    <t>000 02 01 02 00 00 0000 710</t>
  </si>
  <si>
    <t>Кредиты, полученные в валюте Российской Федерации от кредитных организаций бюджетами городских округов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</si>
  <si>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</si>
  <si>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000 02 01 01 00 00 0000 810</t>
  </si>
  <si>
    <t>000 02 01 01 00 04 0000 810</t>
  </si>
  <si>
    <t>000 02 01 02 00 00 0000 810</t>
  </si>
  <si>
    <t>Увеличение прочих остатков денежных средств бюджетов городских округов</t>
  </si>
  <si>
    <t>Уменьшение остатков денежных средств финансовых резервов бюджетов городских округов</t>
  </si>
  <si>
    <t xml:space="preserve">Акции и иные формы участия в капитале, находящиеся в государственной и муниципальной собственности </t>
  </si>
  <si>
    <t>000 05 00 00 00 00 0000 000</t>
  </si>
  <si>
    <t>Продажа акций и иных форм участия в капитале, находящихся в собственности городских округов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</si>
  <si>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бюджеты городских округов</t>
  </si>
  <si>
    <t>0304</t>
  </si>
  <si>
    <t>Органы юстиции</t>
  </si>
  <si>
    <t>1100</t>
  </si>
  <si>
    <t>1101</t>
  </si>
  <si>
    <t>Межбюджетные трансферты</t>
  </si>
  <si>
    <t>Финансовая помощь бюджетам других уровней</t>
  </si>
  <si>
    <t>Платные (Лена)</t>
  </si>
  <si>
    <t>Изменения к 1 чтению</t>
  </si>
  <si>
    <t>Доходы и расходы бюджета города Калининграда на 2007 год по предпринимательской и иной приносящей доход деятельности</t>
  </si>
  <si>
    <t>Платные остатки</t>
  </si>
  <si>
    <t>аренда</t>
  </si>
  <si>
    <t>ост. аренды</t>
  </si>
  <si>
    <t>приказ 17</t>
  </si>
  <si>
    <t>ЦБФ</t>
  </si>
  <si>
    <t>областные</t>
  </si>
  <si>
    <t xml:space="preserve">                                                                                               к решению городского Совета</t>
  </si>
  <si>
    <t xml:space="preserve">                                                                                               депутатов Калининграда</t>
  </si>
  <si>
    <t xml:space="preserve">                                                                                               Приложение  № 18</t>
  </si>
  <si>
    <t xml:space="preserve">                                                                                               № 491 от 20 декабря  2006 г. </t>
  </si>
  <si>
    <t>Платные (Пр.19,35,39)</t>
  </si>
  <si>
    <t xml:space="preserve">                                                                                               к решению окружного Совета</t>
  </si>
  <si>
    <t>Утверждено на 2007 год № 316 от 17.10.2007 г.</t>
  </si>
  <si>
    <t>Средства ФОМС, ФСС</t>
  </si>
  <si>
    <t xml:space="preserve">                                                                                               Приложение  № 11</t>
  </si>
  <si>
    <t>Утверждено на 2007 год</t>
  </si>
  <si>
    <t xml:space="preserve">                                                                                               №  424  от  19 декабря 2007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</si>
</sst>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_ ;[Red]\-#,##0\ "/>
    <numFmt numFmtId="170" formatCode="0.0"/>
  </numFmts>
  <fonts count="20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i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 indent="2"/>
    </xf>
    <xf numFmtId="0" fontId="4" fillId="0" borderId="1" xfId="0" applyFont="1" applyFill="1" applyBorder="1" applyAlignment="1">
      <alignment horizontal="left" indent="2"/>
    </xf>
    <xf numFmtId="0" fontId="5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6" fillId="0" borderId="0" xfId="0" applyFont="1" applyAlignment="1">
      <alignment/>
    </xf>
    <xf numFmtId="168" fontId="5" fillId="0" borderId="1" xfId="0" applyNumberFormat="1" applyFont="1" applyBorder="1" applyAlignment="1">
      <alignment/>
    </xf>
    <xf numFmtId="168" fontId="5" fillId="0" borderId="5" xfId="0" applyNumberFormat="1" applyFont="1" applyBorder="1" applyAlignment="1">
      <alignment/>
    </xf>
    <xf numFmtId="168" fontId="5" fillId="0" borderId="5" xfId="0" applyNumberFormat="1" applyFont="1" applyFill="1" applyBorder="1" applyAlignment="1">
      <alignment horizontal="right" indent="1"/>
    </xf>
    <xf numFmtId="168" fontId="4" fillId="0" borderId="5" xfId="0" applyNumberFormat="1" applyFont="1" applyFill="1" applyBorder="1" applyAlignment="1">
      <alignment horizontal="right" indent="1"/>
    </xf>
    <xf numFmtId="0" fontId="1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168" fontId="4" fillId="0" borderId="5" xfId="0" applyNumberFormat="1" applyFont="1" applyBorder="1" applyAlignment="1">
      <alignment horizontal="right" wrapText="1"/>
    </xf>
    <xf numFmtId="168" fontId="4" fillId="0" borderId="0" xfId="0" applyNumberFormat="1" applyFont="1" applyAlignment="1">
      <alignment/>
    </xf>
    <xf numFmtId="168" fontId="5" fillId="0" borderId="1" xfId="0" applyNumberFormat="1" applyFont="1" applyFill="1" applyBorder="1" applyAlignment="1">
      <alignment horizontal="right" indent="1"/>
    </xf>
    <xf numFmtId="168" fontId="4" fillId="0" borderId="1" xfId="0" applyNumberFormat="1" applyFont="1" applyFill="1" applyBorder="1" applyAlignment="1">
      <alignment horizontal="right" indent="1"/>
    </xf>
    <xf numFmtId="168" fontId="16" fillId="0" borderId="0" xfId="0" applyNumberFormat="1" applyFont="1" applyAlignment="1">
      <alignment horizontal="left"/>
    </xf>
    <xf numFmtId="168" fontId="16" fillId="0" borderId="0" xfId="0" applyNumberFormat="1" applyFont="1" applyAlignment="1">
      <alignment/>
    </xf>
    <xf numFmtId="168" fontId="10" fillId="0" borderId="0" xfId="0" applyNumberFormat="1" applyFont="1" applyBorder="1" applyAlignment="1">
      <alignment horizontal="center"/>
    </xf>
    <xf numFmtId="168" fontId="15" fillId="0" borderId="0" xfId="0" applyNumberFormat="1" applyFont="1" applyBorder="1" applyAlignment="1">
      <alignment horizontal="right"/>
    </xf>
    <xf numFmtId="168" fontId="12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3" fillId="0" borderId="0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center" vertical="center" wrapText="1"/>
    </xf>
    <xf numFmtId="168" fontId="7" fillId="0" borderId="5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/>
    </xf>
    <xf numFmtId="168" fontId="4" fillId="0" borderId="1" xfId="0" applyNumberFormat="1" applyFont="1" applyFill="1" applyBorder="1" applyAlignment="1">
      <alignment horizontal="right" wrapText="1" indent="1"/>
    </xf>
    <xf numFmtId="168" fontId="6" fillId="0" borderId="5" xfId="0" applyNumberFormat="1" applyFont="1" applyFill="1" applyBorder="1" applyAlignment="1">
      <alignment horizontal="center" vertical="center" wrapText="1"/>
    </xf>
    <xf numFmtId="168" fontId="12" fillId="0" borderId="0" xfId="0" applyNumberFormat="1" applyFont="1" applyBorder="1" applyAlignment="1">
      <alignment horizontal="left"/>
    </xf>
    <xf numFmtId="0" fontId="9" fillId="0" borderId="9" xfId="0" applyFont="1" applyBorder="1" applyAlignment="1">
      <alignment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8" fontId="4" fillId="0" borderId="5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>
      <alignment horizontal="right" wrapText="1" indent="1"/>
    </xf>
    <xf numFmtId="168" fontId="6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right" wrapText="1"/>
    </xf>
    <xf numFmtId="168" fontId="4" fillId="0" borderId="5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68" fontId="4" fillId="0" borderId="1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/>
    </xf>
    <xf numFmtId="168" fontId="7" fillId="0" borderId="12" xfId="0" applyNumberFormat="1" applyFont="1" applyFill="1" applyBorder="1" applyAlignment="1">
      <alignment horizontal="center" vertical="center" wrapText="1"/>
    </xf>
    <xf numFmtId="168" fontId="5" fillId="0" borderId="12" xfId="0" applyNumberFormat="1" applyFont="1" applyFill="1" applyBorder="1" applyAlignment="1">
      <alignment horizontal="right" indent="1"/>
    </xf>
    <xf numFmtId="168" fontId="4" fillId="0" borderId="12" xfId="0" applyNumberFormat="1" applyFont="1" applyFill="1" applyBorder="1" applyAlignment="1">
      <alignment horizontal="right" inden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right" wrapText="1"/>
    </xf>
    <xf numFmtId="168" fontId="4" fillId="0" borderId="13" xfId="0" applyNumberFormat="1" applyFont="1" applyBorder="1" applyAlignment="1">
      <alignment horizontal="right" wrapText="1"/>
    </xf>
    <xf numFmtId="168" fontId="6" fillId="0" borderId="14" xfId="0" applyNumberFormat="1" applyFont="1" applyBorder="1" applyAlignment="1">
      <alignment horizontal="center" wrapText="1"/>
    </xf>
    <xf numFmtId="168" fontId="2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/>
    </xf>
    <xf numFmtId="168" fontId="5" fillId="0" borderId="16" xfId="0" applyNumberFormat="1" applyFont="1" applyBorder="1" applyAlignment="1">
      <alignment/>
    </xf>
    <xf numFmtId="168" fontId="7" fillId="0" borderId="16" xfId="0" applyNumberFormat="1" applyFont="1" applyFill="1" applyBorder="1" applyAlignment="1">
      <alignment horizontal="center" vertical="center" wrapText="1"/>
    </xf>
    <xf numFmtId="168" fontId="5" fillId="0" borderId="16" xfId="0" applyNumberFormat="1" applyFont="1" applyFill="1" applyBorder="1" applyAlignment="1">
      <alignment horizontal="right" indent="1"/>
    </xf>
    <xf numFmtId="168" fontId="4" fillId="0" borderId="16" xfId="0" applyNumberFormat="1" applyFont="1" applyFill="1" applyBorder="1" applyAlignment="1">
      <alignment horizontal="right" indent="1"/>
    </xf>
    <xf numFmtId="168" fontId="6" fillId="0" borderId="16" xfId="0" applyNumberFormat="1" applyFont="1" applyFill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right" wrapText="1"/>
    </xf>
    <xf numFmtId="168" fontId="6" fillId="0" borderId="17" xfId="0" applyNumberFormat="1" applyFont="1" applyBorder="1" applyAlignment="1">
      <alignment horizontal="center" wrapText="1"/>
    </xf>
    <xf numFmtId="168" fontId="4" fillId="0" borderId="12" xfId="0" applyNumberFormat="1" applyFont="1" applyFill="1" applyBorder="1" applyAlignment="1">
      <alignment horizontal="right" vertical="center" wrapText="1"/>
    </xf>
    <xf numFmtId="168" fontId="4" fillId="0" borderId="16" xfId="0" applyNumberFormat="1" applyFont="1" applyFill="1" applyBorder="1" applyAlignment="1">
      <alignment horizontal="right" vertical="center" wrapText="1"/>
    </xf>
    <xf numFmtId="168" fontId="4" fillId="0" borderId="16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168" fontId="5" fillId="0" borderId="12" xfId="0" applyNumberFormat="1" applyFont="1" applyFill="1" applyBorder="1" applyAlignment="1">
      <alignment horizontal="right" indent="1"/>
    </xf>
    <xf numFmtId="168" fontId="5" fillId="0" borderId="16" xfId="0" applyNumberFormat="1" applyFont="1" applyFill="1" applyBorder="1" applyAlignment="1">
      <alignment horizontal="right" indent="1"/>
    </xf>
    <xf numFmtId="168" fontId="5" fillId="0" borderId="5" xfId="0" applyNumberFormat="1" applyFont="1" applyFill="1" applyBorder="1" applyAlignment="1">
      <alignment horizontal="right"/>
    </xf>
    <xf numFmtId="168" fontId="5" fillId="0" borderId="1" xfId="0" applyNumberFormat="1" applyFont="1" applyFill="1" applyBorder="1" applyAlignment="1">
      <alignment horizontal="right"/>
    </xf>
    <xf numFmtId="49" fontId="5" fillId="0" borderId="7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8" fontId="2" fillId="0" borderId="18" xfId="0" applyNumberFormat="1" applyFont="1" applyBorder="1" applyAlignment="1">
      <alignment horizontal="center" vertical="center" wrapText="1"/>
    </xf>
    <xf numFmtId="168" fontId="2" fillId="0" borderId="19" xfId="0" applyNumberFormat="1" applyFont="1" applyBorder="1" applyAlignment="1">
      <alignment horizontal="center" vertical="center" wrapText="1"/>
    </xf>
    <xf numFmtId="168" fontId="2" fillId="0" borderId="20" xfId="0" applyNumberFormat="1" applyFont="1" applyBorder="1" applyAlignment="1">
      <alignment horizontal="center" vertical="center" wrapText="1"/>
    </xf>
    <xf numFmtId="168" fontId="2" fillId="0" borderId="21" xfId="0" applyNumberFormat="1" applyFont="1" applyBorder="1" applyAlignment="1">
      <alignment horizontal="center" vertical="center" wrapText="1"/>
    </xf>
    <xf numFmtId="168" fontId="4" fillId="0" borderId="22" xfId="0" applyNumberFormat="1" applyFont="1" applyBorder="1" applyAlignment="1">
      <alignment/>
    </xf>
    <xf numFmtId="168" fontId="7" fillId="0" borderId="22" xfId="0" applyNumberFormat="1" applyFont="1" applyFill="1" applyBorder="1" applyAlignment="1">
      <alignment horizontal="center" vertical="center" wrapText="1"/>
    </xf>
    <xf numFmtId="168" fontId="5" fillId="0" borderId="22" xfId="0" applyNumberFormat="1" applyFont="1" applyFill="1" applyBorder="1" applyAlignment="1">
      <alignment horizontal="right" indent="1"/>
    </xf>
    <xf numFmtId="168" fontId="4" fillId="0" borderId="22" xfId="0" applyNumberFormat="1" applyFont="1" applyFill="1" applyBorder="1" applyAlignment="1">
      <alignment horizontal="right" indent="1"/>
    </xf>
    <xf numFmtId="168" fontId="4" fillId="0" borderId="13" xfId="0" applyNumberFormat="1" applyFont="1" applyFill="1" applyBorder="1" applyAlignment="1">
      <alignment horizontal="right" indent="1"/>
    </xf>
    <xf numFmtId="168" fontId="5" fillId="0" borderId="22" xfId="0" applyNumberFormat="1" applyFont="1" applyFill="1" applyBorder="1" applyAlignment="1">
      <alignment horizontal="right" indent="1"/>
    </xf>
    <xf numFmtId="168" fontId="6" fillId="0" borderId="22" xfId="0" applyNumberFormat="1" applyFont="1" applyFill="1" applyBorder="1" applyAlignment="1">
      <alignment horizontal="center" vertical="center" wrapText="1"/>
    </xf>
    <xf numFmtId="168" fontId="4" fillId="0" borderId="22" xfId="0" applyNumberFormat="1" applyFont="1" applyFill="1" applyBorder="1" applyAlignment="1">
      <alignment horizontal="right" vertical="center" indent="1"/>
    </xf>
    <xf numFmtId="168" fontId="4" fillId="0" borderId="22" xfId="0" applyNumberFormat="1" applyFont="1" applyBorder="1" applyAlignment="1">
      <alignment horizontal="right" wrapText="1"/>
    </xf>
    <xf numFmtId="168" fontId="5" fillId="0" borderId="23" xfId="0" applyNumberFormat="1" applyFont="1" applyFill="1" applyBorder="1" applyAlignment="1">
      <alignment horizontal="right" indent="1"/>
    </xf>
    <xf numFmtId="168" fontId="18" fillId="0" borderId="4" xfId="0" applyNumberFormat="1" applyFont="1" applyBorder="1" applyAlignment="1">
      <alignment horizontal="center" vertical="center" wrapText="1"/>
    </xf>
    <xf numFmtId="168" fontId="2" fillId="2" borderId="24" xfId="0" applyNumberFormat="1" applyFont="1" applyFill="1" applyBorder="1" applyAlignment="1">
      <alignment horizontal="center" vertical="center" wrapText="1"/>
    </xf>
    <xf numFmtId="168" fontId="19" fillId="0" borderId="4" xfId="0" applyNumberFormat="1" applyFont="1" applyBorder="1" applyAlignment="1">
      <alignment horizontal="center" vertical="center" wrapText="1"/>
    </xf>
    <xf numFmtId="168" fontId="0" fillId="0" borderId="4" xfId="0" applyNumberForma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ФСР"/>
    </sheetNames>
    <sheetDataSet>
      <sheetData sheetId="0">
        <row r="172">
          <cell r="C172">
            <v>142945.4</v>
          </cell>
          <cell r="D172">
            <v>142422.69999999998</v>
          </cell>
          <cell r="E172">
            <v>-522.7</v>
          </cell>
          <cell r="G172">
            <v>352.5</v>
          </cell>
          <cell r="L172">
            <v>15.5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8"/>
  <sheetViews>
    <sheetView tabSelected="1" view="pageBreakPreview" zoomScale="75" zoomScaleSheetLayoutView="75" workbookViewId="0" topLeftCell="A1">
      <selection activeCell="A2" sqref="A2"/>
    </sheetView>
  </sheetViews>
  <sheetFormatPr defaultColWidth="9.00390625" defaultRowHeight="12.75"/>
  <cols>
    <col min="1" max="1" width="35.375" style="0" customWidth="1"/>
    <col min="2" max="2" width="59.625" style="0" customWidth="1"/>
    <col min="3" max="3" width="14.375" style="45" hidden="1" customWidth="1"/>
    <col min="4" max="4" width="18.375" style="45" customWidth="1"/>
    <col min="5" max="5" width="14.125" style="45" hidden="1" customWidth="1"/>
    <col min="6" max="6" width="14.25390625" style="45" hidden="1" customWidth="1"/>
    <col min="7" max="7" width="15.625" style="45" hidden="1" customWidth="1"/>
    <col min="8" max="8" width="15.875" style="45" hidden="1" customWidth="1"/>
    <col min="9" max="9" width="16.125" style="45" hidden="1" customWidth="1"/>
    <col min="10" max="13" width="17.75390625" style="45" hidden="1" customWidth="1"/>
    <col min="14" max="14" width="14.625" style="45" hidden="1" customWidth="1"/>
    <col min="15" max="15" width="15.25390625" style="45" hidden="1" customWidth="1"/>
    <col min="16" max="16" width="14.25390625" style="45" hidden="1" customWidth="1"/>
    <col min="17" max="17" width="11.625" style="45" hidden="1" customWidth="1"/>
    <col min="18" max="28" width="14.25390625" style="45" hidden="1" customWidth="1"/>
  </cols>
  <sheetData>
    <row r="1" spans="2:4" ht="14.25">
      <c r="B1" s="114" t="s">
        <v>179</v>
      </c>
      <c r="C1" s="114"/>
      <c r="D1" s="114"/>
    </row>
    <row r="2" spans="2:4" ht="14.25">
      <c r="B2" s="114" t="s">
        <v>176</v>
      </c>
      <c r="C2" s="114"/>
      <c r="D2" s="114"/>
    </row>
    <row r="3" spans="2:4" ht="14.25">
      <c r="B3" s="35" t="s">
        <v>172</v>
      </c>
      <c r="C3" s="40"/>
      <c r="D3" s="40"/>
    </row>
    <row r="4" spans="2:4" ht="14.25">
      <c r="B4" s="35" t="s">
        <v>181</v>
      </c>
      <c r="C4" s="40"/>
      <c r="D4" s="40"/>
    </row>
    <row r="5" spans="2:4" ht="14.25">
      <c r="B5" s="35"/>
      <c r="C5" s="40"/>
      <c r="D5" s="40"/>
    </row>
    <row r="6" spans="1:32" ht="16.5" customHeight="1">
      <c r="A6" s="20"/>
      <c r="B6" s="114" t="s">
        <v>173</v>
      </c>
      <c r="C6" s="114"/>
      <c r="D6" s="114"/>
      <c r="E6" s="4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20"/>
      <c r="AD6" s="20"/>
      <c r="AE6" s="20"/>
      <c r="AF6" s="20"/>
    </row>
    <row r="7" spans="1:32" ht="13.5" customHeight="1">
      <c r="A7" s="20"/>
      <c r="B7" s="114" t="s">
        <v>171</v>
      </c>
      <c r="C7" s="114"/>
      <c r="D7" s="114"/>
      <c r="E7" s="40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20"/>
      <c r="AD7" s="20"/>
      <c r="AE7" s="20"/>
      <c r="AF7" s="20"/>
    </row>
    <row r="8" spans="1:32" ht="16.5" customHeight="1">
      <c r="A8" s="20"/>
      <c r="B8" s="35" t="s">
        <v>172</v>
      </c>
      <c r="C8" s="40"/>
      <c r="D8" s="40"/>
      <c r="E8" s="40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20"/>
      <c r="AD8" s="20"/>
      <c r="AE8" s="20"/>
      <c r="AF8" s="20"/>
    </row>
    <row r="9" spans="1:32" ht="16.5" customHeight="1">
      <c r="A9" s="20"/>
      <c r="B9" s="35" t="s">
        <v>174</v>
      </c>
      <c r="C9" s="40"/>
      <c r="D9" s="40"/>
      <c r="E9" s="40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20"/>
      <c r="AD9" s="20"/>
      <c r="AE9" s="20"/>
      <c r="AF9" s="20"/>
    </row>
    <row r="10" spans="1:32" ht="16.5" customHeight="1">
      <c r="A10" s="20"/>
      <c r="B10" s="35"/>
      <c r="C10" s="40"/>
      <c r="D10" s="40"/>
      <c r="E10" s="4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20"/>
      <c r="AD10" s="20"/>
      <c r="AE10" s="20"/>
      <c r="AF10" s="20"/>
    </row>
    <row r="11" spans="1:28" ht="60.75" customHeight="1">
      <c r="A11" s="117" t="s">
        <v>164</v>
      </c>
      <c r="B11" s="117"/>
      <c r="C11" s="117"/>
      <c r="D11" s="42"/>
      <c r="E11" s="42"/>
      <c r="F11" s="46"/>
      <c r="G11" s="46"/>
      <c r="H11" s="52"/>
      <c r="I11" s="52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21" thickBot="1">
      <c r="A12" s="16"/>
      <c r="C12" s="43"/>
      <c r="D12" s="43" t="s">
        <v>120</v>
      </c>
      <c r="E12" s="43" t="s">
        <v>120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</row>
    <row r="13" spans="1:28" ht="60" customHeight="1" thickBot="1">
      <c r="A13" s="18" t="s">
        <v>0</v>
      </c>
      <c r="B13" s="19" t="s">
        <v>94</v>
      </c>
      <c r="C13" s="111" t="s">
        <v>177</v>
      </c>
      <c r="D13" s="77" t="s">
        <v>180</v>
      </c>
      <c r="E13" s="98" t="s">
        <v>128</v>
      </c>
      <c r="F13" s="112" t="s">
        <v>175</v>
      </c>
      <c r="G13" s="55" t="s">
        <v>165</v>
      </c>
      <c r="H13" s="55" t="s">
        <v>121</v>
      </c>
      <c r="I13" s="55" t="s">
        <v>162</v>
      </c>
      <c r="J13" s="54" t="s">
        <v>163</v>
      </c>
      <c r="K13" s="54" t="s">
        <v>123</v>
      </c>
      <c r="L13" s="54" t="s">
        <v>124</v>
      </c>
      <c r="M13" s="54" t="s">
        <v>125</v>
      </c>
      <c r="N13" s="55" t="s">
        <v>122</v>
      </c>
      <c r="O13" s="110" t="s">
        <v>128</v>
      </c>
      <c r="P13" s="113" t="s">
        <v>178</v>
      </c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97"/>
    </row>
    <row r="14" spans="1:28" ht="33.75" customHeight="1">
      <c r="A14" s="25" t="s">
        <v>95</v>
      </c>
      <c r="B14" s="17" t="s">
        <v>96</v>
      </c>
      <c r="C14" s="67"/>
      <c r="D14" s="96"/>
      <c r="E14" s="99"/>
      <c r="F14" s="47"/>
      <c r="G14" s="47"/>
      <c r="H14" s="47"/>
      <c r="I14" s="47"/>
      <c r="J14" s="47"/>
      <c r="K14" s="47"/>
      <c r="L14" s="47"/>
      <c r="M14" s="47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s="10" customFormat="1" ht="39" customHeight="1">
      <c r="A15" s="26" t="s">
        <v>107</v>
      </c>
      <c r="B15" s="9" t="s">
        <v>108</v>
      </c>
      <c r="C15" s="68">
        <v>248310.8</v>
      </c>
      <c r="D15" s="79">
        <f>C15+E15</f>
        <v>1051816.2</v>
      </c>
      <c r="E15" s="100">
        <f>SUM(F15:AB15)</f>
        <v>803505.4</v>
      </c>
      <c r="F15" s="22">
        <v>11755.4</v>
      </c>
      <c r="G15" s="22"/>
      <c r="H15" s="22"/>
      <c r="I15" s="22"/>
      <c r="J15" s="21"/>
      <c r="K15" s="21"/>
      <c r="L15" s="21"/>
      <c r="M15" s="21"/>
      <c r="N15" s="21"/>
      <c r="O15" s="21"/>
      <c r="P15" s="21">
        <v>791750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s="10" customFormat="1" ht="18.75">
      <c r="A16" s="27"/>
      <c r="B16" s="11" t="s">
        <v>109</v>
      </c>
      <c r="C16" s="78">
        <f aca="true" t="shared" si="0" ref="C16:AB16">SUM(C15)</f>
        <v>248310.8</v>
      </c>
      <c r="D16" s="78">
        <f>SUM(D15)</f>
        <v>1051816.2</v>
      </c>
      <c r="E16" s="78">
        <f t="shared" si="0"/>
        <v>803505.4</v>
      </c>
      <c r="F16" s="78">
        <f t="shared" si="0"/>
        <v>11755.4</v>
      </c>
      <c r="G16" s="78">
        <f t="shared" si="0"/>
        <v>0</v>
      </c>
      <c r="H16" s="78">
        <f t="shared" si="0"/>
        <v>0</v>
      </c>
      <c r="I16" s="78">
        <f t="shared" si="0"/>
        <v>0</v>
      </c>
      <c r="J16" s="78">
        <f t="shared" si="0"/>
        <v>0</v>
      </c>
      <c r="K16" s="78">
        <f t="shared" si="0"/>
        <v>0</v>
      </c>
      <c r="L16" s="78">
        <f t="shared" si="0"/>
        <v>0</v>
      </c>
      <c r="M16" s="78">
        <f t="shared" si="0"/>
        <v>0</v>
      </c>
      <c r="N16" s="78">
        <f t="shared" si="0"/>
        <v>0</v>
      </c>
      <c r="O16" s="78">
        <f t="shared" si="0"/>
        <v>0</v>
      </c>
      <c r="P16" s="78">
        <f t="shared" si="0"/>
        <v>791750</v>
      </c>
      <c r="Q16" s="78">
        <f t="shared" si="0"/>
        <v>0</v>
      </c>
      <c r="R16" s="78">
        <f t="shared" si="0"/>
        <v>0</v>
      </c>
      <c r="S16" s="78">
        <f t="shared" si="0"/>
        <v>0</v>
      </c>
      <c r="T16" s="78">
        <f t="shared" si="0"/>
        <v>0</v>
      </c>
      <c r="U16" s="78">
        <f t="shared" si="0"/>
        <v>0</v>
      </c>
      <c r="V16" s="78">
        <f t="shared" si="0"/>
        <v>0</v>
      </c>
      <c r="W16" s="78">
        <f t="shared" si="0"/>
        <v>0</v>
      </c>
      <c r="X16" s="78">
        <f t="shared" si="0"/>
        <v>0</v>
      </c>
      <c r="Y16" s="78">
        <f t="shared" si="0"/>
        <v>0</v>
      </c>
      <c r="Z16" s="78">
        <f t="shared" si="0"/>
        <v>0</v>
      </c>
      <c r="AA16" s="78">
        <f t="shared" si="0"/>
        <v>0</v>
      </c>
      <c r="AB16" s="78">
        <f t="shared" si="0"/>
        <v>0</v>
      </c>
    </row>
    <row r="17" spans="1:28" s="10" customFormat="1" ht="33" customHeight="1">
      <c r="A17" s="28" t="s">
        <v>97</v>
      </c>
      <c r="B17" s="12" t="s">
        <v>110</v>
      </c>
      <c r="C17" s="69"/>
      <c r="D17" s="80"/>
      <c r="E17" s="101"/>
      <c r="F17" s="48"/>
      <c r="G17" s="48"/>
      <c r="H17" s="48"/>
      <c r="I17" s="48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</row>
    <row r="18" spans="1:28" s="10" customFormat="1" ht="33" customHeight="1">
      <c r="A18" s="29" t="s">
        <v>1</v>
      </c>
      <c r="B18" s="3" t="s">
        <v>2</v>
      </c>
      <c r="C18" s="70">
        <f aca="true" t="shared" si="1" ref="C18:I18">C19+C20+C21+C22+C23+C24+C25+C28+C29+C32</f>
        <v>256.3</v>
      </c>
      <c r="D18" s="81">
        <f t="shared" si="1"/>
        <v>256.3</v>
      </c>
      <c r="E18" s="102">
        <f t="shared" si="1"/>
        <v>0</v>
      </c>
      <c r="F18" s="81">
        <f t="shared" si="1"/>
        <v>0</v>
      </c>
      <c r="G18" s="81">
        <f t="shared" si="1"/>
        <v>0</v>
      </c>
      <c r="H18" s="38">
        <f t="shared" si="1"/>
        <v>0</v>
      </c>
      <c r="I18" s="38">
        <f t="shared" si="1"/>
        <v>0</v>
      </c>
      <c r="J18" s="38">
        <f aca="true" t="shared" si="2" ref="J18:AB18">J19+J20+J21+J22+J23+J24+J25+J28+J29+J32</f>
        <v>0</v>
      </c>
      <c r="K18" s="38">
        <f t="shared" si="2"/>
        <v>0</v>
      </c>
      <c r="L18" s="38">
        <f t="shared" si="2"/>
        <v>0</v>
      </c>
      <c r="M18" s="38">
        <f t="shared" si="2"/>
        <v>0</v>
      </c>
      <c r="N18" s="38">
        <f t="shared" si="2"/>
        <v>0</v>
      </c>
      <c r="O18" s="38">
        <f t="shared" si="2"/>
        <v>0</v>
      </c>
      <c r="P18" s="38">
        <f t="shared" si="2"/>
        <v>0</v>
      </c>
      <c r="Q18" s="38">
        <f t="shared" si="2"/>
        <v>0</v>
      </c>
      <c r="R18" s="38">
        <f t="shared" si="2"/>
        <v>0</v>
      </c>
      <c r="S18" s="38">
        <f t="shared" si="2"/>
        <v>0</v>
      </c>
      <c r="T18" s="38">
        <f t="shared" si="2"/>
        <v>0</v>
      </c>
      <c r="U18" s="38">
        <f t="shared" si="2"/>
        <v>0</v>
      </c>
      <c r="V18" s="38">
        <f t="shared" si="2"/>
        <v>0</v>
      </c>
      <c r="W18" s="38">
        <f t="shared" si="2"/>
        <v>0</v>
      </c>
      <c r="X18" s="38">
        <f t="shared" si="2"/>
        <v>0</v>
      </c>
      <c r="Y18" s="38">
        <f t="shared" si="2"/>
        <v>0</v>
      </c>
      <c r="Z18" s="38">
        <f t="shared" si="2"/>
        <v>0</v>
      </c>
      <c r="AA18" s="38">
        <f t="shared" si="2"/>
        <v>0</v>
      </c>
      <c r="AB18" s="38">
        <f t="shared" si="2"/>
        <v>0</v>
      </c>
    </row>
    <row r="19" spans="1:28" s="10" customFormat="1" ht="43.5" customHeight="1">
      <c r="A19" s="30" t="s">
        <v>3</v>
      </c>
      <c r="B19" s="1" t="s">
        <v>104</v>
      </c>
      <c r="C19" s="71"/>
      <c r="D19" s="82">
        <f aca="true" t="shared" si="3" ref="D19:D24">C19+E19</f>
        <v>0</v>
      </c>
      <c r="E19" s="103">
        <f aca="true" t="shared" si="4" ref="E19:E24">SUM(F19:AB19)</f>
        <v>0</v>
      </c>
      <c r="F19" s="24"/>
      <c r="G19" s="24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</row>
    <row r="20" spans="1:28" s="10" customFormat="1" ht="56.25">
      <c r="A20" s="30" t="s">
        <v>4</v>
      </c>
      <c r="B20" s="1" t="s">
        <v>105</v>
      </c>
      <c r="C20" s="71"/>
      <c r="D20" s="82">
        <f t="shared" si="3"/>
        <v>0</v>
      </c>
      <c r="E20" s="103">
        <f t="shared" si="4"/>
        <v>0</v>
      </c>
      <c r="F20" s="24"/>
      <c r="G20" s="24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</row>
    <row r="21" spans="1:28" s="10" customFormat="1" ht="56.25">
      <c r="A21" s="30" t="s">
        <v>5</v>
      </c>
      <c r="B21" s="1" t="s">
        <v>111</v>
      </c>
      <c r="C21" s="71"/>
      <c r="D21" s="82">
        <f>C21+E21</f>
        <v>0</v>
      </c>
      <c r="E21" s="103">
        <f t="shared" si="4"/>
        <v>0</v>
      </c>
      <c r="F21" s="24"/>
      <c r="G21" s="24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</row>
    <row r="22" spans="1:28" s="10" customFormat="1" ht="37.5">
      <c r="A22" s="31" t="s">
        <v>6</v>
      </c>
      <c r="B22" s="4" t="s">
        <v>8</v>
      </c>
      <c r="C22" s="71"/>
      <c r="D22" s="82">
        <f t="shared" si="3"/>
        <v>0</v>
      </c>
      <c r="E22" s="103">
        <f t="shared" si="4"/>
        <v>0</v>
      </c>
      <c r="F22" s="24"/>
      <c r="G22" s="24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</row>
    <row r="23" spans="1:28" s="10" customFormat="1" ht="37.5">
      <c r="A23" s="31" t="s">
        <v>6</v>
      </c>
      <c r="B23" s="4" t="s">
        <v>7</v>
      </c>
      <c r="C23" s="71"/>
      <c r="D23" s="82">
        <f t="shared" si="3"/>
        <v>0</v>
      </c>
      <c r="E23" s="103">
        <f t="shared" si="4"/>
        <v>0</v>
      </c>
      <c r="F23" s="24"/>
      <c r="G23" s="24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</row>
    <row r="24" spans="1:28" s="10" customFormat="1" ht="33" customHeight="1">
      <c r="A24" s="31" t="s">
        <v>9</v>
      </c>
      <c r="B24" s="1" t="s">
        <v>10</v>
      </c>
      <c r="C24" s="71"/>
      <c r="D24" s="82">
        <f t="shared" si="3"/>
        <v>0</v>
      </c>
      <c r="E24" s="103">
        <f t="shared" si="4"/>
        <v>0</v>
      </c>
      <c r="F24" s="24"/>
      <c r="G24" s="24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</row>
    <row r="25" spans="1:28" s="10" customFormat="1" ht="18.75">
      <c r="A25" s="31" t="s">
        <v>11</v>
      </c>
      <c r="B25" s="1" t="s">
        <v>12</v>
      </c>
      <c r="C25" s="71">
        <f aca="true" t="shared" si="5" ref="C25:I25">SUM(C26:C27)</f>
        <v>0</v>
      </c>
      <c r="D25" s="82">
        <f t="shared" si="5"/>
        <v>0</v>
      </c>
      <c r="E25" s="103">
        <f t="shared" si="5"/>
        <v>0</v>
      </c>
      <c r="F25" s="24">
        <f t="shared" si="5"/>
        <v>0</v>
      </c>
      <c r="G25" s="24">
        <f t="shared" si="5"/>
        <v>0</v>
      </c>
      <c r="H25" s="39">
        <f t="shared" si="5"/>
        <v>0</v>
      </c>
      <c r="I25" s="39">
        <f t="shared" si="5"/>
        <v>0</v>
      </c>
      <c r="J25" s="39">
        <f aca="true" t="shared" si="6" ref="J25:AB25">SUM(J26:J27)</f>
        <v>0</v>
      </c>
      <c r="K25" s="39">
        <f t="shared" si="6"/>
        <v>0</v>
      </c>
      <c r="L25" s="39">
        <f t="shared" si="6"/>
        <v>0</v>
      </c>
      <c r="M25" s="39">
        <f t="shared" si="6"/>
        <v>0</v>
      </c>
      <c r="N25" s="39">
        <f t="shared" si="6"/>
        <v>0</v>
      </c>
      <c r="O25" s="39">
        <f t="shared" si="6"/>
        <v>0</v>
      </c>
      <c r="P25" s="39">
        <f t="shared" si="6"/>
        <v>0</v>
      </c>
      <c r="Q25" s="39">
        <f t="shared" si="6"/>
        <v>0</v>
      </c>
      <c r="R25" s="39">
        <f t="shared" si="6"/>
        <v>0</v>
      </c>
      <c r="S25" s="39">
        <f t="shared" si="6"/>
        <v>0</v>
      </c>
      <c r="T25" s="39">
        <f t="shared" si="6"/>
        <v>0</v>
      </c>
      <c r="U25" s="39">
        <f t="shared" si="6"/>
        <v>0</v>
      </c>
      <c r="V25" s="39">
        <f t="shared" si="6"/>
        <v>0</v>
      </c>
      <c r="W25" s="39">
        <f t="shared" si="6"/>
        <v>0</v>
      </c>
      <c r="X25" s="39">
        <f t="shared" si="6"/>
        <v>0</v>
      </c>
      <c r="Y25" s="39">
        <f t="shared" si="6"/>
        <v>0</v>
      </c>
      <c r="Z25" s="39">
        <f t="shared" si="6"/>
        <v>0</v>
      </c>
      <c r="AA25" s="39">
        <f t="shared" si="6"/>
        <v>0</v>
      </c>
      <c r="AB25" s="39">
        <f t="shared" si="6"/>
        <v>0</v>
      </c>
    </row>
    <row r="26" spans="1:28" s="10" customFormat="1" ht="56.25">
      <c r="A26" s="31" t="s">
        <v>11</v>
      </c>
      <c r="B26" s="4" t="s">
        <v>13</v>
      </c>
      <c r="C26" s="71"/>
      <c r="D26" s="82">
        <f aca="true" t="shared" si="7" ref="D26:D32">C26+E26</f>
        <v>0</v>
      </c>
      <c r="E26" s="103">
        <f>SUM(F26:AB26)</f>
        <v>0</v>
      </c>
      <c r="F26" s="24"/>
      <c r="G26" s="24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1:28" s="10" customFormat="1" ht="18.75">
      <c r="A27" s="31" t="s">
        <v>11</v>
      </c>
      <c r="B27" s="5" t="s">
        <v>14</v>
      </c>
      <c r="C27" s="71"/>
      <c r="D27" s="82">
        <f t="shared" si="7"/>
        <v>0</v>
      </c>
      <c r="E27" s="103">
        <f>SUM(F27:AB27)</f>
        <v>0</v>
      </c>
      <c r="F27" s="24"/>
      <c r="G27" s="24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</row>
    <row r="28" spans="1:28" s="10" customFormat="1" ht="18.75">
      <c r="A28" s="31" t="s">
        <v>15</v>
      </c>
      <c r="B28" s="1" t="s">
        <v>16</v>
      </c>
      <c r="C28" s="71"/>
      <c r="D28" s="82">
        <f>C28+E28</f>
        <v>0</v>
      </c>
      <c r="E28" s="103">
        <f>SUM(F28:AB28)</f>
        <v>0</v>
      </c>
      <c r="F28" s="24"/>
      <c r="G28" s="24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:28" s="10" customFormat="1" ht="18.75">
      <c r="A29" s="31" t="s">
        <v>15</v>
      </c>
      <c r="B29" s="1" t="s">
        <v>19</v>
      </c>
      <c r="C29" s="71">
        <f>SUM(C30:C31)</f>
        <v>0</v>
      </c>
      <c r="D29" s="82">
        <f>SUM(D30:D31)</f>
        <v>0</v>
      </c>
      <c r="E29" s="104">
        <f>SUM(E30:E31)</f>
        <v>0</v>
      </c>
      <c r="F29" s="71">
        <f>SUM(F30:F31)</f>
        <v>0</v>
      </c>
      <c r="G29" s="71">
        <f aca="true" t="shared" si="8" ref="G29:AB29">SUM(G30:G31)</f>
        <v>0</v>
      </c>
      <c r="H29" s="71">
        <f t="shared" si="8"/>
        <v>0</v>
      </c>
      <c r="I29" s="71">
        <f t="shared" si="8"/>
        <v>0</v>
      </c>
      <c r="J29" s="71">
        <f t="shared" si="8"/>
        <v>0</v>
      </c>
      <c r="K29" s="71">
        <f t="shared" si="8"/>
        <v>0</v>
      </c>
      <c r="L29" s="71">
        <f t="shared" si="8"/>
        <v>0</v>
      </c>
      <c r="M29" s="71">
        <f t="shared" si="8"/>
        <v>0</v>
      </c>
      <c r="N29" s="71">
        <f t="shared" si="8"/>
        <v>0</v>
      </c>
      <c r="O29" s="71">
        <f t="shared" si="8"/>
        <v>0</v>
      </c>
      <c r="P29" s="71">
        <f t="shared" si="8"/>
        <v>0</v>
      </c>
      <c r="Q29" s="71">
        <f t="shared" si="8"/>
        <v>0</v>
      </c>
      <c r="R29" s="71">
        <f t="shared" si="8"/>
        <v>0</v>
      </c>
      <c r="S29" s="71">
        <f t="shared" si="8"/>
        <v>0</v>
      </c>
      <c r="T29" s="71">
        <f t="shared" si="8"/>
        <v>0</v>
      </c>
      <c r="U29" s="71">
        <f t="shared" si="8"/>
        <v>0</v>
      </c>
      <c r="V29" s="71">
        <f t="shared" si="8"/>
        <v>0</v>
      </c>
      <c r="W29" s="71">
        <f t="shared" si="8"/>
        <v>0</v>
      </c>
      <c r="X29" s="71">
        <f t="shared" si="8"/>
        <v>0</v>
      </c>
      <c r="Y29" s="71">
        <f t="shared" si="8"/>
        <v>0</v>
      </c>
      <c r="Z29" s="71">
        <f t="shared" si="8"/>
        <v>0</v>
      </c>
      <c r="AA29" s="71">
        <f t="shared" si="8"/>
        <v>0</v>
      </c>
      <c r="AB29" s="71">
        <f t="shared" si="8"/>
        <v>0</v>
      </c>
    </row>
    <row r="30" spans="1:28" s="10" customFormat="1" ht="18.75">
      <c r="A30" s="31" t="s">
        <v>15</v>
      </c>
      <c r="B30" s="1" t="s">
        <v>116</v>
      </c>
      <c r="C30" s="71"/>
      <c r="D30" s="82">
        <f t="shared" si="7"/>
        <v>0</v>
      </c>
      <c r="E30" s="103">
        <f>SUM(F30:AB30)</f>
        <v>0</v>
      </c>
      <c r="F30" s="24"/>
      <c r="G30" s="24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  <row r="31" spans="1:28" s="10" customFormat="1" ht="18.75">
      <c r="A31" s="31" t="s">
        <v>15</v>
      </c>
      <c r="B31" s="1" t="s">
        <v>117</v>
      </c>
      <c r="C31" s="71"/>
      <c r="D31" s="82">
        <f t="shared" si="7"/>
        <v>0</v>
      </c>
      <c r="E31" s="103">
        <f>SUM(F31:AB31)</f>
        <v>0</v>
      </c>
      <c r="F31" s="24"/>
      <c r="G31" s="24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1:28" s="10" customFormat="1" ht="37.5">
      <c r="A32" s="31" t="s">
        <v>15</v>
      </c>
      <c r="B32" s="8" t="s">
        <v>18</v>
      </c>
      <c r="C32" s="71">
        <v>256.3</v>
      </c>
      <c r="D32" s="82">
        <f t="shared" si="7"/>
        <v>256.3</v>
      </c>
      <c r="E32" s="103">
        <f>SUM(F32:AB32)</f>
        <v>0</v>
      </c>
      <c r="F32" s="58"/>
      <c r="G32" s="5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</row>
    <row r="33" spans="1:28" s="10" customFormat="1" ht="18.75">
      <c r="A33" s="29" t="s">
        <v>20</v>
      </c>
      <c r="B33" s="6" t="s">
        <v>21</v>
      </c>
      <c r="C33" s="70">
        <f>SUM(C34)</f>
        <v>0</v>
      </c>
      <c r="D33" s="81">
        <f>SUM(D34)</f>
        <v>0</v>
      </c>
      <c r="E33" s="102">
        <f>SUM(E34)</f>
        <v>0</v>
      </c>
      <c r="F33" s="23">
        <f aca="true" t="shared" si="9" ref="F33:AB33">SUM(F34)</f>
        <v>0</v>
      </c>
      <c r="G33" s="23">
        <f t="shared" si="9"/>
        <v>0</v>
      </c>
      <c r="H33" s="38">
        <f t="shared" si="9"/>
        <v>0</v>
      </c>
      <c r="I33" s="38">
        <f t="shared" si="9"/>
        <v>0</v>
      </c>
      <c r="J33" s="38">
        <f t="shared" si="9"/>
        <v>0</v>
      </c>
      <c r="K33" s="38">
        <f t="shared" si="9"/>
        <v>0</v>
      </c>
      <c r="L33" s="38">
        <f t="shared" si="9"/>
        <v>0</v>
      </c>
      <c r="M33" s="38">
        <f t="shared" si="9"/>
        <v>0</v>
      </c>
      <c r="N33" s="38">
        <f t="shared" si="9"/>
        <v>0</v>
      </c>
      <c r="O33" s="38">
        <f t="shared" si="9"/>
        <v>0</v>
      </c>
      <c r="P33" s="38">
        <f t="shared" si="9"/>
        <v>0</v>
      </c>
      <c r="Q33" s="38">
        <f t="shared" si="9"/>
        <v>0</v>
      </c>
      <c r="R33" s="38">
        <f t="shared" si="9"/>
        <v>0</v>
      </c>
      <c r="S33" s="38">
        <f t="shared" si="9"/>
        <v>0</v>
      </c>
      <c r="T33" s="38">
        <f t="shared" si="9"/>
        <v>0</v>
      </c>
      <c r="U33" s="38">
        <f t="shared" si="9"/>
        <v>0</v>
      </c>
      <c r="V33" s="38">
        <f t="shared" si="9"/>
        <v>0</v>
      </c>
      <c r="W33" s="38">
        <f t="shared" si="9"/>
        <v>0</v>
      </c>
      <c r="X33" s="38">
        <f t="shared" si="9"/>
        <v>0</v>
      </c>
      <c r="Y33" s="38">
        <f t="shared" si="9"/>
        <v>0</v>
      </c>
      <c r="Z33" s="38">
        <f t="shared" si="9"/>
        <v>0</v>
      </c>
      <c r="AA33" s="38">
        <f t="shared" si="9"/>
        <v>0</v>
      </c>
      <c r="AB33" s="38">
        <f t="shared" si="9"/>
        <v>0</v>
      </c>
    </row>
    <row r="34" spans="1:28" s="10" customFormat="1" ht="18.75">
      <c r="A34" s="31" t="s">
        <v>22</v>
      </c>
      <c r="B34" s="1" t="s">
        <v>23</v>
      </c>
      <c r="C34" s="71"/>
      <c r="D34" s="82">
        <f>C34+E34</f>
        <v>0</v>
      </c>
      <c r="E34" s="103">
        <f>SUM(F34:AB34)</f>
        <v>0</v>
      </c>
      <c r="F34" s="24"/>
      <c r="G34" s="24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28" s="10" customFormat="1" ht="37.5">
      <c r="A35" s="29" t="s">
        <v>24</v>
      </c>
      <c r="B35" s="6" t="s">
        <v>25</v>
      </c>
      <c r="C35" s="70">
        <f aca="true" t="shared" si="10" ref="C35:I35">SUM(C36:C39)</f>
        <v>0</v>
      </c>
      <c r="D35" s="81">
        <f t="shared" si="10"/>
        <v>0</v>
      </c>
      <c r="E35" s="102">
        <f t="shared" si="10"/>
        <v>0</v>
      </c>
      <c r="F35" s="23">
        <f t="shared" si="10"/>
        <v>0</v>
      </c>
      <c r="G35" s="23">
        <f t="shared" si="10"/>
        <v>0</v>
      </c>
      <c r="H35" s="38">
        <f t="shared" si="10"/>
        <v>0</v>
      </c>
      <c r="I35" s="38">
        <f t="shared" si="10"/>
        <v>0</v>
      </c>
      <c r="J35" s="38">
        <f aca="true" t="shared" si="11" ref="J35:AB35">SUM(J36:J39)</f>
        <v>0</v>
      </c>
      <c r="K35" s="38">
        <f t="shared" si="11"/>
        <v>0</v>
      </c>
      <c r="L35" s="38">
        <f t="shared" si="11"/>
        <v>0</v>
      </c>
      <c r="M35" s="38">
        <f t="shared" si="11"/>
        <v>0</v>
      </c>
      <c r="N35" s="38">
        <f t="shared" si="11"/>
        <v>0</v>
      </c>
      <c r="O35" s="38">
        <f t="shared" si="11"/>
        <v>0</v>
      </c>
      <c r="P35" s="38">
        <f t="shared" si="11"/>
        <v>0</v>
      </c>
      <c r="Q35" s="38">
        <f t="shared" si="11"/>
        <v>0</v>
      </c>
      <c r="R35" s="38">
        <f t="shared" si="11"/>
        <v>0</v>
      </c>
      <c r="S35" s="38">
        <f t="shared" si="11"/>
        <v>0</v>
      </c>
      <c r="T35" s="38">
        <f t="shared" si="11"/>
        <v>0</v>
      </c>
      <c r="U35" s="38">
        <f t="shared" si="11"/>
        <v>0</v>
      </c>
      <c r="V35" s="38">
        <f t="shared" si="11"/>
        <v>0</v>
      </c>
      <c r="W35" s="38">
        <f t="shared" si="11"/>
        <v>0</v>
      </c>
      <c r="X35" s="38">
        <f t="shared" si="11"/>
        <v>0</v>
      </c>
      <c r="Y35" s="38">
        <f t="shared" si="11"/>
        <v>0</v>
      </c>
      <c r="Z35" s="38">
        <f t="shared" si="11"/>
        <v>0</v>
      </c>
      <c r="AA35" s="38">
        <f t="shared" si="11"/>
        <v>0</v>
      </c>
      <c r="AB35" s="38">
        <f t="shared" si="11"/>
        <v>0</v>
      </c>
    </row>
    <row r="36" spans="1:28" s="10" customFormat="1" ht="18.75">
      <c r="A36" s="31" t="s">
        <v>26</v>
      </c>
      <c r="B36" s="1" t="s">
        <v>27</v>
      </c>
      <c r="C36" s="71"/>
      <c r="D36" s="82">
        <f aca="true" t="shared" si="12" ref="D36:D41">C36+E36</f>
        <v>0</v>
      </c>
      <c r="E36" s="103">
        <f>SUM(F36:AB36)</f>
        <v>0</v>
      </c>
      <c r="F36" s="24"/>
      <c r="G36" s="24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1:28" s="10" customFormat="1" ht="18.75">
      <c r="A37" s="31" t="s">
        <v>156</v>
      </c>
      <c r="B37" s="1" t="s">
        <v>157</v>
      </c>
      <c r="C37" s="71"/>
      <c r="D37" s="82">
        <f t="shared" si="12"/>
        <v>0</v>
      </c>
      <c r="E37" s="103">
        <f>SUM(F37:AB37)</f>
        <v>0</v>
      </c>
      <c r="F37" s="24"/>
      <c r="G37" s="24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 s="10" customFormat="1" ht="35.25" customHeight="1">
      <c r="A38" s="31" t="s">
        <v>28</v>
      </c>
      <c r="B38" s="1" t="s">
        <v>29</v>
      </c>
      <c r="C38" s="71"/>
      <c r="D38" s="82">
        <f t="shared" si="12"/>
        <v>0</v>
      </c>
      <c r="E38" s="103">
        <f>SUM(F38:AB38)</f>
        <v>0</v>
      </c>
      <c r="F38" s="59"/>
      <c r="G38" s="5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</row>
    <row r="39" spans="1:28" s="10" customFormat="1" ht="18.75">
      <c r="A39" s="31" t="s">
        <v>30</v>
      </c>
      <c r="B39" s="2" t="s">
        <v>31</v>
      </c>
      <c r="C39" s="71"/>
      <c r="D39" s="82">
        <f t="shared" si="12"/>
        <v>0</v>
      </c>
      <c r="E39" s="103">
        <f>SUM(F39:AB39)</f>
        <v>0</v>
      </c>
      <c r="F39" s="24"/>
      <c r="G39" s="24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</row>
    <row r="40" spans="1:28" s="10" customFormat="1" ht="37.5">
      <c r="A40" s="94" t="s">
        <v>24</v>
      </c>
      <c r="B40" s="6" t="s">
        <v>25</v>
      </c>
      <c r="C40" s="71">
        <f>C41</f>
        <v>67.6</v>
      </c>
      <c r="D40" s="82">
        <f t="shared" si="12"/>
        <v>67.6</v>
      </c>
      <c r="E40" s="103">
        <f>E41</f>
        <v>0</v>
      </c>
      <c r="F40" s="81">
        <f>F41</f>
        <v>0</v>
      </c>
      <c r="G40" s="24">
        <f>G41</f>
        <v>0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1:28" s="10" customFormat="1" ht="18.75">
      <c r="A41" s="31" t="s">
        <v>26</v>
      </c>
      <c r="B41" s="1" t="s">
        <v>27</v>
      </c>
      <c r="C41" s="71">
        <v>67.6</v>
      </c>
      <c r="D41" s="82">
        <f t="shared" si="12"/>
        <v>67.6</v>
      </c>
      <c r="E41" s="103">
        <f>SUM(F41:AB41)</f>
        <v>0</v>
      </c>
      <c r="F41" s="24"/>
      <c r="G41" s="24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</row>
    <row r="42" spans="1:28" s="10" customFormat="1" ht="18.75">
      <c r="A42" s="29" t="s">
        <v>32</v>
      </c>
      <c r="B42" s="6" t="s">
        <v>33</v>
      </c>
      <c r="C42" s="70">
        <f aca="true" t="shared" si="13" ref="C42:I42">SUM(C43,C44,C45,C46,C47)</f>
        <v>725.5</v>
      </c>
      <c r="D42" s="81">
        <f t="shared" si="13"/>
        <v>725.5</v>
      </c>
      <c r="E42" s="102">
        <f t="shared" si="13"/>
        <v>0</v>
      </c>
      <c r="F42" s="23">
        <f t="shared" si="13"/>
        <v>0</v>
      </c>
      <c r="G42" s="23">
        <f t="shared" si="13"/>
        <v>0</v>
      </c>
      <c r="H42" s="38">
        <f t="shared" si="13"/>
        <v>0</v>
      </c>
      <c r="I42" s="38">
        <f t="shared" si="13"/>
        <v>0</v>
      </c>
      <c r="J42" s="38">
        <f aca="true" t="shared" si="14" ref="J42:AB42">SUM(J43,J44,J45,J46,J47)</f>
        <v>0</v>
      </c>
      <c r="K42" s="38">
        <f t="shared" si="14"/>
        <v>0</v>
      </c>
      <c r="L42" s="38">
        <f t="shared" si="14"/>
        <v>0</v>
      </c>
      <c r="M42" s="38">
        <f t="shared" si="14"/>
        <v>0</v>
      </c>
      <c r="N42" s="38">
        <f t="shared" si="14"/>
        <v>0</v>
      </c>
      <c r="O42" s="38">
        <f t="shared" si="14"/>
        <v>0</v>
      </c>
      <c r="P42" s="38">
        <f t="shared" si="14"/>
        <v>0</v>
      </c>
      <c r="Q42" s="38">
        <f t="shared" si="14"/>
        <v>0</v>
      </c>
      <c r="R42" s="38">
        <f t="shared" si="14"/>
        <v>0</v>
      </c>
      <c r="S42" s="38">
        <f t="shared" si="14"/>
        <v>0</v>
      </c>
      <c r="T42" s="38">
        <f t="shared" si="14"/>
        <v>0</v>
      </c>
      <c r="U42" s="38">
        <f t="shared" si="14"/>
        <v>0</v>
      </c>
      <c r="V42" s="38">
        <f t="shared" si="14"/>
        <v>0</v>
      </c>
      <c r="W42" s="38">
        <f t="shared" si="14"/>
        <v>0</v>
      </c>
      <c r="X42" s="38">
        <f t="shared" si="14"/>
        <v>0</v>
      </c>
      <c r="Y42" s="38">
        <f t="shared" si="14"/>
        <v>0</v>
      </c>
      <c r="Z42" s="38">
        <f t="shared" si="14"/>
        <v>0</v>
      </c>
      <c r="AA42" s="38">
        <f t="shared" si="14"/>
        <v>0</v>
      </c>
      <c r="AB42" s="38">
        <f t="shared" si="14"/>
        <v>0</v>
      </c>
    </row>
    <row r="43" spans="1:28" s="10" customFormat="1" ht="18.75">
      <c r="A43" s="31" t="s">
        <v>34</v>
      </c>
      <c r="B43" s="7" t="s">
        <v>35</v>
      </c>
      <c r="C43" s="71"/>
      <c r="D43" s="82">
        <f>C43+E43</f>
        <v>0</v>
      </c>
      <c r="E43" s="103">
        <f>SUM(F43:AB43)</f>
        <v>0</v>
      </c>
      <c r="F43" s="24"/>
      <c r="G43" s="24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</row>
    <row r="44" spans="1:28" s="10" customFormat="1" ht="18.75">
      <c r="A44" s="31" t="s">
        <v>36</v>
      </c>
      <c r="B44" s="7" t="s">
        <v>37</v>
      </c>
      <c r="C44" s="71"/>
      <c r="D44" s="82">
        <f>C44+E44</f>
        <v>0</v>
      </c>
      <c r="E44" s="103">
        <f>SUM(F44:AB44)</f>
        <v>0</v>
      </c>
      <c r="F44" s="24"/>
      <c r="G44" s="24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</row>
    <row r="45" spans="1:28" s="10" customFormat="1" ht="18.75">
      <c r="A45" s="31" t="s">
        <v>38</v>
      </c>
      <c r="B45" s="7" t="s">
        <v>39</v>
      </c>
      <c r="C45" s="71"/>
      <c r="D45" s="82">
        <f>C45+E45</f>
        <v>0</v>
      </c>
      <c r="E45" s="103">
        <f>SUM(F45:AB45)</f>
        <v>0</v>
      </c>
      <c r="F45" s="24"/>
      <c r="G45" s="24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</row>
    <row r="46" spans="1:28" s="10" customFormat="1" ht="18.75">
      <c r="A46" s="31" t="s">
        <v>40</v>
      </c>
      <c r="B46" s="1" t="s">
        <v>41</v>
      </c>
      <c r="C46" s="71">
        <v>725.5</v>
      </c>
      <c r="D46" s="82">
        <f>C46+E46</f>
        <v>725.5</v>
      </c>
      <c r="E46" s="103">
        <f>SUM(F46:AB46)</f>
        <v>0</v>
      </c>
      <c r="F46" s="24"/>
      <c r="G46" s="24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47" spans="1:28" s="10" customFormat="1" ht="37.5">
      <c r="A47" s="31" t="s">
        <v>42</v>
      </c>
      <c r="B47" s="1" t="s">
        <v>43</v>
      </c>
      <c r="C47" s="71"/>
      <c r="D47" s="82">
        <f>C47+E47</f>
        <v>0</v>
      </c>
      <c r="E47" s="103">
        <f>SUM(F47:AB47)</f>
        <v>0</v>
      </c>
      <c r="F47" s="24"/>
      <c r="G47" s="24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1:28" s="10" customFormat="1" ht="18.75">
      <c r="A48" s="29" t="s">
        <v>44</v>
      </c>
      <c r="B48" s="3" t="s">
        <v>45</v>
      </c>
      <c r="C48" s="70">
        <f aca="true" t="shared" si="15" ref="C48:I48">SUM(C49+C50+C51)</f>
        <v>0</v>
      </c>
      <c r="D48" s="81">
        <f t="shared" si="15"/>
        <v>0</v>
      </c>
      <c r="E48" s="102">
        <f t="shared" si="15"/>
        <v>0</v>
      </c>
      <c r="F48" s="23">
        <f t="shared" si="15"/>
        <v>0</v>
      </c>
      <c r="G48" s="23">
        <f t="shared" si="15"/>
        <v>0</v>
      </c>
      <c r="H48" s="38">
        <f t="shared" si="15"/>
        <v>0</v>
      </c>
      <c r="I48" s="38">
        <f t="shared" si="15"/>
        <v>0</v>
      </c>
      <c r="J48" s="38">
        <f aca="true" t="shared" si="16" ref="J48:AB48">SUM(J49+J50+J51)</f>
        <v>0</v>
      </c>
      <c r="K48" s="38">
        <f t="shared" si="16"/>
        <v>0</v>
      </c>
      <c r="L48" s="38">
        <f t="shared" si="16"/>
        <v>0</v>
      </c>
      <c r="M48" s="38">
        <f t="shared" si="16"/>
        <v>0</v>
      </c>
      <c r="N48" s="38">
        <f t="shared" si="16"/>
        <v>0</v>
      </c>
      <c r="O48" s="38">
        <f t="shared" si="16"/>
        <v>0</v>
      </c>
      <c r="P48" s="38">
        <f t="shared" si="16"/>
        <v>0</v>
      </c>
      <c r="Q48" s="38">
        <f t="shared" si="16"/>
        <v>0</v>
      </c>
      <c r="R48" s="38">
        <f t="shared" si="16"/>
        <v>0</v>
      </c>
      <c r="S48" s="38">
        <f t="shared" si="16"/>
        <v>0</v>
      </c>
      <c r="T48" s="38">
        <f t="shared" si="16"/>
        <v>0</v>
      </c>
      <c r="U48" s="38">
        <f t="shared" si="16"/>
        <v>0</v>
      </c>
      <c r="V48" s="38">
        <f t="shared" si="16"/>
        <v>0</v>
      </c>
      <c r="W48" s="38">
        <f t="shared" si="16"/>
        <v>0</v>
      </c>
      <c r="X48" s="38">
        <f t="shared" si="16"/>
        <v>0</v>
      </c>
      <c r="Y48" s="38">
        <f t="shared" si="16"/>
        <v>0</v>
      </c>
      <c r="Z48" s="38">
        <f t="shared" si="16"/>
        <v>0</v>
      </c>
      <c r="AA48" s="38">
        <f t="shared" si="16"/>
        <v>0</v>
      </c>
      <c r="AB48" s="38">
        <f t="shared" si="16"/>
        <v>0</v>
      </c>
    </row>
    <row r="49" spans="1:28" s="10" customFormat="1" ht="18.75">
      <c r="A49" s="31" t="s">
        <v>102</v>
      </c>
      <c r="B49" s="2" t="s">
        <v>103</v>
      </c>
      <c r="C49" s="71"/>
      <c r="D49" s="82">
        <f>C49+E49</f>
        <v>0</v>
      </c>
      <c r="E49" s="103">
        <f>SUM(F49:AB49)</f>
        <v>0</v>
      </c>
      <c r="F49" s="24"/>
      <c r="G49" s="24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</row>
    <row r="50" spans="1:28" s="10" customFormat="1" ht="18.75">
      <c r="A50" s="31" t="s">
        <v>46</v>
      </c>
      <c r="B50" s="2" t="s">
        <v>47</v>
      </c>
      <c r="C50" s="71"/>
      <c r="D50" s="82">
        <f>C50+E50</f>
        <v>0</v>
      </c>
      <c r="E50" s="103">
        <f>SUM(F50:AB50)</f>
        <v>0</v>
      </c>
      <c r="F50" s="24"/>
      <c r="G50" s="24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</row>
    <row r="51" spans="1:28" s="10" customFormat="1" ht="37.5">
      <c r="A51" s="31" t="s">
        <v>48</v>
      </c>
      <c r="B51" s="1" t="s">
        <v>49</v>
      </c>
      <c r="C51" s="71"/>
      <c r="D51" s="82">
        <f>C51+E51</f>
        <v>0</v>
      </c>
      <c r="E51" s="103">
        <f>SUM(F51:AB51)</f>
        <v>0</v>
      </c>
      <c r="F51" s="24"/>
      <c r="G51" s="24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  <row r="52" spans="1:28" s="10" customFormat="1" ht="18.75">
      <c r="A52" s="32" t="s">
        <v>50</v>
      </c>
      <c r="B52" s="6" t="s">
        <v>51</v>
      </c>
      <c r="C52" s="70">
        <f aca="true" t="shared" si="17" ref="C52:I52">C54+C53</f>
        <v>9628.7</v>
      </c>
      <c r="D52" s="81">
        <f t="shared" si="17"/>
        <v>11919.7</v>
      </c>
      <c r="E52" s="102">
        <f t="shared" si="17"/>
        <v>2291</v>
      </c>
      <c r="F52" s="23">
        <f t="shared" si="17"/>
        <v>2291</v>
      </c>
      <c r="G52" s="23">
        <f t="shared" si="17"/>
        <v>0</v>
      </c>
      <c r="H52" s="23">
        <f t="shared" si="17"/>
        <v>0</v>
      </c>
      <c r="I52" s="23">
        <f t="shared" si="17"/>
        <v>0</v>
      </c>
      <c r="J52" s="23">
        <f aca="true" t="shared" si="18" ref="J52:AB52">J54+J53</f>
        <v>0</v>
      </c>
      <c r="K52" s="23">
        <f t="shared" si="18"/>
        <v>0</v>
      </c>
      <c r="L52" s="23">
        <f t="shared" si="18"/>
        <v>0</v>
      </c>
      <c r="M52" s="23">
        <f t="shared" si="18"/>
        <v>0</v>
      </c>
      <c r="N52" s="23">
        <f t="shared" si="18"/>
        <v>0</v>
      </c>
      <c r="O52" s="23">
        <f t="shared" si="18"/>
        <v>0</v>
      </c>
      <c r="P52" s="23">
        <f t="shared" si="18"/>
        <v>0</v>
      </c>
      <c r="Q52" s="23">
        <f t="shared" si="18"/>
        <v>0</v>
      </c>
      <c r="R52" s="23">
        <f t="shared" si="18"/>
        <v>0</v>
      </c>
      <c r="S52" s="23">
        <f t="shared" si="18"/>
        <v>0</v>
      </c>
      <c r="T52" s="23">
        <f t="shared" si="18"/>
        <v>0</v>
      </c>
      <c r="U52" s="23">
        <f t="shared" si="18"/>
        <v>0</v>
      </c>
      <c r="V52" s="23">
        <f t="shared" si="18"/>
        <v>0</v>
      </c>
      <c r="W52" s="23">
        <f t="shared" si="18"/>
        <v>0</v>
      </c>
      <c r="X52" s="23">
        <f t="shared" si="18"/>
        <v>0</v>
      </c>
      <c r="Y52" s="23">
        <f t="shared" si="18"/>
        <v>0</v>
      </c>
      <c r="Z52" s="23">
        <f t="shared" si="18"/>
        <v>0</v>
      </c>
      <c r="AA52" s="23">
        <f t="shared" si="18"/>
        <v>0</v>
      </c>
      <c r="AB52" s="23">
        <f t="shared" si="18"/>
        <v>0</v>
      </c>
    </row>
    <row r="53" spans="1:28" s="10" customFormat="1" ht="18.75">
      <c r="A53" s="31" t="s">
        <v>126</v>
      </c>
      <c r="B53" s="1" t="s">
        <v>127</v>
      </c>
      <c r="C53" s="71">
        <v>9628.7</v>
      </c>
      <c r="D53" s="82">
        <v>11919.7</v>
      </c>
      <c r="E53" s="103">
        <f>SUM(F53:AB53)</f>
        <v>0</v>
      </c>
      <c r="F53" s="24"/>
      <c r="G53" s="24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</row>
    <row r="54" spans="1:28" s="10" customFormat="1" ht="18.75" hidden="1">
      <c r="A54" s="31" t="s">
        <v>52</v>
      </c>
      <c r="B54" s="1" t="s">
        <v>53</v>
      </c>
      <c r="C54" s="71"/>
      <c r="D54" s="82"/>
      <c r="E54" s="103">
        <f>SUM(F54:AB54)</f>
        <v>2291</v>
      </c>
      <c r="F54" s="24">
        <v>2291</v>
      </c>
      <c r="G54" s="24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</row>
    <row r="55" spans="1:28" s="10" customFormat="1" ht="18.75">
      <c r="A55" s="32" t="s">
        <v>54</v>
      </c>
      <c r="B55" s="6" t="s">
        <v>55</v>
      </c>
      <c r="C55" s="70">
        <f aca="true" t="shared" si="19" ref="C55:I55">SUM(C56:C63)</f>
        <v>140350.09999999998</v>
      </c>
      <c r="D55" s="81">
        <f t="shared" si="19"/>
        <v>145527</v>
      </c>
      <c r="E55" s="102">
        <f t="shared" si="19"/>
        <v>5176.9</v>
      </c>
      <c r="F55" s="23">
        <f t="shared" si="19"/>
        <v>5176.9</v>
      </c>
      <c r="G55" s="23">
        <f t="shared" si="19"/>
        <v>0</v>
      </c>
      <c r="H55" s="38">
        <f t="shared" si="19"/>
        <v>0</v>
      </c>
      <c r="I55" s="38">
        <f t="shared" si="19"/>
        <v>0</v>
      </c>
      <c r="J55" s="38">
        <f aca="true" t="shared" si="20" ref="J55:AB55">SUM(J56:J63)</f>
        <v>0</v>
      </c>
      <c r="K55" s="38">
        <f t="shared" si="20"/>
        <v>0</v>
      </c>
      <c r="L55" s="38">
        <f t="shared" si="20"/>
        <v>0</v>
      </c>
      <c r="M55" s="38">
        <f t="shared" si="20"/>
        <v>0</v>
      </c>
      <c r="N55" s="38">
        <f t="shared" si="20"/>
        <v>0</v>
      </c>
      <c r="O55" s="38">
        <f t="shared" si="20"/>
        <v>0</v>
      </c>
      <c r="P55" s="38">
        <f t="shared" si="20"/>
        <v>0</v>
      </c>
      <c r="Q55" s="38">
        <f t="shared" si="20"/>
        <v>0</v>
      </c>
      <c r="R55" s="38">
        <f t="shared" si="20"/>
        <v>0</v>
      </c>
      <c r="S55" s="38">
        <f t="shared" si="20"/>
        <v>0</v>
      </c>
      <c r="T55" s="38">
        <f t="shared" si="20"/>
        <v>0</v>
      </c>
      <c r="U55" s="38">
        <f t="shared" si="20"/>
        <v>0</v>
      </c>
      <c r="V55" s="38">
        <f t="shared" si="20"/>
        <v>0</v>
      </c>
      <c r="W55" s="38">
        <f t="shared" si="20"/>
        <v>0</v>
      </c>
      <c r="X55" s="38">
        <f t="shared" si="20"/>
        <v>0</v>
      </c>
      <c r="Y55" s="38">
        <f t="shared" si="20"/>
        <v>0</v>
      </c>
      <c r="Z55" s="38">
        <f t="shared" si="20"/>
        <v>0</v>
      </c>
      <c r="AA55" s="38">
        <f t="shared" si="20"/>
        <v>0</v>
      </c>
      <c r="AB55" s="38">
        <f t="shared" si="20"/>
        <v>0</v>
      </c>
    </row>
    <row r="56" spans="1:28" s="10" customFormat="1" ht="18.75">
      <c r="A56" s="30" t="s">
        <v>100</v>
      </c>
      <c r="B56" s="1" t="s">
        <v>101</v>
      </c>
      <c r="C56" s="71">
        <v>55068.9</v>
      </c>
      <c r="D56" s="82">
        <f>C56+E56</f>
        <v>61753.1</v>
      </c>
      <c r="E56" s="103">
        <f aca="true" t="shared" si="21" ref="E56:E63">SUM(F56:AB56)</f>
        <v>6684.2</v>
      </c>
      <c r="F56" s="24">
        <v>6684.2</v>
      </c>
      <c r="G56" s="24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</row>
    <row r="57" spans="1:28" s="10" customFormat="1" ht="18.75">
      <c r="A57" s="31" t="s">
        <v>56</v>
      </c>
      <c r="B57" s="2" t="s">
        <v>57</v>
      </c>
      <c r="C57" s="71">
        <v>65127.5</v>
      </c>
      <c r="D57" s="82">
        <f aca="true" t="shared" si="22" ref="D57:D63">C57+E57</f>
        <v>64688.3</v>
      </c>
      <c r="E57" s="103">
        <f t="shared" si="21"/>
        <v>-439.2</v>
      </c>
      <c r="F57" s="24">
        <v>-439.2</v>
      </c>
      <c r="G57" s="24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</row>
    <row r="58" spans="1:28" s="10" customFormat="1" ht="18.75" hidden="1">
      <c r="A58" s="31" t="s">
        <v>58</v>
      </c>
      <c r="B58" s="2" t="s">
        <v>59</v>
      </c>
      <c r="C58" s="71">
        <v>0</v>
      </c>
      <c r="D58" s="82">
        <f t="shared" si="22"/>
        <v>0</v>
      </c>
      <c r="E58" s="103">
        <f t="shared" si="21"/>
        <v>0</v>
      </c>
      <c r="F58" s="24"/>
      <c r="G58" s="24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</row>
    <row r="59" spans="1:28" s="10" customFormat="1" ht="18.75">
      <c r="A59" s="31" t="s">
        <v>60</v>
      </c>
      <c r="B59" s="1" t="s">
        <v>61</v>
      </c>
      <c r="C59" s="71">
        <v>19265.8</v>
      </c>
      <c r="D59" s="82">
        <f t="shared" si="22"/>
        <v>18279.7</v>
      </c>
      <c r="E59" s="103">
        <f t="shared" si="21"/>
        <v>-986.1</v>
      </c>
      <c r="F59" s="24">
        <v>-986.1</v>
      </c>
      <c r="G59" s="24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</row>
    <row r="60" spans="1:28" s="10" customFormat="1" ht="32.25" customHeight="1" hidden="1">
      <c r="A60" s="31" t="s">
        <v>60</v>
      </c>
      <c r="B60" s="8" t="s">
        <v>17</v>
      </c>
      <c r="C60" s="71"/>
      <c r="D60" s="82">
        <f t="shared" si="22"/>
        <v>0</v>
      </c>
      <c r="E60" s="103">
        <f t="shared" si="21"/>
        <v>0</v>
      </c>
      <c r="F60" s="24"/>
      <c r="G60" s="24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</row>
    <row r="61" spans="1:28" s="10" customFormat="1" ht="34.5" customHeight="1" hidden="1">
      <c r="A61" s="31" t="s">
        <v>60</v>
      </c>
      <c r="B61" s="8" t="s">
        <v>61</v>
      </c>
      <c r="C61" s="71"/>
      <c r="D61" s="82">
        <f t="shared" si="22"/>
        <v>0</v>
      </c>
      <c r="E61" s="103">
        <f t="shared" si="21"/>
        <v>0</v>
      </c>
      <c r="F61" s="24"/>
      <c r="G61" s="24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</row>
    <row r="62" spans="1:28" s="10" customFormat="1" ht="18.75">
      <c r="A62" s="31" t="s">
        <v>62</v>
      </c>
      <c r="B62" s="7" t="s">
        <v>63</v>
      </c>
      <c r="C62" s="71">
        <v>887.9</v>
      </c>
      <c r="D62" s="82">
        <f t="shared" si="22"/>
        <v>805.9</v>
      </c>
      <c r="E62" s="103">
        <f t="shared" si="21"/>
        <v>-82</v>
      </c>
      <c r="F62" s="24">
        <v>-82</v>
      </c>
      <c r="G62" s="24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</row>
    <row r="63" spans="1:28" s="10" customFormat="1" ht="37.5" hidden="1">
      <c r="A63" s="31" t="s">
        <v>62</v>
      </c>
      <c r="B63" s="4" t="s">
        <v>17</v>
      </c>
      <c r="C63" s="71"/>
      <c r="D63" s="82">
        <f t="shared" si="22"/>
        <v>0</v>
      </c>
      <c r="E63" s="103">
        <f t="shared" si="21"/>
        <v>0</v>
      </c>
      <c r="F63" s="24"/>
      <c r="G63" s="24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:28" s="10" customFormat="1" ht="37.5">
      <c r="A64" s="32" t="s">
        <v>64</v>
      </c>
      <c r="B64" s="6" t="s">
        <v>65</v>
      </c>
      <c r="C64" s="70">
        <f aca="true" t="shared" si="23" ref="C64:I64">SUM(C65:C68)</f>
        <v>17947.7</v>
      </c>
      <c r="D64" s="81">
        <f t="shared" si="23"/>
        <v>19398.9</v>
      </c>
      <c r="E64" s="102">
        <f t="shared" si="23"/>
        <v>1451.2</v>
      </c>
      <c r="F64" s="23">
        <f t="shared" si="23"/>
        <v>1451.2</v>
      </c>
      <c r="G64" s="23">
        <f t="shared" si="23"/>
        <v>0</v>
      </c>
      <c r="H64" s="38">
        <f t="shared" si="23"/>
        <v>0</v>
      </c>
      <c r="I64" s="38">
        <f t="shared" si="23"/>
        <v>0</v>
      </c>
      <c r="J64" s="38">
        <f aca="true" t="shared" si="24" ref="J64:AB64">SUM(J65:J68)</f>
        <v>0</v>
      </c>
      <c r="K64" s="38">
        <f t="shared" si="24"/>
        <v>0</v>
      </c>
      <c r="L64" s="38">
        <f t="shared" si="24"/>
        <v>0</v>
      </c>
      <c r="M64" s="38">
        <f t="shared" si="24"/>
        <v>0</v>
      </c>
      <c r="N64" s="38">
        <f t="shared" si="24"/>
        <v>0</v>
      </c>
      <c r="O64" s="38">
        <f t="shared" si="24"/>
        <v>0</v>
      </c>
      <c r="P64" s="38">
        <f t="shared" si="24"/>
        <v>0</v>
      </c>
      <c r="Q64" s="38">
        <f t="shared" si="24"/>
        <v>0</v>
      </c>
      <c r="R64" s="38">
        <f t="shared" si="24"/>
        <v>0</v>
      </c>
      <c r="S64" s="38">
        <f t="shared" si="24"/>
        <v>0</v>
      </c>
      <c r="T64" s="38">
        <f t="shared" si="24"/>
        <v>0</v>
      </c>
      <c r="U64" s="38">
        <f t="shared" si="24"/>
        <v>0</v>
      </c>
      <c r="V64" s="38">
        <f t="shared" si="24"/>
        <v>0</v>
      </c>
      <c r="W64" s="38">
        <f t="shared" si="24"/>
        <v>0</v>
      </c>
      <c r="X64" s="38">
        <f t="shared" si="24"/>
        <v>0</v>
      </c>
      <c r="Y64" s="38">
        <f t="shared" si="24"/>
        <v>0</v>
      </c>
      <c r="Z64" s="38">
        <f t="shared" si="24"/>
        <v>0</v>
      </c>
      <c r="AA64" s="38">
        <f t="shared" si="24"/>
        <v>0</v>
      </c>
      <c r="AB64" s="38">
        <f t="shared" si="24"/>
        <v>0</v>
      </c>
    </row>
    <row r="65" spans="1:28" s="10" customFormat="1" ht="18.75">
      <c r="A65" s="31" t="s">
        <v>66</v>
      </c>
      <c r="B65" s="1" t="s">
        <v>67</v>
      </c>
      <c r="C65" s="71">
        <v>17697.7</v>
      </c>
      <c r="D65" s="82">
        <f>C65+E65</f>
        <v>19148.9</v>
      </c>
      <c r="E65" s="103">
        <f>SUM(F65:AB65)</f>
        <v>1451.2</v>
      </c>
      <c r="F65" s="24">
        <v>1451.2</v>
      </c>
      <c r="G65" s="24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</row>
    <row r="66" spans="1:28" s="10" customFormat="1" ht="18.75" hidden="1">
      <c r="A66" s="31" t="s">
        <v>68</v>
      </c>
      <c r="B66" s="1" t="s">
        <v>69</v>
      </c>
      <c r="C66" s="71"/>
      <c r="D66" s="82">
        <f>C66+E66</f>
        <v>0</v>
      </c>
      <c r="E66" s="103">
        <f>SUM(F66:AB66)</f>
        <v>0</v>
      </c>
      <c r="F66" s="24"/>
      <c r="G66" s="24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</row>
    <row r="67" spans="1:28" s="10" customFormat="1" ht="24" customHeight="1" hidden="1">
      <c r="A67" s="31" t="s">
        <v>70</v>
      </c>
      <c r="B67" s="1" t="s">
        <v>71</v>
      </c>
      <c r="C67" s="71"/>
      <c r="D67" s="82">
        <f>C67+E67</f>
        <v>0</v>
      </c>
      <c r="E67" s="103">
        <f>SUM(F67:AB67)</f>
        <v>0</v>
      </c>
      <c r="F67" s="24"/>
      <c r="G67" s="24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</row>
    <row r="68" spans="1:28" s="10" customFormat="1" ht="37.5">
      <c r="A68" s="31" t="s">
        <v>72</v>
      </c>
      <c r="B68" s="1" t="s">
        <v>73</v>
      </c>
      <c r="C68" s="71">
        <v>250</v>
      </c>
      <c r="D68" s="82">
        <f>C68+E68</f>
        <v>250</v>
      </c>
      <c r="E68" s="103">
        <f>SUM(F68:AB68)</f>
        <v>0</v>
      </c>
      <c r="F68" s="24"/>
      <c r="G68" s="24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</row>
    <row r="69" spans="1:28" s="10" customFormat="1" ht="18.75">
      <c r="A69" s="29" t="s">
        <v>74</v>
      </c>
      <c r="B69" s="3" t="s">
        <v>75</v>
      </c>
      <c r="C69" s="70">
        <f aca="true" t="shared" si="25" ref="C69:I69">SUM(C70:C74)</f>
        <v>93310.4</v>
      </c>
      <c r="D69" s="81">
        <f t="shared" si="25"/>
        <v>887232.5</v>
      </c>
      <c r="E69" s="102">
        <f t="shared" si="25"/>
        <v>793922.1</v>
      </c>
      <c r="F69" s="23">
        <f t="shared" si="25"/>
        <v>2172.1</v>
      </c>
      <c r="G69" s="23">
        <f t="shared" si="25"/>
        <v>0</v>
      </c>
      <c r="H69" s="38">
        <f t="shared" si="25"/>
        <v>0</v>
      </c>
      <c r="I69" s="38">
        <f t="shared" si="25"/>
        <v>0</v>
      </c>
      <c r="J69" s="38">
        <f aca="true" t="shared" si="26" ref="J69:AB69">SUM(J70:J74)</f>
        <v>0</v>
      </c>
      <c r="K69" s="38">
        <f t="shared" si="26"/>
        <v>0</v>
      </c>
      <c r="L69" s="38">
        <f t="shared" si="26"/>
        <v>0</v>
      </c>
      <c r="M69" s="38">
        <f t="shared" si="26"/>
        <v>0</v>
      </c>
      <c r="N69" s="38">
        <f t="shared" si="26"/>
        <v>0</v>
      </c>
      <c r="O69" s="38">
        <f t="shared" si="26"/>
        <v>0</v>
      </c>
      <c r="P69" s="38">
        <f t="shared" si="26"/>
        <v>791750</v>
      </c>
      <c r="Q69" s="38">
        <f t="shared" si="26"/>
        <v>0</v>
      </c>
      <c r="R69" s="38">
        <f t="shared" si="26"/>
        <v>0</v>
      </c>
      <c r="S69" s="38">
        <f t="shared" si="26"/>
        <v>0</v>
      </c>
      <c r="T69" s="38">
        <f t="shared" si="26"/>
        <v>0</v>
      </c>
      <c r="U69" s="38">
        <f t="shared" si="26"/>
        <v>0</v>
      </c>
      <c r="V69" s="38">
        <f t="shared" si="26"/>
        <v>0</v>
      </c>
      <c r="W69" s="38">
        <f t="shared" si="26"/>
        <v>0</v>
      </c>
      <c r="X69" s="38">
        <f t="shared" si="26"/>
        <v>0</v>
      </c>
      <c r="Y69" s="38">
        <f t="shared" si="26"/>
        <v>0</v>
      </c>
      <c r="Z69" s="38">
        <f t="shared" si="26"/>
        <v>0</v>
      </c>
      <c r="AA69" s="38">
        <f t="shared" si="26"/>
        <v>0</v>
      </c>
      <c r="AB69" s="38">
        <f t="shared" si="26"/>
        <v>0</v>
      </c>
    </row>
    <row r="70" spans="1:28" s="10" customFormat="1" ht="18.75">
      <c r="A70" s="31" t="s">
        <v>76</v>
      </c>
      <c r="B70" s="1" t="s">
        <v>77</v>
      </c>
      <c r="C70" s="71">
        <v>93184</v>
      </c>
      <c r="D70" s="82">
        <f>C70+E70</f>
        <v>887036.1</v>
      </c>
      <c r="E70" s="103">
        <f>SUM(F70:AB70)</f>
        <v>793852.1</v>
      </c>
      <c r="F70" s="24">
        <v>2102.1</v>
      </c>
      <c r="G70" s="24"/>
      <c r="H70" s="39"/>
      <c r="I70" s="39"/>
      <c r="J70" s="39"/>
      <c r="K70" s="39"/>
      <c r="L70" s="39"/>
      <c r="M70" s="39"/>
      <c r="N70" s="39"/>
      <c r="O70" s="39"/>
      <c r="P70" s="39">
        <v>791750</v>
      </c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</row>
    <row r="71" spans="1:28" s="10" customFormat="1" ht="18.75" hidden="1">
      <c r="A71" s="31" t="s">
        <v>76</v>
      </c>
      <c r="B71" s="1" t="s">
        <v>78</v>
      </c>
      <c r="C71" s="71"/>
      <c r="D71" s="82">
        <f>C71+E71</f>
        <v>0</v>
      </c>
      <c r="E71" s="103">
        <f>SUM(F71:AB71)</f>
        <v>0</v>
      </c>
      <c r="F71" s="24"/>
      <c r="G71" s="24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</row>
    <row r="72" spans="1:28" s="10" customFormat="1" ht="18.75">
      <c r="A72" s="31" t="s">
        <v>79</v>
      </c>
      <c r="B72" s="1" t="s">
        <v>80</v>
      </c>
      <c r="C72" s="71">
        <v>126.4</v>
      </c>
      <c r="D72" s="82">
        <f>C72+E72</f>
        <v>196.4</v>
      </c>
      <c r="E72" s="103">
        <f>SUM(F72:AB72)</f>
        <v>70</v>
      </c>
      <c r="F72" s="24">
        <v>70</v>
      </c>
      <c r="G72" s="24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</row>
    <row r="73" spans="1:28" s="10" customFormat="1" ht="37.5" hidden="1">
      <c r="A73" s="31" t="s">
        <v>81</v>
      </c>
      <c r="B73" s="1" t="s">
        <v>82</v>
      </c>
      <c r="C73" s="71"/>
      <c r="D73" s="82">
        <f>C73+E73</f>
        <v>0</v>
      </c>
      <c r="E73" s="103">
        <f>SUM(F73:AB73)</f>
        <v>0</v>
      </c>
      <c r="F73" s="24"/>
      <c r="G73" s="24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</row>
    <row r="74" spans="1:28" s="10" customFormat="1" ht="37.5" hidden="1">
      <c r="A74" s="31" t="s">
        <v>81</v>
      </c>
      <c r="B74" s="4" t="s">
        <v>17</v>
      </c>
      <c r="C74" s="71"/>
      <c r="D74" s="82">
        <f>C74+E74</f>
        <v>0</v>
      </c>
      <c r="E74" s="103">
        <f>SUM(F74:AB74)</f>
        <v>0</v>
      </c>
      <c r="F74" s="24"/>
      <c r="G74" s="24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</row>
    <row r="75" spans="1:28" s="10" customFormat="1" ht="18.75">
      <c r="A75" s="29" t="s">
        <v>83</v>
      </c>
      <c r="B75" s="3" t="s">
        <v>84</v>
      </c>
      <c r="C75" s="70">
        <f aca="true" t="shared" si="27" ref="C75:I75">SUM(C76:C81)</f>
        <v>7972.2</v>
      </c>
      <c r="D75" s="81">
        <f t="shared" si="27"/>
        <v>8636.4</v>
      </c>
      <c r="E75" s="102">
        <f t="shared" si="27"/>
        <v>664.2</v>
      </c>
      <c r="F75" s="23">
        <f t="shared" si="27"/>
        <v>664.2</v>
      </c>
      <c r="G75" s="23">
        <f t="shared" si="27"/>
        <v>0</v>
      </c>
      <c r="H75" s="38">
        <f t="shared" si="27"/>
        <v>0</v>
      </c>
      <c r="I75" s="38">
        <f t="shared" si="27"/>
        <v>0</v>
      </c>
      <c r="J75" s="38">
        <f aca="true" t="shared" si="28" ref="J75:AB75">SUM(J76:J81)</f>
        <v>0</v>
      </c>
      <c r="K75" s="38">
        <f t="shared" si="28"/>
        <v>0</v>
      </c>
      <c r="L75" s="38">
        <f t="shared" si="28"/>
        <v>0</v>
      </c>
      <c r="M75" s="38">
        <f t="shared" si="28"/>
        <v>0</v>
      </c>
      <c r="N75" s="38">
        <f t="shared" si="28"/>
        <v>0</v>
      </c>
      <c r="O75" s="38">
        <f t="shared" si="28"/>
        <v>0</v>
      </c>
      <c r="P75" s="38">
        <f t="shared" si="28"/>
        <v>0</v>
      </c>
      <c r="Q75" s="38">
        <f t="shared" si="28"/>
        <v>0</v>
      </c>
      <c r="R75" s="38">
        <f t="shared" si="28"/>
        <v>0</v>
      </c>
      <c r="S75" s="38">
        <f t="shared" si="28"/>
        <v>0</v>
      </c>
      <c r="T75" s="38">
        <f t="shared" si="28"/>
        <v>0</v>
      </c>
      <c r="U75" s="38">
        <f t="shared" si="28"/>
        <v>0</v>
      </c>
      <c r="V75" s="38">
        <f t="shared" si="28"/>
        <v>0</v>
      </c>
      <c r="W75" s="38">
        <f t="shared" si="28"/>
        <v>0</v>
      </c>
      <c r="X75" s="38">
        <f t="shared" si="28"/>
        <v>0</v>
      </c>
      <c r="Y75" s="38">
        <f t="shared" si="28"/>
        <v>0</v>
      </c>
      <c r="Z75" s="38">
        <f t="shared" si="28"/>
        <v>0</v>
      </c>
      <c r="AA75" s="38">
        <f t="shared" si="28"/>
        <v>0</v>
      </c>
      <c r="AB75" s="38">
        <f t="shared" si="28"/>
        <v>0</v>
      </c>
    </row>
    <row r="76" spans="1:28" s="10" customFormat="1" ht="21" customHeight="1" hidden="1">
      <c r="A76" s="31" t="s">
        <v>85</v>
      </c>
      <c r="B76" s="1" t="s">
        <v>106</v>
      </c>
      <c r="C76" s="71"/>
      <c r="D76" s="82">
        <f aca="true" t="shared" si="29" ref="D76:D83">C76+E76</f>
        <v>0</v>
      </c>
      <c r="E76" s="103">
        <f aca="true" t="shared" si="30" ref="E76:E83">SUM(F76:AB76)</f>
        <v>0</v>
      </c>
      <c r="F76" s="24"/>
      <c r="G76" s="24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</row>
    <row r="77" spans="1:28" s="10" customFormat="1" ht="18.75">
      <c r="A77" s="31" t="s">
        <v>86</v>
      </c>
      <c r="B77" s="2" t="s">
        <v>87</v>
      </c>
      <c r="C77" s="71">
        <v>7972.2</v>
      </c>
      <c r="D77" s="82">
        <f t="shared" si="29"/>
        <v>8636.4</v>
      </c>
      <c r="E77" s="103">
        <f t="shared" si="30"/>
        <v>664.2</v>
      </c>
      <c r="F77" s="24">
        <v>664.2</v>
      </c>
      <c r="G77" s="24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</row>
    <row r="78" spans="1:28" s="10" customFormat="1" ht="18.75" hidden="1">
      <c r="A78" s="31" t="s">
        <v>88</v>
      </c>
      <c r="B78" s="1" t="s">
        <v>89</v>
      </c>
      <c r="C78" s="71"/>
      <c r="D78" s="82">
        <f t="shared" si="29"/>
        <v>0</v>
      </c>
      <c r="E78" s="103">
        <f t="shared" si="30"/>
        <v>0</v>
      </c>
      <c r="F78" s="24"/>
      <c r="G78" s="24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</row>
    <row r="79" spans="1:28" s="10" customFormat="1" ht="18.75" hidden="1">
      <c r="A79" s="31" t="s">
        <v>98</v>
      </c>
      <c r="B79" s="4" t="s">
        <v>99</v>
      </c>
      <c r="C79" s="71"/>
      <c r="D79" s="82">
        <f t="shared" si="29"/>
        <v>0</v>
      </c>
      <c r="E79" s="103">
        <f t="shared" si="30"/>
        <v>0</v>
      </c>
      <c r="F79" s="24"/>
      <c r="G79" s="24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</row>
    <row r="80" spans="1:28" s="10" customFormat="1" ht="37.5" hidden="1">
      <c r="A80" s="31" t="s">
        <v>90</v>
      </c>
      <c r="B80" s="1" t="s">
        <v>91</v>
      </c>
      <c r="C80" s="71"/>
      <c r="D80" s="82">
        <f t="shared" si="29"/>
        <v>0</v>
      </c>
      <c r="E80" s="103">
        <f t="shared" si="30"/>
        <v>0</v>
      </c>
      <c r="F80" s="24"/>
      <c r="G80" s="24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</row>
    <row r="81" spans="1:28" s="10" customFormat="1" ht="37.5" hidden="1">
      <c r="A81" s="31" t="s">
        <v>90</v>
      </c>
      <c r="B81" s="4" t="s">
        <v>17</v>
      </c>
      <c r="C81" s="71"/>
      <c r="D81" s="82">
        <f t="shared" si="29"/>
        <v>0</v>
      </c>
      <c r="E81" s="103">
        <f t="shared" si="30"/>
        <v>0</v>
      </c>
      <c r="F81" s="58"/>
      <c r="G81" s="58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</row>
    <row r="82" spans="1:28" s="95" customFormat="1" ht="18.75">
      <c r="A82" s="94" t="s">
        <v>158</v>
      </c>
      <c r="B82" s="89" t="s">
        <v>160</v>
      </c>
      <c r="C82" s="90"/>
      <c r="D82" s="91">
        <f t="shared" si="29"/>
        <v>0</v>
      </c>
      <c r="E82" s="105">
        <f t="shared" si="30"/>
        <v>0</v>
      </c>
      <c r="F82" s="92"/>
      <c r="G82" s="92"/>
      <c r="H82" s="93">
        <f>H83</f>
        <v>0</v>
      </c>
      <c r="I82" s="93">
        <f>I83</f>
        <v>0</v>
      </c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</row>
    <row r="83" spans="1:28" s="10" customFormat="1" ht="18.75">
      <c r="A83" s="31" t="s">
        <v>159</v>
      </c>
      <c r="B83" s="8" t="s">
        <v>161</v>
      </c>
      <c r="C83" s="71"/>
      <c r="D83" s="82">
        <f t="shared" si="29"/>
        <v>0</v>
      </c>
      <c r="E83" s="103">
        <f t="shared" si="30"/>
        <v>0</v>
      </c>
      <c r="F83" s="58"/>
      <c r="G83" s="58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</row>
    <row r="84" spans="1:28" s="10" customFormat="1" ht="18.75">
      <c r="A84" s="31"/>
      <c r="B84" s="3" t="s">
        <v>92</v>
      </c>
      <c r="C84" s="70">
        <f>SUM(C18+C33+C35+C42+C48+C52+C55+C64+C69+C75+C40+C82)</f>
        <v>270258.49999999994</v>
      </c>
      <c r="D84" s="81">
        <f>SUM(D18+D33+D35+D42+D48+D52+D55+D64+D69+D75+D82+D40)</f>
        <v>1073763.9</v>
      </c>
      <c r="E84" s="102">
        <f>SUM(E18+E33+E35+E42+E48+E52+E55+E64+E69+E75+E82+E40)</f>
        <v>803505.3999999999</v>
      </c>
      <c r="F84" s="23">
        <f>SUM(F18+F33+F35+F42+F48+F52+F55+F64+F69+F75)</f>
        <v>11755.400000000001</v>
      </c>
      <c r="G84" s="23">
        <f>SUM(G18+G33+G35+G42+G48+G52+G55+G64+G69+G75+G40)</f>
        <v>0</v>
      </c>
      <c r="H84" s="38">
        <f>SUM(H18+H33+H35+H42+H48+H52+H55+H64+H69+H75+H82)</f>
        <v>0</v>
      </c>
      <c r="I84" s="38">
        <f>SUM(I18+I33+I35+I42+I48+I52+I55+I64+I69+I75+I82)</f>
        <v>0</v>
      </c>
      <c r="J84" s="38">
        <f aca="true" t="shared" si="31" ref="J84:AB84">SUM(J18+J33+J35+J42+J48+J52+J55+J64+J69+J75)</f>
        <v>0</v>
      </c>
      <c r="K84" s="38">
        <f t="shared" si="31"/>
        <v>0</v>
      </c>
      <c r="L84" s="38">
        <f t="shared" si="31"/>
        <v>0</v>
      </c>
      <c r="M84" s="38">
        <f t="shared" si="31"/>
        <v>0</v>
      </c>
      <c r="N84" s="38">
        <f t="shared" si="31"/>
        <v>0</v>
      </c>
      <c r="O84" s="38">
        <f t="shared" si="31"/>
        <v>0</v>
      </c>
      <c r="P84" s="38">
        <f t="shared" si="31"/>
        <v>791750</v>
      </c>
      <c r="Q84" s="38">
        <f t="shared" si="31"/>
        <v>0</v>
      </c>
      <c r="R84" s="38">
        <f t="shared" si="31"/>
        <v>0</v>
      </c>
      <c r="S84" s="38">
        <f t="shared" si="31"/>
        <v>0</v>
      </c>
      <c r="T84" s="38">
        <f t="shared" si="31"/>
        <v>0</v>
      </c>
      <c r="U84" s="38">
        <f t="shared" si="31"/>
        <v>0</v>
      </c>
      <c r="V84" s="38">
        <f t="shared" si="31"/>
        <v>0</v>
      </c>
      <c r="W84" s="38">
        <f t="shared" si="31"/>
        <v>0</v>
      </c>
      <c r="X84" s="38">
        <f t="shared" si="31"/>
        <v>0</v>
      </c>
      <c r="Y84" s="38">
        <f t="shared" si="31"/>
        <v>0</v>
      </c>
      <c r="Z84" s="38">
        <f t="shared" si="31"/>
        <v>0</v>
      </c>
      <c r="AA84" s="38">
        <f t="shared" si="31"/>
        <v>0</v>
      </c>
      <c r="AB84" s="38">
        <f t="shared" si="31"/>
        <v>0</v>
      </c>
    </row>
    <row r="85" spans="1:28" s="10" customFormat="1" ht="24" customHeight="1">
      <c r="A85" s="31"/>
      <c r="B85" s="2" t="s">
        <v>113</v>
      </c>
      <c r="C85" s="72">
        <f aca="true" t="shared" si="32" ref="C85:I85">C16-C84</f>
        <v>-21947.699999999953</v>
      </c>
      <c r="D85" s="83">
        <f t="shared" si="32"/>
        <v>-21947.699999999953</v>
      </c>
      <c r="E85" s="106">
        <f t="shared" si="32"/>
        <v>0</v>
      </c>
      <c r="F85" s="51">
        <f t="shared" si="32"/>
        <v>0</v>
      </c>
      <c r="G85" s="51">
        <f t="shared" si="32"/>
        <v>0</v>
      </c>
      <c r="H85" s="51">
        <f t="shared" si="32"/>
        <v>0</v>
      </c>
      <c r="I85" s="51">
        <f t="shared" si="32"/>
        <v>0</v>
      </c>
      <c r="J85" s="60">
        <f aca="true" t="shared" si="33" ref="J85:AB85">J16-J84</f>
        <v>0</v>
      </c>
      <c r="K85" s="60">
        <f t="shared" si="33"/>
        <v>0</v>
      </c>
      <c r="L85" s="60">
        <f t="shared" si="33"/>
        <v>0</v>
      </c>
      <c r="M85" s="60">
        <f t="shared" si="33"/>
        <v>0</v>
      </c>
      <c r="N85" s="60">
        <f t="shared" si="33"/>
        <v>0</v>
      </c>
      <c r="O85" s="60">
        <f t="shared" si="33"/>
        <v>0</v>
      </c>
      <c r="P85" s="60">
        <f t="shared" si="33"/>
        <v>0</v>
      </c>
      <c r="Q85" s="60">
        <f t="shared" si="33"/>
        <v>0</v>
      </c>
      <c r="R85" s="60">
        <f t="shared" si="33"/>
        <v>0</v>
      </c>
      <c r="S85" s="60">
        <f t="shared" si="33"/>
        <v>0</v>
      </c>
      <c r="T85" s="60">
        <f t="shared" si="33"/>
        <v>0</v>
      </c>
      <c r="U85" s="60">
        <f t="shared" si="33"/>
        <v>0</v>
      </c>
      <c r="V85" s="60">
        <f t="shared" si="33"/>
        <v>0</v>
      </c>
      <c r="W85" s="60">
        <f t="shared" si="33"/>
        <v>0</v>
      </c>
      <c r="X85" s="60">
        <f t="shared" si="33"/>
        <v>0</v>
      </c>
      <c r="Y85" s="60">
        <f t="shared" si="33"/>
        <v>0</v>
      </c>
      <c r="Z85" s="60">
        <f t="shared" si="33"/>
        <v>0</v>
      </c>
      <c r="AA85" s="60">
        <f t="shared" si="33"/>
        <v>0</v>
      </c>
      <c r="AB85" s="60">
        <f t="shared" si="33"/>
        <v>0</v>
      </c>
    </row>
    <row r="86" spans="1:28" s="10" customFormat="1" ht="37.5" customHeight="1">
      <c r="A86" s="63" t="s">
        <v>112</v>
      </c>
      <c r="B86" s="64" t="s">
        <v>137</v>
      </c>
      <c r="C86" s="73"/>
      <c r="D86" s="83"/>
      <c r="E86" s="106"/>
      <c r="F86" s="51"/>
      <c r="G86" s="51"/>
      <c r="H86" s="51"/>
      <c r="I86" s="51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</row>
    <row r="87" spans="1:28" s="10" customFormat="1" ht="93" customHeight="1" hidden="1">
      <c r="A87" s="33" t="s">
        <v>136</v>
      </c>
      <c r="B87" s="65" t="s">
        <v>135</v>
      </c>
      <c r="C87" s="86">
        <f>C88-C93</f>
        <v>0</v>
      </c>
      <c r="D87" s="87">
        <f>D88-D93</f>
        <v>0</v>
      </c>
      <c r="E87" s="107">
        <f aca="true" t="shared" si="34" ref="E87:E101">SUM(F87:AB87)</f>
        <v>0</v>
      </c>
      <c r="F87" s="62">
        <f>F88-F93</f>
        <v>0</v>
      </c>
      <c r="G87" s="62">
        <f>G88-G93</f>
        <v>0</v>
      </c>
      <c r="H87" s="66">
        <f>H88-H93</f>
        <v>0</v>
      </c>
      <c r="I87" s="66">
        <f>I88-I93</f>
        <v>0</v>
      </c>
      <c r="J87" s="66">
        <f aca="true" t="shared" si="35" ref="J87:AB87">J88-J93</f>
        <v>0</v>
      </c>
      <c r="K87" s="66">
        <f t="shared" si="35"/>
        <v>0</v>
      </c>
      <c r="L87" s="66">
        <f t="shared" si="35"/>
        <v>0</v>
      </c>
      <c r="M87" s="66">
        <f t="shared" si="35"/>
        <v>0</v>
      </c>
      <c r="N87" s="66">
        <f t="shared" si="35"/>
        <v>0</v>
      </c>
      <c r="O87" s="66">
        <f t="shared" si="35"/>
        <v>0</v>
      </c>
      <c r="P87" s="66">
        <f t="shared" si="35"/>
        <v>0</v>
      </c>
      <c r="Q87" s="66">
        <f t="shared" si="35"/>
        <v>0</v>
      </c>
      <c r="R87" s="66">
        <f t="shared" si="35"/>
        <v>0</v>
      </c>
      <c r="S87" s="66">
        <f t="shared" si="35"/>
        <v>0</v>
      </c>
      <c r="T87" s="66">
        <f t="shared" si="35"/>
        <v>0</v>
      </c>
      <c r="U87" s="66">
        <f t="shared" si="35"/>
        <v>0</v>
      </c>
      <c r="V87" s="66">
        <f t="shared" si="35"/>
        <v>0</v>
      </c>
      <c r="W87" s="66">
        <f t="shared" si="35"/>
        <v>0</v>
      </c>
      <c r="X87" s="66">
        <f t="shared" si="35"/>
        <v>0</v>
      </c>
      <c r="Y87" s="66">
        <f t="shared" si="35"/>
        <v>0</v>
      </c>
      <c r="Z87" s="66">
        <f t="shared" si="35"/>
        <v>0</v>
      </c>
      <c r="AA87" s="66">
        <f t="shared" si="35"/>
        <v>0</v>
      </c>
      <c r="AB87" s="66">
        <f t="shared" si="35"/>
        <v>0</v>
      </c>
    </row>
    <row r="88" spans="1:28" s="10" customFormat="1" ht="115.5" customHeight="1" hidden="1">
      <c r="A88" s="33" t="s">
        <v>115</v>
      </c>
      <c r="B88" s="65" t="s">
        <v>138</v>
      </c>
      <c r="C88" s="74"/>
      <c r="D88" s="88">
        <f>D89+D91</f>
        <v>0</v>
      </c>
      <c r="E88" s="103">
        <f t="shared" si="34"/>
        <v>0</v>
      </c>
      <c r="F88" s="36">
        <f>F89+F91</f>
        <v>0</v>
      </c>
      <c r="G88" s="36">
        <f>G89+G91</f>
        <v>0</v>
      </c>
      <c r="H88" s="61">
        <f>H89+H91</f>
        <v>0</v>
      </c>
      <c r="I88" s="61">
        <f>I89+I91</f>
        <v>0</v>
      </c>
      <c r="J88" s="61">
        <f aca="true" t="shared" si="36" ref="J88:AB88">J89+J91</f>
        <v>0</v>
      </c>
      <c r="K88" s="61">
        <f t="shared" si="36"/>
        <v>0</v>
      </c>
      <c r="L88" s="61">
        <f t="shared" si="36"/>
        <v>0</v>
      </c>
      <c r="M88" s="61">
        <f t="shared" si="36"/>
        <v>0</v>
      </c>
      <c r="N88" s="61">
        <f t="shared" si="36"/>
        <v>0</v>
      </c>
      <c r="O88" s="61">
        <f t="shared" si="36"/>
        <v>0</v>
      </c>
      <c r="P88" s="61">
        <f t="shared" si="36"/>
        <v>0</v>
      </c>
      <c r="Q88" s="61">
        <f t="shared" si="36"/>
        <v>0</v>
      </c>
      <c r="R88" s="61">
        <f t="shared" si="36"/>
        <v>0</v>
      </c>
      <c r="S88" s="61">
        <f t="shared" si="36"/>
        <v>0</v>
      </c>
      <c r="T88" s="61">
        <f t="shared" si="36"/>
        <v>0</v>
      </c>
      <c r="U88" s="61">
        <f t="shared" si="36"/>
        <v>0</v>
      </c>
      <c r="V88" s="61">
        <f t="shared" si="36"/>
        <v>0</v>
      </c>
      <c r="W88" s="61">
        <f t="shared" si="36"/>
        <v>0</v>
      </c>
      <c r="X88" s="61">
        <f t="shared" si="36"/>
        <v>0</v>
      </c>
      <c r="Y88" s="61">
        <f t="shared" si="36"/>
        <v>0</v>
      </c>
      <c r="Z88" s="61">
        <f t="shared" si="36"/>
        <v>0</v>
      </c>
      <c r="AA88" s="61">
        <f t="shared" si="36"/>
        <v>0</v>
      </c>
      <c r="AB88" s="61">
        <f t="shared" si="36"/>
        <v>0</v>
      </c>
    </row>
    <row r="89" spans="1:28" s="10" customFormat="1" ht="56.25" hidden="1">
      <c r="A89" s="33" t="s">
        <v>140</v>
      </c>
      <c r="B89" s="65" t="s">
        <v>139</v>
      </c>
      <c r="C89" s="74">
        <f>C90</f>
        <v>0</v>
      </c>
      <c r="D89" s="88">
        <f aca="true" t="shared" si="37" ref="D89:AB89">D90</f>
        <v>0</v>
      </c>
      <c r="E89" s="103">
        <f t="shared" si="34"/>
        <v>0</v>
      </c>
      <c r="F89" s="36">
        <f t="shared" si="37"/>
        <v>0</v>
      </c>
      <c r="G89" s="36">
        <f t="shared" si="37"/>
        <v>0</v>
      </c>
      <c r="H89" s="61">
        <f t="shared" si="37"/>
        <v>0</v>
      </c>
      <c r="I89" s="61">
        <f t="shared" si="37"/>
        <v>0</v>
      </c>
      <c r="J89" s="61">
        <f t="shared" si="37"/>
        <v>0</v>
      </c>
      <c r="K89" s="61">
        <f t="shared" si="37"/>
        <v>0</v>
      </c>
      <c r="L89" s="61">
        <f t="shared" si="37"/>
        <v>0</v>
      </c>
      <c r="M89" s="61">
        <f t="shared" si="37"/>
        <v>0</v>
      </c>
      <c r="N89" s="61">
        <f t="shared" si="37"/>
        <v>0</v>
      </c>
      <c r="O89" s="61">
        <f t="shared" si="37"/>
        <v>0</v>
      </c>
      <c r="P89" s="61">
        <f t="shared" si="37"/>
        <v>0</v>
      </c>
      <c r="Q89" s="61">
        <f t="shared" si="37"/>
        <v>0</v>
      </c>
      <c r="R89" s="61">
        <f t="shared" si="37"/>
        <v>0</v>
      </c>
      <c r="S89" s="61">
        <f t="shared" si="37"/>
        <v>0</v>
      </c>
      <c r="T89" s="61">
        <f t="shared" si="37"/>
        <v>0</v>
      </c>
      <c r="U89" s="61">
        <f t="shared" si="37"/>
        <v>0</v>
      </c>
      <c r="V89" s="61">
        <f t="shared" si="37"/>
        <v>0</v>
      </c>
      <c r="W89" s="61">
        <f t="shared" si="37"/>
        <v>0</v>
      </c>
      <c r="X89" s="61">
        <f t="shared" si="37"/>
        <v>0</v>
      </c>
      <c r="Y89" s="61">
        <f t="shared" si="37"/>
        <v>0</v>
      </c>
      <c r="Z89" s="61">
        <f t="shared" si="37"/>
        <v>0</v>
      </c>
      <c r="AA89" s="61">
        <f t="shared" si="37"/>
        <v>0</v>
      </c>
      <c r="AB89" s="61">
        <f t="shared" si="37"/>
        <v>0</v>
      </c>
    </row>
    <row r="90" spans="1:28" s="10" customFormat="1" ht="56.25" hidden="1">
      <c r="A90" s="33" t="s">
        <v>142</v>
      </c>
      <c r="B90" s="65" t="s">
        <v>141</v>
      </c>
      <c r="C90" s="75"/>
      <c r="D90" s="88">
        <f>C90+E90</f>
        <v>0</v>
      </c>
      <c r="E90" s="103">
        <f t="shared" si="34"/>
        <v>0</v>
      </c>
      <c r="F90" s="36"/>
      <c r="G90" s="36"/>
      <c r="H90" s="36"/>
      <c r="I90" s="36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</row>
    <row r="91" spans="1:28" s="10" customFormat="1" ht="37.5" hidden="1">
      <c r="A91" s="33" t="s">
        <v>144</v>
      </c>
      <c r="B91" s="65" t="s">
        <v>143</v>
      </c>
      <c r="C91" s="74">
        <f>C92</f>
        <v>0</v>
      </c>
      <c r="D91" s="84">
        <f aca="true" t="shared" si="38" ref="D91:AB91">D92</f>
        <v>0</v>
      </c>
      <c r="E91" s="103">
        <f t="shared" si="34"/>
        <v>0</v>
      </c>
      <c r="F91" s="36">
        <f t="shared" si="38"/>
        <v>0</v>
      </c>
      <c r="G91" s="36">
        <f t="shared" si="38"/>
        <v>0</v>
      </c>
      <c r="H91" s="61">
        <f t="shared" si="38"/>
        <v>0</v>
      </c>
      <c r="I91" s="61">
        <f t="shared" si="38"/>
        <v>0</v>
      </c>
      <c r="J91" s="61">
        <f t="shared" si="38"/>
        <v>0</v>
      </c>
      <c r="K91" s="61">
        <f t="shared" si="38"/>
        <v>0</v>
      </c>
      <c r="L91" s="61">
        <f t="shared" si="38"/>
        <v>0</v>
      </c>
      <c r="M91" s="61">
        <f t="shared" si="38"/>
        <v>0</v>
      </c>
      <c r="N91" s="61">
        <f t="shared" si="38"/>
        <v>0</v>
      </c>
      <c r="O91" s="61">
        <f t="shared" si="38"/>
        <v>0</v>
      </c>
      <c r="P91" s="61">
        <f t="shared" si="38"/>
        <v>0</v>
      </c>
      <c r="Q91" s="61">
        <f t="shared" si="38"/>
        <v>0</v>
      </c>
      <c r="R91" s="61">
        <f t="shared" si="38"/>
        <v>0</v>
      </c>
      <c r="S91" s="61">
        <f t="shared" si="38"/>
        <v>0</v>
      </c>
      <c r="T91" s="61">
        <f t="shared" si="38"/>
        <v>0</v>
      </c>
      <c r="U91" s="61">
        <f t="shared" si="38"/>
        <v>0</v>
      </c>
      <c r="V91" s="61">
        <f t="shared" si="38"/>
        <v>0</v>
      </c>
      <c r="W91" s="61">
        <f t="shared" si="38"/>
        <v>0</v>
      </c>
      <c r="X91" s="61">
        <f t="shared" si="38"/>
        <v>0</v>
      </c>
      <c r="Y91" s="61">
        <f t="shared" si="38"/>
        <v>0</v>
      </c>
      <c r="Z91" s="61">
        <f t="shared" si="38"/>
        <v>0</v>
      </c>
      <c r="AA91" s="61">
        <f t="shared" si="38"/>
        <v>0</v>
      </c>
      <c r="AB91" s="61">
        <f t="shared" si="38"/>
        <v>0</v>
      </c>
    </row>
    <row r="92" spans="1:28" s="10" customFormat="1" ht="40.5" customHeight="1" hidden="1">
      <c r="A92" s="33" t="s">
        <v>129</v>
      </c>
      <c r="B92" s="65" t="s">
        <v>145</v>
      </c>
      <c r="C92" s="75"/>
      <c r="D92" s="84">
        <f>C92+E92</f>
        <v>0</v>
      </c>
      <c r="E92" s="103">
        <f t="shared" si="34"/>
        <v>0</v>
      </c>
      <c r="F92" s="36"/>
      <c r="G92" s="36"/>
      <c r="H92" s="36"/>
      <c r="I92" s="36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</row>
    <row r="93" spans="1:28" s="10" customFormat="1" ht="131.25" hidden="1">
      <c r="A93" s="33" t="s">
        <v>114</v>
      </c>
      <c r="B93" s="65" t="s">
        <v>146</v>
      </c>
      <c r="C93" s="74">
        <f>C94+C96</f>
        <v>0</v>
      </c>
      <c r="D93" s="84">
        <f>D94+D96</f>
        <v>0</v>
      </c>
      <c r="E93" s="103">
        <f t="shared" si="34"/>
        <v>0</v>
      </c>
      <c r="F93" s="36">
        <f>F94+F96</f>
        <v>0</v>
      </c>
      <c r="G93" s="36">
        <f>G94+G96</f>
        <v>0</v>
      </c>
      <c r="H93" s="61">
        <f>H94+H96</f>
        <v>0</v>
      </c>
      <c r="I93" s="61">
        <f>I94+I96</f>
        <v>0</v>
      </c>
      <c r="J93" s="61">
        <f aca="true" t="shared" si="39" ref="J93:AB93">J94+J96</f>
        <v>0</v>
      </c>
      <c r="K93" s="61">
        <f t="shared" si="39"/>
        <v>0</v>
      </c>
      <c r="L93" s="61">
        <f t="shared" si="39"/>
        <v>0</v>
      </c>
      <c r="M93" s="61">
        <f t="shared" si="39"/>
        <v>0</v>
      </c>
      <c r="N93" s="61">
        <f t="shared" si="39"/>
        <v>0</v>
      </c>
      <c r="O93" s="61">
        <f t="shared" si="39"/>
        <v>0</v>
      </c>
      <c r="P93" s="61">
        <f t="shared" si="39"/>
        <v>0</v>
      </c>
      <c r="Q93" s="61">
        <f t="shared" si="39"/>
        <v>0</v>
      </c>
      <c r="R93" s="61">
        <f t="shared" si="39"/>
        <v>0</v>
      </c>
      <c r="S93" s="61">
        <f t="shared" si="39"/>
        <v>0</v>
      </c>
      <c r="T93" s="61">
        <f t="shared" si="39"/>
        <v>0</v>
      </c>
      <c r="U93" s="61">
        <f t="shared" si="39"/>
        <v>0</v>
      </c>
      <c r="V93" s="61">
        <f t="shared" si="39"/>
        <v>0</v>
      </c>
      <c r="W93" s="61">
        <f t="shared" si="39"/>
        <v>0</v>
      </c>
      <c r="X93" s="61">
        <f t="shared" si="39"/>
        <v>0</v>
      </c>
      <c r="Y93" s="61">
        <f t="shared" si="39"/>
        <v>0</v>
      </c>
      <c r="Z93" s="61">
        <f t="shared" si="39"/>
        <v>0</v>
      </c>
      <c r="AA93" s="61">
        <f t="shared" si="39"/>
        <v>0</v>
      </c>
      <c r="AB93" s="61">
        <f t="shared" si="39"/>
        <v>0</v>
      </c>
    </row>
    <row r="94" spans="1:28" s="10" customFormat="1" ht="56.25" hidden="1">
      <c r="A94" s="33" t="s">
        <v>147</v>
      </c>
      <c r="B94" s="65" t="s">
        <v>139</v>
      </c>
      <c r="C94" s="74">
        <f>C95</f>
        <v>0</v>
      </c>
      <c r="D94" s="84">
        <f aca="true" t="shared" si="40" ref="D94:AB94">D95</f>
        <v>0</v>
      </c>
      <c r="E94" s="103">
        <f t="shared" si="34"/>
        <v>0</v>
      </c>
      <c r="F94" s="36">
        <f t="shared" si="40"/>
        <v>0</v>
      </c>
      <c r="G94" s="36">
        <f t="shared" si="40"/>
        <v>0</v>
      </c>
      <c r="H94" s="61">
        <f t="shared" si="40"/>
        <v>0</v>
      </c>
      <c r="I94" s="61">
        <f t="shared" si="40"/>
        <v>0</v>
      </c>
      <c r="J94" s="61">
        <f t="shared" si="40"/>
        <v>0</v>
      </c>
      <c r="K94" s="61">
        <f t="shared" si="40"/>
        <v>0</v>
      </c>
      <c r="L94" s="61">
        <f t="shared" si="40"/>
        <v>0</v>
      </c>
      <c r="M94" s="61">
        <f t="shared" si="40"/>
        <v>0</v>
      </c>
      <c r="N94" s="61">
        <f t="shared" si="40"/>
        <v>0</v>
      </c>
      <c r="O94" s="61">
        <f t="shared" si="40"/>
        <v>0</v>
      </c>
      <c r="P94" s="61">
        <f t="shared" si="40"/>
        <v>0</v>
      </c>
      <c r="Q94" s="61">
        <f t="shared" si="40"/>
        <v>0</v>
      </c>
      <c r="R94" s="61">
        <f t="shared" si="40"/>
        <v>0</v>
      </c>
      <c r="S94" s="61">
        <f t="shared" si="40"/>
        <v>0</v>
      </c>
      <c r="T94" s="61">
        <f t="shared" si="40"/>
        <v>0</v>
      </c>
      <c r="U94" s="61">
        <f t="shared" si="40"/>
        <v>0</v>
      </c>
      <c r="V94" s="61">
        <f t="shared" si="40"/>
        <v>0</v>
      </c>
      <c r="W94" s="61">
        <f t="shared" si="40"/>
        <v>0</v>
      </c>
      <c r="X94" s="61">
        <f t="shared" si="40"/>
        <v>0</v>
      </c>
      <c r="Y94" s="61">
        <f t="shared" si="40"/>
        <v>0</v>
      </c>
      <c r="Z94" s="61">
        <f t="shared" si="40"/>
        <v>0</v>
      </c>
      <c r="AA94" s="61">
        <f t="shared" si="40"/>
        <v>0</v>
      </c>
      <c r="AB94" s="61">
        <f t="shared" si="40"/>
        <v>0</v>
      </c>
    </row>
    <row r="95" spans="1:28" s="10" customFormat="1" ht="56.25" hidden="1">
      <c r="A95" s="33" t="s">
        <v>148</v>
      </c>
      <c r="B95" s="65" t="s">
        <v>141</v>
      </c>
      <c r="C95" s="75"/>
      <c r="D95" s="84">
        <f>C95+E95</f>
        <v>0</v>
      </c>
      <c r="E95" s="103">
        <f t="shared" si="34"/>
        <v>0</v>
      </c>
      <c r="F95" s="36"/>
      <c r="G95" s="36"/>
      <c r="H95" s="36"/>
      <c r="I95" s="36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</row>
    <row r="96" spans="1:28" s="10" customFormat="1" ht="37.5" hidden="1">
      <c r="A96" s="33" t="s">
        <v>149</v>
      </c>
      <c r="B96" s="65" t="s">
        <v>143</v>
      </c>
      <c r="C96" s="74">
        <f>C97</f>
        <v>0</v>
      </c>
      <c r="D96" s="84">
        <f aca="true" t="shared" si="41" ref="D96:AB96">D97</f>
        <v>0</v>
      </c>
      <c r="E96" s="103">
        <f t="shared" si="34"/>
        <v>0</v>
      </c>
      <c r="F96" s="36">
        <f t="shared" si="41"/>
        <v>0</v>
      </c>
      <c r="G96" s="36">
        <f t="shared" si="41"/>
        <v>0</v>
      </c>
      <c r="H96" s="61">
        <f t="shared" si="41"/>
        <v>0</v>
      </c>
      <c r="I96" s="61">
        <f t="shared" si="41"/>
        <v>0</v>
      </c>
      <c r="J96" s="61">
        <f t="shared" si="41"/>
        <v>0</v>
      </c>
      <c r="K96" s="61">
        <f t="shared" si="41"/>
        <v>0</v>
      </c>
      <c r="L96" s="61">
        <f t="shared" si="41"/>
        <v>0</v>
      </c>
      <c r="M96" s="61">
        <f t="shared" si="41"/>
        <v>0</v>
      </c>
      <c r="N96" s="61">
        <f t="shared" si="41"/>
        <v>0</v>
      </c>
      <c r="O96" s="61">
        <f t="shared" si="41"/>
        <v>0</v>
      </c>
      <c r="P96" s="61">
        <f t="shared" si="41"/>
        <v>0</v>
      </c>
      <c r="Q96" s="61">
        <f t="shared" si="41"/>
        <v>0</v>
      </c>
      <c r="R96" s="61">
        <f t="shared" si="41"/>
        <v>0</v>
      </c>
      <c r="S96" s="61">
        <f t="shared" si="41"/>
        <v>0</v>
      </c>
      <c r="T96" s="61">
        <f t="shared" si="41"/>
        <v>0</v>
      </c>
      <c r="U96" s="61">
        <f t="shared" si="41"/>
        <v>0</v>
      </c>
      <c r="V96" s="61">
        <f t="shared" si="41"/>
        <v>0</v>
      </c>
      <c r="W96" s="61">
        <f t="shared" si="41"/>
        <v>0</v>
      </c>
      <c r="X96" s="61">
        <f t="shared" si="41"/>
        <v>0</v>
      </c>
      <c r="Y96" s="61">
        <f t="shared" si="41"/>
        <v>0</v>
      </c>
      <c r="Z96" s="61">
        <f t="shared" si="41"/>
        <v>0</v>
      </c>
      <c r="AA96" s="61">
        <f t="shared" si="41"/>
        <v>0</v>
      </c>
      <c r="AB96" s="61">
        <f t="shared" si="41"/>
        <v>0</v>
      </c>
    </row>
    <row r="97" spans="1:28" s="10" customFormat="1" ht="40.5" customHeight="1" hidden="1">
      <c r="A97" s="33" t="s">
        <v>130</v>
      </c>
      <c r="B97" s="65" t="s">
        <v>145</v>
      </c>
      <c r="C97" s="75"/>
      <c r="D97" s="84">
        <f>C97+E97</f>
        <v>0</v>
      </c>
      <c r="E97" s="103">
        <f t="shared" si="34"/>
        <v>0</v>
      </c>
      <c r="F97" s="36"/>
      <c r="G97" s="36"/>
      <c r="H97" s="36"/>
      <c r="I97" s="36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</row>
    <row r="98" spans="1:28" s="10" customFormat="1" ht="56.25" hidden="1">
      <c r="A98" s="33" t="s">
        <v>153</v>
      </c>
      <c r="B98" s="65" t="s">
        <v>152</v>
      </c>
      <c r="C98" s="74">
        <f>C99</f>
        <v>0</v>
      </c>
      <c r="D98" s="84">
        <f aca="true" t="shared" si="42" ref="D98:AB98">D99</f>
        <v>0</v>
      </c>
      <c r="E98" s="103">
        <f t="shared" si="34"/>
        <v>0</v>
      </c>
      <c r="F98" s="36">
        <f t="shared" si="42"/>
        <v>0</v>
      </c>
      <c r="G98" s="36">
        <f t="shared" si="42"/>
        <v>0</v>
      </c>
      <c r="H98" s="61">
        <f t="shared" si="42"/>
        <v>0</v>
      </c>
      <c r="I98" s="61">
        <f t="shared" si="42"/>
        <v>0</v>
      </c>
      <c r="J98" s="61">
        <f t="shared" si="42"/>
        <v>0</v>
      </c>
      <c r="K98" s="61">
        <f t="shared" si="42"/>
        <v>0</v>
      </c>
      <c r="L98" s="61">
        <f t="shared" si="42"/>
        <v>0</v>
      </c>
      <c r="M98" s="61">
        <f t="shared" si="42"/>
        <v>0</v>
      </c>
      <c r="N98" s="61">
        <f t="shared" si="42"/>
        <v>0</v>
      </c>
      <c r="O98" s="61">
        <f t="shared" si="42"/>
        <v>0</v>
      </c>
      <c r="P98" s="61">
        <f t="shared" si="42"/>
        <v>0</v>
      </c>
      <c r="Q98" s="61">
        <f t="shared" si="42"/>
        <v>0</v>
      </c>
      <c r="R98" s="61">
        <f t="shared" si="42"/>
        <v>0</v>
      </c>
      <c r="S98" s="61">
        <f t="shared" si="42"/>
        <v>0</v>
      </c>
      <c r="T98" s="61">
        <f t="shared" si="42"/>
        <v>0</v>
      </c>
      <c r="U98" s="61">
        <f t="shared" si="42"/>
        <v>0</v>
      </c>
      <c r="V98" s="61">
        <f t="shared" si="42"/>
        <v>0</v>
      </c>
      <c r="W98" s="61">
        <f t="shared" si="42"/>
        <v>0</v>
      </c>
      <c r="X98" s="61">
        <f t="shared" si="42"/>
        <v>0</v>
      </c>
      <c r="Y98" s="61">
        <f t="shared" si="42"/>
        <v>0</v>
      </c>
      <c r="Z98" s="61">
        <f t="shared" si="42"/>
        <v>0</v>
      </c>
      <c r="AA98" s="61">
        <f t="shared" si="42"/>
        <v>0</v>
      </c>
      <c r="AB98" s="61">
        <f t="shared" si="42"/>
        <v>0</v>
      </c>
    </row>
    <row r="99" spans="1:28" s="10" customFormat="1" ht="56.25" hidden="1">
      <c r="A99" s="33" t="s">
        <v>132</v>
      </c>
      <c r="B99" s="65" t="s">
        <v>154</v>
      </c>
      <c r="C99" s="75"/>
      <c r="D99" s="84">
        <f>C99+E99</f>
        <v>0</v>
      </c>
      <c r="E99" s="103">
        <f t="shared" si="34"/>
        <v>0</v>
      </c>
      <c r="F99" s="36"/>
      <c r="G99" s="36"/>
      <c r="H99" s="36"/>
      <c r="I99" s="36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</row>
    <row r="100" spans="1:28" s="10" customFormat="1" ht="74.25" customHeight="1" hidden="1">
      <c r="A100" s="34" t="s">
        <v>131</v>
      </c>
      <c r="B100" s="53" t="s">
        <v>155</v>
      </c>
      <c r="C100" s="75"/>
      <c r="D100" s="84">
        <f>C100+E100</f>
        <v>0</v>
      </c>
      <c r="E100" s="103">
        <f t="shared" si="34"/>
        <v>0</v>
      </c>
      <c r="F100" s="36"/>
      <c r="G100" s="36"/>
      <c r="H100" s="36"/>
      <c r="I100" s="36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</row>
    <row r="101" spans="1:28" s="10" customFormat="1" ht="18.75">
      <c r="A101" s="33" t="s">
        <v>118</v>
      </c>
      <c r="B101" s="13" t="s">
        <v>119</v>
      </c>
      <c r="C101" s="75">
        <f>C103-C102</f>
        <v>21947.699999999953</v>
      </c>
      <c r="D101" s="84">
        <f>D103-D102</f>
        <v>21947.699999999953</v>
      </c>
      <c r="E101" s="103">
        <f t="shared" si="34"/>
        <v>0</v>
      </c>
      <c r="F101" s="36">
        <f>F103-F102</f>
        <v>0</v>
      </c>
      <c r="G101" s="36">
        <f>G103-G102</f>
        <v>0</v>
      </c>
      <c r="H101" s="36"/>
      <c r="I101" s="36"/>
      <c r="J101" s="61">
        <f aca="true" t="shared" si="43" ref="J101:AB101">J103-J102</f>
        <v>0</v>
      </c>
      <c r="K101" s="61">
        <f t="shared" si="43"/>
        <v>0</v>
      </c>
      <c r="L101" s="61">
        <f t="shared" si="43"/>
        <v>0</v>
      </c>
      <c r="M101" s="61">
        <f t="shared" si="43"/>
        <v>0</v>
      </c>
      <c r="N101" s="61">
        <f t="shared" si="43"/>
        <v>0</v>
      </c>
      <c r="O101" s="61">
        <f t="shared" si="43"/>
        <v>0</v>
      </c>
      <c r="P101" s="61">
        <f t="shared" si="43"/>
        <v>0</v>
      </c>
      <c r="Q101" s="61">
        <f t="shared" si="43"/>
        <v>0</v>
      </c>
      <c r="R101" s="61">
        <f t="shared" si="43"/>
        <v>0</v>
      </c>
      <c r="S101" s="61">
        <f t="shared" si="43"/>
        <v>0</v>
      </c>
      <c r="T101" s="61">
        <f t="shared" si="43"/>
        <v>0</v>
      </c>
      <c r="U101" s="61">
        <f t="shared" si="43"/>
        <v>0</v>
      </c>
      <c r="V101" s="61">
        <f t="shared" si="43"/>
        <v>0</v>
      </c>
      <c r="W101" s="61">
        <f t="shared" si="43"/>
        <v>0</v>
      </c>
      <c r="X101" s="61">
        <f t="shared" si="43"/>
        <v>0</v>
      </c>
      <c r="Y101" s="61">
        <f t="shared" si="43"/>
        <v>0</v>
      </c>
      <c r="Z101" s="61">
        <f t="shared" si="43"/>
        <v>0</v>
      </c>
      <c r="AA101" s="61">
        <f t="shared" si="43"/>
        <v>0</v>
      </c>
      <c r="AB101" s="61">
        <f t="shared" si="43"/>
        <v>0</v>
      </c>
    </row>
    <row r="102" spans="1:28" s="10" customFormat="1" ht="37.5">
      <c r="A102" s="33" t="s">
        <v>133</v>
      </c>
      <c r="B102" s="65" t="s">
        <v>150</v>
      </c>
      <c r="C102" s="75">
        <f>C100+C98+C88+C31+C16</f>
        <v>248310.8</v>
      </c>
      <c r="D102" s="84">
        <f>D100+D98+D88-D31+D16</f>
        <v>1051816.2</v>
      </c>
      <c r="E102" s="108">
        <f aca="true" t="shared" si="44" ref="E102:AB102">E100+E98+E88-E31+E16</f>
        <v>803505.4</v>
      </c>
      <c r="F102" s="84">
        <f t="shared" si="44"/>
        <v>11755.4</v>
      </c>
      <c r="G102" s="84">
        <f t="shared" si="44"/>
        <v>0</v>
      </c>
      <c r="H102" s="84">
        <f t="shared" si="44"/>
        <v>0</v>
      </c>
      <c r="I102" s="84">
        <f t="shared" si="44"/>
        <v>0</v>
      </c>
      <c r="J102" s="84">
        <f t="shared" si="44"/>
        <v>0</v>
      </c>
      <c r="K102" s="84">
        <f t="shared" si="44"/>
        <v>0</v>
      </c>
      <c r="L102" s="84">
        <f t="shared" si="44"/>
        <v>0</v>
      </c>
      <c r="M102" s="84">
        <f t="shared" si="44"/>
        <v>0</v>
      </c>
      <c r="N102" s="84">
        <f t="shared" si="44"/>
        <v>0</v>
      </c>
      <c r="O102" s="84">
        <f t="shared" si="44"/>
        <v>0</v>
      </c>
      <c r="P102" s="84">
        <f t="shared" si="44"/>
        <v>791750</v>
      </c>
      <c r="Q102" s="84">
        <f t="shared" si="44"/>
        <v>0</v>
      </c>
      <c r="R102" s="84">
        <f t="shared" si="44"/>
        <v>0</v>
      </c>
      <c r="S102" s="84">
        <f t="shared" si="44"/>
        <v>0</v>
      </c>
      <c r="T102" s="84">
        <f t="shared" si="44"/>
        <v>0</v>
      </c>
      <c r="U102" s="84">
        <f t="shared" si="44"/>
        <v>0</v>
      </c>
      <c r="V102" s="84">
        <f t="shared" si="44"/>
        <v>0</v>
      </c>
      <c r="W102" s="84">
        <f t="shared" si="44"/>
        <v>0</v>
      </c>
      <c r="X102" s="84">
        <f t="shared" si="44"/>
        <v>0</v>
      </c>
      <c r="Y102" s="84">
        <f t="shared" si="44"/>
        <v>0</v>
      </c>
      <c r="Z102" s="84">
        <f t="shared" si="44"/>
        <v>0</v>
      </c>
      <c r="AA102" s="84">
        <f t="shared" si="44"/>
        <v>0</v>
      </c>
      <c r="AB102" s="84">
        <f t="shared" si="44"/>
        <v>0</v>
      </c>
    </row>
    <row r="103" spans="1:28" s="10" customFormat="1" ht="56.25">
      <c r="A103" s="33" t="s">
        <v>134</v>
      </c>
      <c r="B103" s="65" t="s">
        <v>151</v>
      </c>
      <c r="C103" s="75">
        <f>C93+C84+C30</f>
        <v>270258.49999999994</v>
      </c>
      <c r="D103" s="84">
        <f>D93+D84+D30</f>
        <v>1073763.9</v>
      </c>
      <c r="E103" s="103">
        <f>SUM(F103:AB103)</f>
        <v>803505.4</v>
      </c>
      <c r="F103" s="61">
        <f>F93+F84+F30</f>
        <v>11755.400000000001</v>
      </c>
      <c r="G103" s="61">
        <f>G93+G84+G30</f>
        <v>0</v>
      </c>
      <c r="H103" s="61">
        <f>H93+H84+H30</f>
        <v>0</v>
      </c>
      <c r="I103" s="61">
        <f>I93+I84+I30</f>
        <v>0</v>
      </c>
      <c r="J103" s="61">
        <f aca="true" t="shared" si="45" ref="J103:AB103">J93+J84+J30</f>
        <v>0</v>
      </c>
      <c r="K103" s="61">
        <f t="shared" si="45"/>
        <v>0</v>
      </c>
      <c r="L103" s="61">
        <f t="shared" si="45"/>
        <v>0</v>
      </c>
      <c r="M103" s="61">
        <f t="shared" si="45"/>
        <v>0</v>
      </c>
      <c r="N103" s="61">
        <f t="shared" si="45"/>
        <v>0</v>
      </c>
      <c r="O103" s="61">
        <f t="shared" si="45"/>
        <v>0</v>
      </c>
      <c r="P103" s="61">
        <f t="shared" si="45"/>
        <v>791750</v>
      </c>
      <c r="Q103" s="61">
        <f t="shared" si="45"/>
        <v>0</v>
      </c>
      <c r="R103" s="61">
        <f t="shared" si="45"/>
        <v>0</v>
      </c>
      <c r="S103" s="61">
        <f t="shared" si="45"/>
        <v>0</v>
      </c>
      <c r="T103" s="61">
        <f t="shared" si="45"/>
        <v>0</v>
      </c>
      <c r="U103" s="61">
        <f t="shared" si="45"/>
        <v>0</v>
      </c>
      <c r="V103" s="61">
        <f t="shared" si="45"/>
        <v>0</v>
      </c>
      <c r="W103" s="61">
        <f t="shared" si="45"/>
        <v>0</v>
      </c>
      <c r="X103" s="61">
        <f t="shared" si="45"/>
        <v>0</v>
      </c>
      <c r="Y103" s="61">
        <f t="shared" si="45"/>
        <v>0</v>
      </c>
      <c r="Z103" s="61">
        <f t="shared" si="45"/>
        <v>0</v>
      </c>
      <c r="AA103" s="61">
        <f t="shared" si="45"/>
        <v>0</v>
      </c>
      <c r="AB103" s="61">
        <f t="shared" si="45"/>
        <v>0</v>
      </c>
    </row>
    <row r="104" spans="1:28" s="10" customFormat="1" ht="20.25" customHeight="1" thickBot="1">
      <c r="A104" s="115" t="s">
        <v>93</v>
      </c>
      <c r="B104" s="116"/>
      <c r="C104" s="76">
        <f>C98+C100+C101+C87</f>
        <v>21947.699999999953</v>
      </c>
      <c r="D104" s="85">
        <f>D98+D100+D101+D87</f>
        <v>21947.699999999953</v>
      </c>
      <c r="E104" s="109">
        <f>SUM(F104:AB104)</f>
        <v>0</v>
      </c>
      <c r="F104" s="76">
        <f>F98+F100+F101+F87</f>
        <v>0</v>
      </c>
      <c r="G104" s="76">
        <f>G98+G100+G101+G87</f>
        <v>0</v>
      </c>
      <c r="H104" s="76">
        <f>H98+H100+H101+H87</f>
        <v>0</v>
      </c>
      <c r="I104" s="76">
        <f>I98+I100+I101+I87</f>
        <v>0</v>
      </c>
      <c r="J104" s="76">
        <f aca="true" t="shared" si="46" ref="J104:AB104">J98+J100+J101+J87</f>
        <v>0</v>
      </c>
      <c r="K104" s="76">
        <f t="shared" si="46"/>
        <v>0</v>
      </c>
      <c r="L104" s="76">
        <f t="shared" si="46"/>
        <v>0</v>
      </c>
      <c r="M104" s="76">
        <f t="shared" si="46"/>
        <v>0</v>
      </c>
      <c r="N104" s="76">
        <f t="shared" si="46"/>
        <v>0</v>
      </c>
      <c r="O104" s="76">
        <f t="shared" si="46"/>
        <v>0</v>
      </c>
      <c r="P104" s="76">
        <f t="shared" si="46"/>
        <v>0</v>
      </c>
      <c r="Q104" s="76">
        <f t="shared" si="46"/>
        <v>0</v>
      </c>
      <c r="R104" s="76">
        <f t="shared" si="46"/>
        <v>0</v>
      </c>
      <c r="S104" s="76">
        <f t="shared" si="46"/>
        <v>0</v>
      </c>
      <c r="T104" s="76">
        <f t="shared" si="46"/>
        <v>0</v>
      </c>
      <c r="U104" s="76">
        <f t="shared" si="46"/>
        <v>0</v>
      </c>
      <c r="V104" s="76">
        <f t="shared" si="46"/>
        <v>0</v>
      </c>
      <c r="W104" s="76">
        <f t="shared" si="46"/>
        <v>0</v>
      </c>
      <c r="X104" s="76">
        <f t="shared" si="46"/>
        <v>0</v>
      </c>
      <c r="Y104" s="76">
        <f t="shared" si="46"/>
        <v>0</v>
      </c>
      <c r="Z104" s="76">
        <f t="shared" si="46"/>
        <v>0</v>
      </c>
      <c r="AA104" s="76">
        <f t="shared" si="46"/>
        <v>0</v>
      </c>
      <c r="AB104" s="76">
        <f t="shared" si="46"/>
        <v>0</v>
      </c>
    </row>
    <row r="105" spans="3:28" s="10" customFormat="1" ht="18.75"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</row>
    <row r="106" spans="3:28" s="10" customFormat="1" ht="18.75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</row>
    <row r="107" spans="3:28" s="10" customFormat="1" ht="18.75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10" customFormat="1" ht="18.75">
      <c r="A108" s="14"/>
      <c r="B108" s="15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</row>
    <row r="109" spans="1:28" s="10" customFormat="1" ht="18.75">
      <c r="A109" s="14"/>
      <c r="B109" s="15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</row>
    <row r="110" spans="3:28" s="10" customFormat="1" ht="18.75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3:28" s="10" customFormat="1" ht="18.75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10" customFormat="1" ht="18.75">
      <c r="A112" s="14"/>
      <c r="C112" s="37">
        <f>C84+'[1]КФСР'!$C$172</f>
        <v>413203.8999999999</v>
      </c>
      <c r="D112" s="37">
        <f>D84+'[1]КФСР'!$D$172</f>
        <v>1216186.5999999999</v>
      </c>
      <c r="E112" s="37">
        <f>E84+'[1]КФСР'!$E$172</f>
        <v>802982.7</v>
      </c>
      <c r="F112" s="37">
        <f>F84</f>
        <v>11755.400000000001</v>
      </c>
      <c r="G112" s="37">
        <f>G84</f>
        <v>0</v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3:28" s="10" customFormat="1" ht="18.75">
      <c r="C113" s="37"/>
      <c r="D113" s="37"/>
      <c r="E113" s="37"/>
      <c r="F113" s="37"/>
      <c r="G113" s="37">
        <f>'[1]КФСР'!$G$172</f>
        <v>352.5</v>
      </c>
      <c r="H113" s="37" t="s">
        <v>166</v>
      </c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3:28" s="10" customFormat="1" ht="18.75">
      <c r="C114" s="37"/>
      <c r="D114" s="37"/>
      <c r="E114" s="37"/>
      <c r="F114" s="37"/>
      <c r="G114" s="37">
        <f>'[1]КФСР'!$L$172</f>
        <v>15.5</v>
      </c>
      <c r="H114" s="37" t="s">
        <v>167</v>
      </c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3:28" s="10" customFormat="1" ht="18.75">
      <c r="C115" s="37"/>
      <c r="D115" s="37"/>
      <c r="E115" s="37"/>
      <c r="F115" s="37"/>
      <c r="G115" s="37">
        <v>0</v>
      </c>
      <c r="H115" s="37" t="s">
        <v>168</v>
      </c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3:28" s="10" customFormat="1" ht="18.75">
      <c r="C116" s="37"/>
      <c r="D116" s="37"/>
      <c r="E116" s="37"/>
      <c r="F116" s="37"/>
      <c r="G116" s="37">
        <v>79463.1</v>
      </c>
      <c r="H116" s="37" t="s">
        <v>170</v>
      </c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3:28" s="10" customFormat="1" ht="18.75">
      <c r="C117" s="37"/>
      <c r="D117" s="37"/>
      <c r="E117" s="37"/>
      <c r="F117" s="37"/>
      <c r="G117" s="37">
        <v>12493.3</v>
      </c>
      <c r="H117" s="37" t="s">
        <v>169</v>
      </c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3:28" s="10" customFormat="1" ht="18.75">
      <c r="C118" s="37"/>
      <c r="D118" s="37"/>
      <c r="E118" s="37"/>
      <c r="F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3:28" s="10" customFormat="1" ht="18.75">
      <c r="C119" s="37"/>
      <c r="D119" s="37"/>
      <c r="E119" s="37"/>
      <c r="F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3:28" s="10" customFormat="1" ht="18.75">
      <c r="C120" s="37"/>
      <c r="D120" s="37"/>
      <c r="E120" s="37"/>
      <c r="F120" s="37"/>
      <c r="G120" s="37">
        <v>11730.9</v>
      </c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</row>
    <row r="121" spans="3:28" s="10" customFormat="1" ht="18.75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</row>
    <row r="122" spans="3:28" s="10" customFormat="1" ht="18.75">
      <c r="C122" s="37"/>
      <c r="D122" s="37"/>
      <c r="E122" s="37"/>
      <c r="F122" s="37"/>
      <c r="G122" s="37">
        <v>16.4</v>
      </c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</row>
    <row r="123" spans="3:28" s="10" customFormat="1" ht="18.75">
      <c r="C123" s="37"/>
      <c r="D123" s="37"/>
      <c r="E123" s="37"/>
      <c r="F123" s="37"/>
      <c r="G123" s="37">
        <v>2251.4</v>
      </c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</row>
    <row r="124" spans="3:28" s="10" customFormat="1" ht="18.75"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</row>
    <row r="125" spans="3:28" s="10" customFormat="1" ht="18.75"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</row>
    <row r="126" spans="3:28" s="10" customFormat="1" ht="18.75"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</row>
    <row r="127" spans="3:28" s="10" customFormat="1" ht="18.75">
      <c r="C127" s="37"/>
      <c r="D127" s="37"/>
      <c r="E127" s="37"/>
      <c r="F127" s="37"/>
      <c r="G127" s="37">
        <v>12493.3</v>
      </c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</row>
    <row r="128" spans="3:28" s="10" customFormat="1" ht="18.75"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</row>
    <row r="129" spans="3:28" s="10" customFormat="1" ht="18.75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</row>
    <row r="130" spans="3:28" s="10" customFormat="1" ht="18.75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</row>
    <row r="131" spans="3:28" s="10" customFormat="1" ht="18.75"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</row>
    <row r="132" spans="3:28" s="10" customFormat="1" ht="18.75"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</row>
    <row r="133" spans="3:28" s="10" customFormat="1" ht="18.75"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</row>
    <row r="134" spans="3:28" s="10" customFormat="1" ht="18.75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</row>
    <row r="135" spans="3:28" s="10" customFormat="1" ht="18.75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</row>
    <row r="136" spans="3:28" s="10" customFormat="1" ht="18.75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</row>
    <row r="137" spans="3:28" s="10" customFormat="1" ht="18.75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</row>
    <row r="138" spans="3:28" s="10" customFormat="1" ht="18.75"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</row>
    <row r="139" spans="3:28" s="10" customFormat="1" ht="18.75"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</row>
    <row r="140" spans="3:28" s="10" customFormat="1" ht="18.75"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</row>
    <row r="141" spans="3:28" s="10" customFormat="1" ht="18.75"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</row>
    <row r="142" spans="3:28" s="10" customFormat="1" ht="18.75"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</row>
    <row r="143" spans="3:28" s="10" customFormat="1" ht="18.75"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</row>
    <row r="144" spans="3:28" s="10" customFormat="1" ht="18.75"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</row>
    <row r="145" spans="3:28" s="10" customFormat="1" ht="18.75"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</row>
    <row r="146" spans="3:28" s="10" customFormat="1" ht="18.75"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</row>
    <row r="147" spans="3:28" s="10" customFormat="1" ht="18.75"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</row>
    <row r="148" spans="3:28" s="10" customFormat="1" ht="18.75"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</row>
    <row r="149" spans="3:28" s="10" customFormat="1" ht="18.75"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</row>
    <row r="150" spans="3:28" s="10" customFormat="1" ht="18.75"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</row>
    <row r="151" spans="3:28" s="10" customFormat="1" ht="18.75"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</row>
    <row r="152" spans="3:28" s="10" customFormat="1" ht="18.75"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</row>
    <row r="153" spans="3:28" s="10" customFormat="1" ht="18.75"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</row>
    <row r="154" spans="3:28" s="10" customFormat="1" ht="18.75"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</row>
    <row r="155" spans="3:28" s="10" customFormat="1" ht="18.75"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</row>
    <row r="156" spans="3:28" s="10" customFormat="1" ht="18.75"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</row>
    <row r="157" spans="3:28" s="10" customFormat="1" ht="18.75"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</row>
    <row r="158" spans="3:28" s="10" customFormat="1" ht="18.75"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</row>
    <row r="159" spans="3:28" s="10" customFormat="1" ht="18.75"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</row>
    <row r="160" spans="3:28" s="10" customFormat="1" ht="18.75"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</row>
    <row r="161" spans="3:28" s="10" customFormat="1" ht="18.75"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</row>
    <row r="162" spans="3:28" s="10" customFormat="1" ht="18.75"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</row>
    <row r="163" spans="3:28" s="10" customFormat="1" ht="18.75"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</row>
    <row r="164" spans="3:28" s="10" customFormat="1" ht="18.75"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</row>
    <row r="165" spans="3:28" s="10" customFormat="1" ht="18.75"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</row>
    <row r="166" spans="3:28" s="10" customFormat="1" ht="18.75"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</row>
    <row r="167" spans="3:28" s="10" customFormat="1" ht="18.75"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</row>
    <row r="168" spans="3:28" s="10" customFormat="1" ht="18.75"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</row>
    <row r="169" spans="3:28" s="10" customFormat="1" ht="18.75"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</row>
    <row r="170" spans="3:28" s="10" customFormat="1" ht="18.75"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</row>
    <row r="171" spans="3:28" s="10" customFormat="1" ht="18.75"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</row>
    <row r="172" spans="3:28" s="10" customFormat="1" ht="18.75"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</row>
    <row r="173" spans="3:28" s="10" customFormat="1" ht="18.75"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</row>
    <row r="174" spans="3:28" s="10" customFormat="1" ht="18.75"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</row>
    <row r="175" spans="3:28" s="10" customFormat="1" ht="18.75"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</row>
    <row r="176" spans="3:28" s="10" customFormat="1" ht="18.75"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</row>
    <row r="177" spans="3:28" s="10" customFormat="1" ht="18.75"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</row>
    <row r="178" spans="3:28" s="10" customFormat="1" ht="18.75"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</row>
    <row r="179" spans="3:28" s="10" customFormat="1" ht="18.75"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</row>
    <row r="180" spans="3:28" s="10" customFormat="1" ht="18.75"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</row>
    <row r="181" spans="3:28" s="10" customFormat="1" ht="18.75"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</row>
    <row r="182" spans="3:28" s="10" customFormat="1" ht="18.75"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</row>
    <row r="183" spans="3:28" s="10" customFormat="1" ht="18.75"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</row>
    <row r="184" spans="3:28" s="10" customFormat="1" ht="18.75"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</row>
    <row r="185" spans="3:28" s="10" customFormat="1" ht="18.75"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</row>
    <row r="186" spans="3:28" s="10" customFormat="1" ht="18.75"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</row>
    <row r="187" spans="3:28" s="10" customFormat="1" ht="18.75"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</row>
    <row r="188" spans="3:28" s="10" customFormat="1" ht="18.75"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</row>
    <row r="189" spans="3:28" s="10" customFormat="1" ht="18.75"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</row>
    <row r="190" spans="3:28" s="10" customFormat="1" ht="18.75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</row>
    <row r="191" spans="3:28" s="10" customFormat="1" ht="18.75"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</row>
    <row r="192" spans="3:28" s="10" customFormat="1" ht="18.75"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</row>
    <row r="193" spans="3:28" s="10" customFormat="1" ht="18.75"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</row>
    <row r="194" spans="3:28" s="10" customFormat="1" ht="18.75"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</row>
    <row r="195" spans="3:28" s="10" customFormat="1" ht="18.75"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</row>
    <row r="196" spans="3:28" s="10" customFormat="1" ht="18.75"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</row>
    <row r="197" spans="3:28" s="10" customFormat="1" ht="18.75"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</row>
    <row r="198" spans="3:28" s="10" customFormat="1" ht="18.75"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</row>
    <row r="199" spans="3:28" s="10" customFormat="1" ht="18.75"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</row>
    <row r="200" spans="3:28" s="10" customFormat="1" ht="18.75"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</row>
    <row r="201" spans="3:28" s="10" customFormat="1" ht="18.75"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</row>
    <row r="202" spans="3:28" s="10" customFormat="1" ht="18.75"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</row>
    <row r="203" spans="3:28" s="10" customFormat="1" ht="18.75"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</row>
    <row r="204" spans="3:28" s="10" customFormat="1" ht="18.75"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</row>
    <row r="205" spans="3:28" s="10" customFormat="1" ht="18.75"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</row>
    <row r="206" spans="3:28" s="10" customFormat="1" ht="18.75"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</row>
    <row r="207" spans="3:28" s="10" customFormat="1" ht="18.75"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</row>
    <row r="208" spans="3:28" s="10" customFormat="1" ht="18.75"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</row>
    <row r="209" spans="3:28" s="10" customFormat="1" ht="18.75"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</row>
    <row r="210" spans="3:28" s="10" customFormat="1" ht="18.75"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</row>
    <row r="211" spans="3:28" s="10" customFormat="1" ht="18.75"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</row>
    <row r="212" spans="3:28" s="10" customFormat="1" ht="18.75"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</row>
    <row r="213" spans="3:28" s="10" customFormat="1" ht="18.75"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</row>
    <row r="214" spans="3:28" s="10" customFormat="1" ht="18.75"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</row>
    <row r="215" spans="3:28" s="10" customFormat="1" ht="18.75"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</row>
    <row r="216" spans="3:28" s="10" customFormat="1" ht="18.75"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</row>
    <row r="217" spans="3:28" s="10" customFormat="1" ht="18.75"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</row>
    <row r="218" spans="3:28" s="10" customFormat="1" ht="18.75"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</row>
    <row r="219" spans="3:28" s="10" customFormat="1" ht="18.75"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</row>
    <row r="220" spans="3:28" s="10" customFormat="1" ht="18.75"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</row>
    <row r="221" spans="3:28" s="10" customFormat="1" ht="18.75"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</row>
    <row r="222" spans="3:28" s="10" customFormat="1" ht="18.75"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</row>
    <row r="223" spans="3:28" s="10" customFormat="1" ht="18.75"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</row>
    <row r="224" spans="3:28" s="10" customFormat="1" ht="18.75"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</row>
    <row r="225" spans="3:28" s="10" customFormat="1" ht="18.75"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</row>
    <row r="226" spans="3:28" s="10" customFormat="1" ht="18.75"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</row>
    <row r="227" spans="3:28" s="10" customFormat="1" ht="18.75"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</row>
    <row r="228" spans="3:28" s="10" customFormat="1" ht="18.75"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</row>
    <row r="229" spans="3:28" s="10" customFormat="1" ht="18.75"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</row>
    <row r="230" spans="3:28" s="10" customFormat="1" ht="18.75"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</row>
    <row r="231" spans="3:28" s="10" customFormat="1" ht="18.75"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</row>
    <row r="232" spans="3:28" s="10" customFormat="1" ht="18.75"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</row>
    <row r="233" spans="3:28" s="10" customFormat="1" ht="18.75"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</row>
    <row r="234" spans="3:28" s="10" customFormat="1" ht="18.75"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</row>
    <row r="235" spans="3:28" s="10" customFormat="1" ht="18.75"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</row>
    <row r="236" spans="3:28" s="10" customFormat="1" ht="18.75"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</row>
    <row r="237" spans="3:28" s="10" customFormat="1" ht="18.75"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</row>
    <row r="238" spans="3:28" s="10" customFormat="1" ht="18.75"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</row>
    <row r="239" spans="3:28" s="10" customFormat="1" ht="18.75"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</row>
    <row r="240" spans="3:28" s="10" customFormat="1" ht="18.75"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</row>
    <row r="241" spans="3:28" s="10" customFormat="1" ht="18.75"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</row>
    <row r="242" spans="3:28" s="10" customFormat="1" ht="18.75"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</row>
    <row r="243" spans="3:28" s="10" customFormat="1" ht="18.75"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</row>
    <row r="244" spans="3:28" s="10" customFormat="1" ht="18.75"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</row>
    <row r="245" spans="3:28" s="10" customFormat="1" ht="18.75"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</row>
    <row r="246" spans="3:28" s="10" customFormat="1" ht="18.75"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</row>
    <row r="247" spans="3:28" s="10" customFormat="1" ht="18.75"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</row>
    <row r="248" spans="3:28" s="10" customFormat="1" ht="18.75"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</row>
    <row r="249" spans="3:28" s="10" customFormat="1" ht="18.75"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</row>
    <row r="250" spans="3:28" s="10" customFormat="1" ht="18.75"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</row>
    <row r="251" spans="3:28" s="10" customFormat="1" ht="18.75"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</row>
    <row r="252" spans="3:28" s="10" customFormat="1" ht="18.75"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</row>
    <row r="253" spans="3:28" s="10" customFormat="1" ht="18.75"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</row>
    <row r="254" spans="3:28" s="10" customFormat="1" ht="18.75"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</row>
    <row r="255" spans="3:28" s="10" customFormat="1" ht="18.75"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</row>
    <row r="256" spans="3:28" s="10" customFormat="1" ht="18.75"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</row>
    <row r="257" spans="3:28" s="10" customFormat="1" ht="18.75"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</row>
    <row r="258" spans="3:28" s="10" customFormat="1" ht="18.75"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</row>
    <row r="259" spans="3:28" s="10" customFormat="1" ht="18.75"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</row>
    <row r="260" spans="3:28" s="10" customFormat="1" ht="18.75"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</row>
    <row r="261" spans="3:28" s="10" customFormat="1" ht="18.75"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</row>
    <row r="262" spans="3:28" s="10" customFormat="1" ht="18.75"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</row>
    <row r="263" spans="3:28" s="10" customFormat="1" ht="18.75"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</row>
    <row r="264" spans="3:28" s="10" customFormat="1" ht="18.75"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</row>
    <row r="265" spans="3:28" s="10" customFormat="1" ht="18.75"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</row>
    <row r="266" spans="3:28" s="10" customFormat="1" ht="18.75"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</row>
    <row r="267" spans="3:28" s="10" customFormat="1" ht="18.75"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</row>
    <row r="268" spans="3:28" s="10" customFormat="1" ht="18.75"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</row>
  </sheetData>
  <mergeCells count="6">
    <mergeCell ref="B1:D1"/>
    <mergeCell ref="B2:D2"/>
    <mergeCell ref="A104:B104"/>
    <mergeCell ref="A11:C11"/>
    <mergeCell ref="B6:D6"/>
    <mergeCell ref="B7:D7"/>
  </mergeCells>
  <printOptions/>
  <pageMargins left="0.7874015748031497" right="0" top="0.5905511811023623" bottom="0.3937007874015748" header="0.5118110236220472" footer="0.31496062992125984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user</cp:lastModifiedBy>
  <cp:lastPrinted>2007-12-18T09:33:06Z</cp:lastPrinted>
  <dcterms:created xsi:type="dcterms:W3CDTF">2004-11-28T14:17:07Z</dcterms:created>
  <dcterms:modified xsi:type="dcterms:W3CDTF">2007-12-29T10:17:57Z</dcterms:modified>
  <cp:category/>
  <cp:version/>
  <cp:contentType/>
  <cp:contentStatus/>
</cp:coreProperties>
</file>