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26" windowWidth="11340" windowHeight="6390" activeTab="0"/>
  </bookViews>
  <sheets>
    <sheet name="01.01.05 верно" sheetId="1" r:id="rId1"/>
  </sheets>
  <definedNames>
    <definedName name="_xlnm.Print_Titles" localSheetId="0">'01.01.05 верно'!$8:$10</definedName>
    <definedName name="исп.01.05.2001г.">#REF!</definedName>
    <definedName name="_xlnm.Print_Area" localSheetId="0">'01.01.05 верно'!$A$1:$K$178</definedName>
  </definedNames>
  <calcPr fullCalcOnLoad="1"/>
</workbook>
</file>

<file path=xl/sharedStrings.xml><?xml version="1.0" encoding="utf-8"?>
<sst xmlns="http://schemas.openxmlformats.org/spreadsheetml/2006/main" count="216" uniqueCount="175">
  <si>
    <t>НАЛОГОВЫЕ ДОХОДЫ</t>
  </si>
  <si>
    <t>Налоги на имущество</t>
  </si>
  <si>
    <t>Местные налоги и сборы</t>
  </si>
  <si>
    <t>Административные платежи и сборы</t>
  </si>
  <si>
    <t>Прочие неналоговые доходы</t>
  </si>
  <si>
    <t>ВСЕГО ДОХОДОВ</t>
  </si>
  <si>
    <t>Образование</t>
  </si>
  <si>
    <t>Прочие расходы</t>
  </si>
  <si>
    <t>Бюджетные ссуды, полученные от бюджетов других уровней</t>
  </si>
  <si>
    <t>Итого источников внутреннего покрытия дефицита</t>
  </si>
  <si>
    <t>Налоги субъектов РФ</t>
  </si>
  <si>
    <t>Государственные и муниципальные ценные бумаги</t>
  </si>
  <si>
    <t>Поступления от продажи земельных участков, а также от продажи права на заключение договоров аренды этих земельных участков</t>
  </si>
  <si>
    <t xml:space="preserve">   №№</t>
  </si>
  <si>
    <t>наименование</t>
  </si>
  <si>
    <t>в том числе</t>
  </si>
  <si>
    <t>показателей</t>
  </si>
  <si>
    <t>I  ДОХОДЫ</t>
  </si>
  <si>
    <t xml:space="preserve"> Налоги на прибыль, доход</t>
  </si>
  <si>
    <t xml:space="preserve">  налог на прибыль,зачисляемый в местный бюджет </t>
  </si>
  <si>
    <t>налог на доходы физических лиц</t>
  </si>
  <si>
    <t>налог на игорный бизнес</t>
  </si>
  <si>
    <t>Налоги на товары и услуги,регистрац. и лиценз.сборы</t>
  </si>
  <si>
    <t xml:space="preserve">  акцизы по подакцизным товарам (продукции) и отд. видам мин.сырья,производимым на территории РФ</t>
  </si>
  <si>
    <t xml:space="preserve">  лицен. и регистрац. сборы</t>
  </si>
  <si>
    <t>Налоги на совокупный доход</t>
  </si>
  <si>
    <t>Единый налог, взимаемый в связи с применением упрощенной системы налогооблажения</t>
  </si>
  <si>
    <t>Единый налог на вмененный доход для отдельных видов деятельности</t>
  </si>
  <si>
    <t xml:space="preserve"> налог на имущество физических лиц</t>
  </si>
  <si>
    <t xml:space="preserve"> налог с имущества, переходящего в порядке наследования и дарения</t>
  </si>
  <si>
    <t>Платежи за пользование природными  ресурсами</t>
  </si>
  <si>
    <t>Прочие налоги,сборы и пошлины</t>
  </si>
  <si>
    <t xml:space="preserve"> государственная пошлина </t>
  </si>
  <si>
    <t xml:space="preserve">    налог на рекламу</t>
  </si>
  <si>
    <t xml:space="preserve">   НЕНАЛОГОВЫЕ ДОХОДЫ</t>
  </si>
  <si>
    <t xml:space="preserve">Доходы от использования имущества, находящегося в муниципальной собственности или от деятельности муниципальных организаций       </t>
  </si>
  <si>
    <t>2010200</t>
  </si>
  <si>
    <t xml:space="preserve"> доходы от сдачи в аренду имущ., наход.в мун.соб.</t>
  </si>
  <si>
    <t>2010201</t>
  </si>
  <si>
    <t>2010202</t>
  </si>
  <si>
    <t xml:space="preserve">    арендная плата за земли городов и поселков</t>
  </si>
  <si>
    <t xml:space="preserve">         пр.  доходы от сдачи в аренду имущества, находящегося в муниц. собственности </t>
  </si>
  <si>
    <t>Платежи от гос.и мун. организаций</t>
  </si>
  <si>
    <t>прочие поступления от использования муниц. имущества</t>
  </si>
  <si>
    <t xml:space="preserve">         поступления от деятельности отдела муниц. заказа</t>
  </si>
  <si>
    <t xml:space="preserve">         платежи за выдачу разрешений на размещение рекламы</t>
  </si>
  <si>
    <t xml:space="preserve">         платежи за распостранение рекламы на объектах муниципальной собственности</t>
  </si>
  <si>
    <t>Штрафные санкции</t>
  </si>
  <si>
    <t xml:space="preserve"> </t>
  </si>
  <si>
    <t>Итого собственных доходов</t>
  </si>
  <si>
    <t>Целевые бюджетные фонды, созданные по решениям представительного органа местного самоуправления</t>
  </si>
  <si>
    <t>ИТОГО ДОХОДОВ</t>
  </si>
  <si>
    <t>Субвенции на выплату региональной надбавки работникам организаций бюджетной сферы</t>
  </si>
  <si>
    <t>Субвенции на выплату денежных средств на детей, находящихся под опекой (попечительством), а также переданных на воспитание в патронатные и приемные семьи</t>
  </si>
  <si>
    <t>Субсидии на реализацию ФЗ "О социальной защите инвалидов"</t>
  </si>
  <si>
    <t>Субсидии на реализацию ФЗ "О ветеранах"</t>
  </si>
  <si>
    <t xml:space="preserve"> Дотации на частичн.возмещ.расходов, связанных с предоставлен.субсидий населению на оплату жилья и ком.услуг</t>
  </si>
  <si>
    <t>Взаимные расчеты</t>
  </si>
  <si>
    <t>Финансовая помощь от бюджетов других уровней, всего</t>
  </si>
  <si>
    <t xml:space="preserve"> II  РАСХОДЫ</t>
  </si>
  <si>
    <t>Архив</t>
  </si>
  <si>
    <t>Правоохранительная деят-ть</t>
  </si>
  <si>
    <t>Пром-ть,энергетика и стр-во</t>
  </si>
  <si>
    <t>Расходы земельного налога</t>
  </si>
  <si>
    <t>Охрана окружающей среды</t>
  </si>
  <si>
    <t>Транспорт</t>
  </si>
  <si>
    <t>Развитие рыночное инфраструктуры</t>
  </si>
  <si>
    <t>Жилищно-коммун. хозяйство</t>
  </si>
  <si>
    <t>Предупр.и ликв.последствий ЧС</t>
  </si>
  <si>
    <t>Культура и искусство</t>
  </si>
  <si>
    <t>Периодическая печать</t>
  </si>
  <si>
    <t>Здравоохранение и ФиС</t>
  </si>
  <si>
    <t>Социальная политика</t>
  </si>
  <si>
    <t>Обслуживание долга</t>
  </si>
  <si>
    <t>Моб.подготовка экономики</t>
  </si>
  <si>
    <t>фонд непредвиденных расходов</t>
  </si>
  <si>
    <t>Выборы</t>
  </si>
  <si>
    <t>совет ветеранов</t>
  </si>
  <si>
    <t>общество инвалидов</t>
  </si>
  <si>
    <t>информатизация</t>
  </si>
  <si>
    <t>военкомат</t>
  </si>
  <si>
    <t>Обесп.деят-ти к-та мун.имущ.</t>
  </si>
  <si>
    <t xml:space="preserve"> Компенсация р-ов на  рем. аренд. нежилых помещ.</t>
  </si>
  <si>
    <t>Обеспеч.деят-ти пресс-центра</t>
  </si>
  <si>
    <t>Обеспеч.деят-ти муницип.заказа</t>
  </si>
  <si>
    <t>Софинансирование федеральной целевой программы "Развитие налоговых органов(2002-2004)" на территории Калининграда</t>
  </si>
  <si>
    <t>ИТОГО РАСХОДОВ</t>
  </si>
  <si>
    <t xml:space="preserve">Превышение доходов над расходами (дефицит) </t>
  </si>
  <si>
    <t xml:space="preserve"> III  Источники покрытия дефицита</t>
  </si>
  <si>
    <t>Изменение остатков средств бюджета на счетах:</t>
  </si>
  <si>
    <t xml:space="preserve">     -остатки на счетах на начало года</t>
  </si>
  <si>
    <t xml:space="preserve">     -остатки на счетах на конец года</t>
  </si>
  <si>
    <t xml:space="preserve">     -получение средств</t>
  </si>
  <si>
    <t xml:space="preserve">     -погашение основной суммы задолженности</t>
  </si>
  <si>
    <t>Кредиты, полученные от кредитных организаций</t>
  </si>
  <si>
    <t>Поступление от продажи имущества, находящегося в муниципальной соб-ти</t>
  </si>
  <si>
    <t>Субвенция на реализацию закона РФ "О статусе Героев Советского Союза"</t>
  </si>
  <si>
    <t>2010203</t>
  </si>
  <si>
    <t xml:space="preserve">    арендная плата за другие земли несельскохозяйственного назначения</t>
  </si>
  <si>
    <t>2010230</t>
  </si>
  <si>
    <t xml:space="preserve"> Субвенция на реализацию ФЗ "О внесении изменений и дополнений в Закон РФ "Об основах федеральной жилищной политики" и другие законодательные акты РФ в части совершенствования системы оплаты жилья и коммунальных услуг"</t>
  </si>
  <si>
    <t>Субсидии на реализацию областной программы инвестиций и капитального ремонта</t>
  </si>
  <si>
    <t>Доходы от продажи квартир</t>
  </si>
  <si>
    <t xml:space="preserve"> земельный налог </t>
  </si>
  <si>
    <t>Вице-мэр, председатель</t>
  </si>
  <si>
    <t xml:space="preserve">комитета по финансам и контролю </t>
  </si>
  <si>
    <t>Главный бухгалтер</t>
  </si>
  <si>
    <t xml:space="preserve">           Р.И.Заремба</t>
  </si>
  <si>
    <t xml:space="preserve">         Н.М.Баранова</t>
  </si>
  <si>
    <t>текущий</t>
  </si>
  <si>
    <t>развития</t>
  </si>
  <si>
    <t xml:space="preserve">  налог на прибыль</t>
  </si>
  <si>
    <t xml:space="preserve"> налог на доходы физ. лиц, удерживаемый предприятиями</t>
  </si>
  <si>
    <t>налог на доходы физ. лиц, удерживаемый налог. орган.</t>
  </si>
  <si>
    <t>Налог с продаж</t>
  </si>
  <si>
    <t xml:space="preserve"> налог на имущество организаций</t>
  </si>
  <si>
    <t xml:space="preserve"> водный налог</t>
  </si>
  <si>
    <t xml:space="preserve">  прочие платежи</t>
  </si>
  <si>
    <t>Субвенции на финансирование государственно-муниципальных и муниципальных образовательных учреждений в части реализации государственного стандарта общего образования</t>
  </si>
  <si>
    <t>Субвенции на выплату денежных компенсаций на книгоиздательскую продукцию и периодические издания педагогическим работникам муниципальных образовательных учреждений</t>
  </si>
  <si>
    <t>Субвенции на выплату надбавок к окладам отдельных категорий педагогических работников муниципальных образовательных учреждений</t>
  </si>
  <si>
    <t>Субвенции на бесплатное обеспечение детей первого-второго годов жизни специальными молочными продуктами детского питания</t>
  </si>
  <si>
    <t>Субвенция на частичное возмещение расходов на финансирование федеральных законов в части предоставления льгот по жилищно-коммунальным услугам в предыдущие годы</t>
  </si>
  <si>
    <t>Субвенция на реализацию программы "Информатизация органов государственной власти Калининградской области"</t>
  </si>
  <si>
    <t>Функционирование органов местного самоуправления</t>
  </si>
  <si>
    <t>перепись населения</t>
  </si>
  <si>
    <t xml:space="preserve">10% сбор администраций рынков </t>
  </si>
  <si>
    <t>за право торговли</t>
  </si>
  <si>
    <t>программа малого предприн.</t>
  </si>
  <si>
    <t>Парк-Авто</t>
  </si>
  <si>
    <t xml:space="preserve">оплата членских взносов </t>
  </si>
  <si>
    <t>На внедрение автоматизированной комплексной системы АЦК-ГОСЗАКАЗ</t>
  </si>
  <si>
    <t xml:space="preserve">Калининградский областной Союз семей погибших воинов-интернационалистов </t>
  </si>
  <si>
    <t>казначейское исполнение бюджета</t>
  </si>
  <si>
    <t>предоставление бюджетных кредитов</t>
  </si>
  <si>
    <t>возврат бюджетных кредитов</t>
  </si>
  <si>
    <t>Расходы на реализацию программы "Информатизация органов госуд.власти Калининградской области"</t>
  </si>
  <si>
    <t xml:space="preserve">    прочие местные налоги и сборы</t>
  </si>
  <si>
    <t xml:space="preserve">      целевые сборы на содержание милиции, на благоустройство территорий, на нужды образования и другие цели (в части погашения задолженности прошлых лет)</t>
  </si>
  <si>
    <t xml:space="preserve"> налог на имущество предпритяий (в части сумм, зачисляемых по расчетам за 2003 год, погашения з-ти пр.лет)</t>
  </si>
  <si>
    <t>Проценты, полученные от размещ. в банках временно свобод.ср-в б-та</t>
  </si>
  <si>
    <t xml:space="preserve">  плата за недра (в части погашения задолженности прошлых лет)</t>
  </si>
  <si>
    <t>Арендная плата за земельные участки, после разграничения государственной соб-ти на землю</t>
  </si>
  <si>
    <t>резервные фонды</t>
  </si>
  <si>
    <t>Субвенция на адресную помощь многодетным семьям,для ребенка-ивалида, материальную помощь при рождении ребенка</t>
  </si>
  <si>
    <t>Субсидия на реализацию региональной программы "Дети-инвалиды" на 2003-2007 годы</t>
  </si>
  <si>
    <t>Доходы от оказания услуг или компенсации затрат государства</t>
  </si>
  <si>
    <t>Уточненный план на 9 месяцев  2004 г</t>
  </si>
  <si>
    <t>Единый сельскохозяйственный налог</t>
  </si>
  <si>
    <t xml:space="preserve">    арендная плата за земли сельскохозяйственного назначения</t>
  </si>
  <si>
    <t xml:space="preserve">           Т.М.Цюцюрупа</t>
  </si>
  <si>
    <t>Уточненный план на 2004 год</t>
  </si>
  <si>
    <t>*</t>
  </si>
  <si>
    <t>Субсидии на проведение ЕГЭ</t>
  </si>
  <si>
    <t>Доходы от продажи оборудования, транспортных средств и других материальных ценностей</t>
  </si>
  <si>
    <t>Субсидия на оказание адресной помощи детям из малообеспеченных семей на подготовку к новому учебному году</t>
  </si>
  <si>
    <t>Дотация на поддержку мер по обеспечению сбалансированности бюджетов муниципальных образований</t>
  </si>
  <si>
    <t>% исп. к уточн. плану на 2004 год</t>
  </si>
  <si>
    <t>Утвержденный план на 2004 г ( в ред.решения ГС от 22.12.2004г. №370)</t>
  </si>
  <si>
    <t>Утвержденный план на 2004 г (решение ГС от 11.02.2004г. №47)</t>
  </si>
  <si>
    <t>Исполнение на 1.01.2005г.</t>
  </si>
  <si>
    <t xml:space="preserve">Исполнение бюджета города Калининграда по состоянию на                                                                                 </t>
  </si>
  <si>
    <t xml:space="preserve">  01.01.2005 год</t>
  </si>
  <si>
    <t>Субвенция на оформление заграничных паспортов отдельным категориям граждан</t>
  </si>
  <si>
    <t xml:space="preserve"> Дотации на возмещение расходов по предоставленному жилью федеральным судьям судов общей юрисдикции</t>
  </si>
  <si>
    <t xml:space="preserve"> Дотации на возмещение расходов по предоставленному жилью прокурорам и следователям органов прокуратуры РФ</t>
  </si>
  <si>
    <t>аппарат</t>
  </si>
  <si>
    <t>Средства на реализацию федеральной программы "Дети-сироты"</t>
  </si>
  <si>
    <t>Средства от реализации конфискованного  и иного имущества, обращенного в доход государства</t>
  </si>
  <si>
    <t>Дорожное хозяйство</t>
  </si>
  <si>
    <t>% исп. к утвержд. плану (реш. №47) на 2004 год</t>
  </si>
  <si>
    <t xml:space="preserve">Приложение </t>
  </si>
  <si>
    <t>к решению городского Совета</t>
  </si>
  <si>
    <t>депутатов Калининграда</t>
  </si>
  <si>
    <t>№  241 от 06 июля 2005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</si>
</sst>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d/m/yyyy"/>
    <numFmt numFmtId="167" formatCode="0.0"/>
  </numFmts>
  <fonts count="1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b/>
      <sz val="9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i/>
      <sz val="12"/>
      <name val="Arial Cyr"/>
      <family val="2"/>
    </font>
    <font>
      <sz val="6.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0" xfId="0" applyBorder="1" applyAlignment="1">
      <alignment/>
    </xf>
    <xf numFmtId="49" fontId="8" fillId="0" borderId="5" xfId="0" applyNumberFormat="1" applyFont="1" applyBorder="1" applyAlignment="1">
      <alignment horizontal="right"/>
    </xf>
    <xf numFmtId="49" fontId="8" fillId="0" borderId="8" xfId="0" applyNumberFormat="1" applyFont="1" applyBorder="1" applyAlignment="1">
      <alignment horizontal="right"/>
    </xf>
    <xf numFmtId="0" fontId="11" fillId="0" borderId="9" xfId="0" applyFont="1" applyBorder="1" applyAlignment="1">
      <alignment/>
    </xf>
    <xf numFmtId="0" fontId="8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8" fillId="0" borderId="11" xfId="0" applyNumberFormat="1" applyFont="1" applyBorder="1" applyAlignment="1">
      <alignment horizontal="right"/>
    </xf>
    <xf numFmtId="0" fontId="11" fillId="0" borderId="2" xfId="0" applyFont="1" applyBorder="1" applyAlignment="1">
      <alignment/>
    </xf>
    <xf numFmtId="0" fontId="13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3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3" fontId="4" fillId="0" borderId="4" xfId="0" applyNumberFormat="1" applyFont="1" applyBorder="1" applyAlignment="1" applyProtection="1">
      <alignment shrinkToFit="1"/>
      <protection/>
    </xf>
    <xf numFmtId="3" fontId="4" fillId="0" borderId="17" xfId="0" applyNumberFormat="1" applyFont="1" applyBorder="1" applyAlignment="1">
      <alignment shrinkToFit="1"/>
    </xf>
    <xf numFmtId="0" fontId="4" fillId="0" borderId="18" xfId="0" applyFont="1" applyBorder="1" applyAlignment="1">
      <alignment/>
    </xf>
    <xf numFmtId="3" fontId="4" fillId="0" borderId="5" xfId="0" applyNumberFormat="1" applyFont="1" applyBorder="1" applyAlignment="1">
      <alignment shrinkToFit="1"/>
    </xf>
    <xf numFmtId="3" fontId="4" fillId="0" borderId="19" xfId="0" applyNumberFormat="1" applyFont="1" applyBorder="1" applyAlignment="1">
      <alignment shrinkToFit="1"/>
    </xf>
    <xf numFmtId="0" fontId="6" fillId="0" borderId="18" xfId="0" applyFont="1" applyBorder="1" applyAlignment="1">
      <alignment/>
    </xf>
    <xf numFmtId="3" fontId="1" fillId="0" borderId="5" xfId="0" applyNumberFormat="1" applyFont="1" applyBorder="1" applyAlignment="1">
      <alignment shrinkToFit="1"/>
    </xf>
    <xf numFmtId="0" fontId="6" fillId="0" borderId="18" xfId="0" applyFont="1" applyBorder="1" applyAlignment="1">
      <alignment wrapText="1"/>
    </xf>
    <xf numFmtId="3" fontId="1" fillId="0" borderId="19" xfId="0" applyNumberFormat="1" applyFont="1" applyBorder="1" applyAlignment="1">
      <alignment shrinkToFit="1"/>
    </xf>
    <xf numFmtId="0" fontId="6" fillId="0" borderId="20" xfId="0" applyFont="1" applyBorder="1" applyAlignment="1">
      <alignment/>
    </xf>
    <xf numFmtId="0" fontId="7" fillId="0" borderId="18" xfId="0" applyNumberFormat="1" applyFont="1" applyBorder="1" applyAlignment="1">
      <alignment/>
    </xf>
    <xf numFmtId="0" fontId="6" fillId="0" borderId="21" xfId="0" applyNumberFormat="1" applyFont="1" applyBorder="1" applyAlignment="1">
      <alignment wrapText="1"/>
    </xf>
    <xf numFmtId="0" fontId="6" fillId="0" borderId="18" xfId="0" applyNumberFormat="1" applyFont="1" applyBorder="1" applyAlignment="1">
      <alignment/>
    </xf>
    <xf numFmtId="0" fontId="6" fillId="0" borderId="18" xfId="0" applyNumberFormat="1" applyFont="1" applyBorder="1" applyAlignment="1">
      <alignment wrapText="1"/>
    </xf>
    <xf numFmtId="3" fontId="1" fillId="0" borderId="5" xfId="0" applyNumberFormat="1" applyFont="1" applyBorder="1" applyAlignment="1">
      <alignment shrinkToFit="1"/>
    </xf>
    <xf numFmtId="0" fontId="7" fillId="0" borderId="18" xfId="0" applyFont="1" applyBorder="1" applyAlignment="1">
      <alignment/>
    </xf>
    <xf numFmtId="0" fontId="13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8" xfId="0" applyFont="1" applyBorder="1" applyAlignment="1">
      <alignment horizontal="left" vertical="justify" wrapText="1"/>
    </xf>
    <xf numFmtId="0" fontId="7" fillId="0" borderId="18" xfId="0" applyNumberFormat="1" applyFont="1" applyBorder="1" applyAlignment="1">
      <alignment/>
    </xf>
    <xf numFmtId="0" fontId="7" fillId="0" borderId="2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shrinkToFit="1"/>
    </xf>
    <xf numFmtId="3" fontId="4" fillId="0" borderId="22" xfId="0" applyNumberFormat="1" applyFont="1" applyBorder="1" applyAlignment="1">
      <alignment shrinkToFit="1"/>
    </xf>
    <xf numFmtId="3" fontId="4" fillId="0" borderId="4" xfId="0" applyNumberFormat="1" applyFont="1" applyBorder="1" applyAlignment="1">
      <alignment shrinkToFit="1"/>
    </xf>
    <xf numFmtId="0" fontId="4" fillId="0" borderId="18" xfId="0" applyNumberFormat="1" applyFont="1" applyBorder="1" applyAlignment="1">
      <alignment wrapText="1"/>
    </xf>
    <xf numFmtId="0" fontId="4" fillId="0" borderId="23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22" xfId="0" applyNumberFormat="1" applyFont="1" applyBorder="1" applyAlignment="1">
      <alignment shrinkToFit="1"/>
    </xf>
    <xf numFmtId="3" fontId="4" fillId="0" borderId="17" xfId="0" applyNumberFormat="1" applyFont="1" applyBorder="1" applyAlignment="1" applyProtection="1">
      <alignment shrinkToFit="1"/>
      <protection/>
    </xf>
    <xf numFmtId="3" fontId="1" fillId="0" borderId="19" xfId="0" applyNumberFormat="1" applyFont="1" applyBorder="1" applyAlignment="1">
      <alignment shrinkToFit="1"/>
    </xf>
    <xf numFmtId="0" fontId="5" fillId="0" borderId="15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left" wrapText="1"/>
    </xf>
    <xf numFmtId="0" fontId="7" fillId="0" borderId="18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 wrapText="1"/>
    </xf>
    <xf numFmtId="0" fontId="7" fillId="0" borderId="2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8" xfId="0" applyNumberFormat="1" applyFont="1" applyBorder="1" applyAlignment="1">
      <alignment wrapText="1"/>
    </xf>
    <xf numFmtId="0" fontId="6" fillId="0" borderId="20" xfId="0" applyNumberFormat="1" applyFont="1" applyBorder="1" applyAlignment="1">
      <alignment wrapText="1"/>
    </xf>
    <xf numFmtId="0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wrapText="1"/>
    </xf>
    <xf numFmtId="0" fontId="0" fillId="0" borderId="24" xfId="0" applyNumberFormat="1" applyFont="1" applyBorder="1" applyAlignment="1">
      <alignment wrapText="1"/>
    </xf>
    <xf numFmtId="3" fontId="1" fillId="0" borderId="17" xfId="0" applyNumberFormat="1" applyFont="1" applyBorder="1" applyAlignment="1">
      <alignment shrinkToFit="1"/>
    </xf>
    <xf numFmtId="3" fontId="4" fillId="0" borderId="25" xfId="0" applyNumberFormat="1" applyFont="1" applyBorder="1" applyAlignment="1" applyProtection="1">
      <alignment shrinkToFit="1"/>
      <protection/>
    </xf>
    <xf numFmtId="3" fontId="4" fillId="0" borderId="12" xfId="0" applyNumberFormat="1" applyFont="1" applyBorder="1" applyAlignment="1" applyProtection="1">
      <alignment shrinkToFit="1"/>
      <protection/>
    </xf>
    <xf numFmtId="3" fontId="1" fillId="0" borderId="10" xfId="0" applyNumberFormat="1" applyFont="1" applyBorder="1" applyAlignment="1">
      <alignment shrinkToFit="1"/>
    </xf>
    <xf numFmtId="3" fontId="4" fillId="0" borderId="26" xfId="0" applyNumberFormat="1" applyFont="1" applyBorder="1" applyAlignment="1" applyProtection="1">
      <alignment shrinkToFit="1"/>
      <protection/>
    </xf>
    <xf numFmtId="0" fontId="6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3" fontId="1" fillId="0" borderId="12" xfId="0" applyNumberFormat="1" applyFont="1" applyBorder="1" applyAlignment="1" applyProtection="1">
      <alignment shrinkToFit="1"/>
      <protection/>
    </xf>
    <xf numFmtId="3" fontId="1" fillId="0" borderId="26" xfId="0" applyNumberFormat="1" applyFont="1" applyBorder="1" applyAlignment="1" applyProtection="1">
      <alignment shrinkToFit="1"/>
      <protection/>
    </xf>
    <xf numFmtId="0" fontId="3" fillId="0" borderId="18" xfId="0" applyNumberFormat="1" applyFont="1" applyBorder="1" applyAlignment="1">
      <alignment vertical="center" wrapText="1"/>
    </xf>
    <xf numFmtId="2" fontId="0" fillId="0" borderId="18" xfId="0" applyNumberFormat="1" applyFont="1" applyBorder="1" applyAlignment="1">
      <alignment wrapText="1"/>
    </xf>
    <xf numFmtId="3" fontId="4" fillId="0" borderId="19" xfId="0" applyNumberFormat="1" applyFont="1" applyBorder="1" applyAlignment="1" applyProtection="1">
      <alignment shrinkToFit="1"/>
      <protection/>
    </xf>
    <xf numFmtId="3" fontId="1" fillId="0" borderId="19" xfId="0" applyNumberFormat="1" applyFont="1" applyBorder="1" applyAlignment="1" applyProtection="1">
      <alignment shrinkToFit="1"/>
      <protection/>
    </xf>
    <xf numFmtId="3" fontId="1" fillId="0" borderId="22" xfId="0" applyNumberFormat="1" applyFont="1" applyBorder="1" applyAlignment="1" applyProtection="1">
      <alignment shrinkToFit="1"/>
      <protection/>
    </xf>
    <xf numFmtId="3" fontId="4" fillId="0" borderId="29" xfId="0" applyNumberFormat="1" applyFont="1" applyBorder="1" applyAlignment="1" applyProtection="1">
      <alignment shrinkToFit="1"/>
      <protection/>
    </xf>
    <xf numFmtId="3" fontId="4" fillId="0" borderId="9" xfId="0" applyNumberFormat="1" applyFont="1" applyBorder="1" applyAlignment="1">
      <alignment shrinkToFit="1"/>
    </xf>
    <xf numFmtId="3" fontId="4" fillId="0" borderId="30" xfId="0" applyNumberFormat="1" applyFont="1" applyBorder="1" applyAlignment="1">
      <alignment shrinkToFit="1"/>
    </xf>
    <xf numFmtId="0" fontId="2" fillId="0" borderId="18" xfId="0" applyNumberFormat="1" applyFont="1" applyBorder="1" applyAlignment="1">
      <alignment wrapText="1"/>
    </xf>
    <xf numFmtId="0" fontId="3" fillId="0" borderId="21" xfId="0" applyNumberFormat="1" applyFont="1" applyBorder="1" applyAlignment="1">
      <alignment wrapText="1"/>
    </xf>
    <xf numFmtId="2" fontId="6" fillId="0" borderId="18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21" xfId="0" applyFont="1" applyBorder="1" applyAlignment="1">
      <alignment horizontal="left" vertical="justify"/>
    </xf>
    <xf numFmtId="0" fontId="0" fillId="0" borderId="21" xfId="0" applyNumberFormat="1" applyFont="1" applyBorder="1" applyAlignment="1">
      <alignment wrapText="1"/>
    </xf>
    <xf numFmtId="0" fontId="13" fillId="0" borderId="20" xfId="0" applyNumberFormat="1" applyFont="1" applyBorder="1" applyAlignment="1">
      <alignment wrapText="1"/>
    </xf>
    <xf numFmtId="3" fontId="4" fillId="0" borderId="0" xfId="0" applyNumberFormat="1" applyFont="1" applyFill="1" applyBorder="1" applyAlignment="1" applyProtection="1">
      <alignment shrinkToFit="1"/>
      <protection/>
    </xf>
    <xf numFmtId="3" fontId="4" fillId="0" borderId="22" xfId="0" applyNumberFormat="1" applyFont="1" applyBorder="1" applyAlignment="1" applyProtection="1">
      <alignment shrinkToFit="1"/>
      <protection/>
    </xf>
    <xf numFmtId="0" fontId="10" fillId="0" borderId="31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wrapText="1"/>
    </xf>
    <xf numFmtId="3" fontId="4" fillId="0" borderId="32" xfId="0" applyNumberFormat="1" applyFont="1" applyBorder="1" applyAlignment="1" applyProtection="1">
      <alignment shrinkToFit="1"/>
      <protection/>
    </xf>
    <xf numFmtId="3" fontId="4" fillId="0" borderId="1" xfId="0" applyNumberFormat="1" applyFont="1" applyBorder="1" applyAlignment="1">
      <alignment shrinkToFit="1"/>
    </xf>
    <xf numFmtId="3" fontId="4" fillId="0" borderId="29" xfId="0" applyNumberFormat="1" applyFont="1" applyBorder="1" applyAlignment="1">
      <alignment shrinkToFit="1"/>
    </xf>
    <xf numFmtId="3" fontId="4" fillId="0" borderId="33" xfId="0" applyNumberFormat="1" applyFont="1" applyBorder="1" applyAlignment="1" applyProtection="1">
      <alignment shrinkToFit="1"/>
      <protection/>
    </xf>
    <xf numFmtId="3" fontId="4" fillId="0" borderId="34" xfId="0" applyNumberFormat="1" applyFont="1" applyBorder="1" applyAlignment="1" applyProtection="1">
      <alignment shrinkToFit="1"/>
      <protection/>
    </xf>
    <xf numFmtId="165" fontId="4" fillId="0" borderId="19" xfId="0" applyNumberFormat="1" applyFont="1" applyBorder="1" applyAlignment="1">
      <alignment shrinkToFit="1"/>
    </xf>
    <xf numFmtId="165" fontId="1" fillId="0" borderId="19" xfId="0" applyNumberFormat="1" applyFont="1" applyBorder="1" applyAlignment="1">
      <alignment shrinkToFit="1"/>
    </xf>
    <xf numFmtId="165" fontId="4" fillId="0" borderId="29" xfId="0" applyNumberFormat="1" applyFont="1" applyBorder="1" applyAlignment="1">
      <alignment shrinkToFit="1"/>
    </xf>
    <xf numFmtId="3" fontId="1" fillId="0" borderId="19" xfId="0" applyNumberFormat="1" applyFont="1" applyBorder="1" applyAlignment="1">
      <alignment horizontal="right" shrinkToFit="1"/>
    </xf>
    <xf numFmtId="167" fontId="0" fillId="0" borderId="18" xfId="0" applyNumberFormat="1" applyFont="1" applyBorder="1" applyAlignment="1">
      <alignment wrapText="1"/>
    </xf>
    <xf numFmtId="0" fontId="2" fillId="0" borderId="23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shrinkToFit="1"/>
    </xf>
    <xf numFmtId="3" fontId="4" fillId="0" borderId="34" xfId="0" applyNumberFormat="1" applyFont="1" applyBorder="1" applyAlignment="1">
      <alignment shrinkToFit="1"/>
    </xf>
    <xf numFmtId="3" fontId="4" fillId="0" borderId="35" xfId="0" applyNumberFormat="1" applyFont="1" applyBorder="1" applyAlignment="1" applyProtection="1">
      <alignment shrinkToFit="1"/>
      <protection/>
    </xf>
    <xf numFmtId="0" fontId="7" fillId="0" borderId="18" xfId="0" applyNumberFormat="1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5" fillId="0" borderId="18" xfId="0" applyNumberFormat="1" applyFont="1" applyBorder="1" applyAlignment="1">
      <alignment horizontal="center" wrapText="1"/>
    </xf>
    <xf numFmtId="0" fontId="7" fillId="0" borderId="18" xfId="0" applyNumberFormat="1" applyFont="1" applyBorder="1" applyAlignment="1">
      <alignment wrapText="1" shrinkToFi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/>
    </xf>
    <xf numFmtId="0" fontId="10" fillId="0" borderId="41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shrinkToFit="1"/>
    </xf>
    <xf numFmtId="3" fontId="1" fillId="0" borderId="19" xfId="0" applyNumberFormat="1" applyFont="1" applyBorder="1" applyAlignment="1">
      <alignment shrinkToFit="1"/>
    </xf>
    <xf numFmtId="3" fontId="1" fillId="0" borderId="42" xfId="0" applyNumberFormat="1" applyFont="1" applyBorder="1" applyAlignment="1">
      <alignment horizontal="center" shrinkToFit="1"/>
    </xf>
    <xf numFmtId="3" fontId="1" fillId="0" borderId="43" xfId="0" applyNumberFormat="1" applyFont="1" applyBorder="1" applyAlignment="1">
      <alignment horizontal="center" shrinkToFit="1"/>
    </xf>
    <xf numFmtId="3" fontId="1" fillId="0" borderId="44" xfId="0" applyNumberFormat="1" applyFont="1" applyBorder="1" applyAlignment="1">
      <alignment horizontal="center" shrinkToFit="1"/>
    </xf>
    <xf numFmtId="0" fontId="5" fillId="0" borderId="11" xfId="0" applyNumberFormat="1" applyFont="1" applyBorder="1" applyAlignment="1">
      <alignment horizontal="center" vertical="distributed"/>
    </xf>
    <xf numFmtId="0" fontId="5" fillId="0" borderId="45" xfId="0" applyNumberFormat="1" applyFont="1" applyBorder="1" applyAlignment="1">
      <alignment horizontal="center" vertical="distributed"/>
    </xf>
    <xf numFmtId="0" fontId="2" fillId="0" borderId="8" xfId="0" applyNumberFormat="1" applyFont="1" applyBorder="1" applyAlignment="1">
      <alignment horizontal="center" wrapText="1"/>
    </xf>
    <xf numFmtId="0" fontId="2" fillId="0" borderId="46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tabSelected="1" view="pageBreakPreview" zoomScaleSheetLayoutView="100" workbookViewId="0" topLeftCell="A1">
      <pane xSplit="2" ySplit="10" topLeftCell="C148" activePane="bottomRight" state="frozen"/>
      <selection pane="topLeft" activeCell="E138" sqref="E138:E143"/>
      <selection pane="topRight" activeCell="E138" sqref="E138:E143"/>
      <selection pane="bottomLeft" activeCell="E138" sqref="E138:E143"/>
      <selection pane="bottomRight" activeCell="C4" sqref="C4:J4"/>
    </sheetView>
  </sheetViews>
  <sheetFormatPr defaultColWidth="9.00390625" defaultRowHeight="12.75"/>
  <cols>
    <col min="1" max="1" width="8.75390625" style="0" customWidth="1"/>
    <col min="2" max="2" width="37.125" style="0" customWidth="1"/>
    <col min="3" max="3" width="12.00390625" style="0" customWidth="1"/>
    <col min="4" max="5" width="9.875" style="0" hidden="1" customWidth="1"/>
    <col min="6" max="6" width="12.625" style="0" hidden="1" customWidth="1"/>
    <col min="7" max="7" width="11.75390625" style="0" customWidth="1"/>
    <col min="8" max="8" width="11.75390625" style="0" hidden="1" customWidth="1"/>
    <col min="9" max="9" width="11.75390625" style="0" customWidth="1"/>
    <col min="10" max="10" width="7.00390625" style="0" customWidth="1"/>
    <col min="11" max="11" width="6.875" style="0" customWidth="1"/>
  </cols>
  <sheetData>
    <row r="1" spans="3:10" ht="14.25">
      <c r="C1" s="127"/>
      <c r="D1" s="127"/>
      <c r="E1" s="127"/>
      <c r="F1" s="127"/>
      <c r="G1" s="128" t="s">
        <v>171</v>
      </c>
      <c r="H1" s="128"/>
      <c r="I1" s="128"/>
      <c r="J1" s="128"/>
    </row>
    <row r="2" spans="3:10" ht="14.25">
      <c r="C2" s="128" t="s">
        <v>172</v>
      </c>
      <c r="D2" s="128"/>
      <c r="E2" s="128"/>
      <c r="F2" s="128"/>
      <c r="G2" s="128"/>
      <c r="H2" s="128"/>
      <c r="I2" s="128"/>
      <c r="J2" s="128"/>
    </row>
    <row r="3" spans="3:10" ht="14.25">
      <c r="C3" s="127"/>
      <c r="D3" s="127"/>
      <c r="E3" s="127"/>
      <c r="F3" s="127"/>
      <c r="G3" s="128" t="s">
        <v>173</v>
      </c>
      <c r="H3" s="128"/>
      <c r="I3" s="128"/>
      <c r="J3" s="128"/>
    </row>
    <row r="4" spans="3:10" ht="14.25">
      <c r="C4" s="128" t="s">
        <v>174</v>
      </c>
      <c r="D4" s="128"/>
      <c r="E4" s="128"/>
      <c r="F4" s="128"/>
      <c r="G4" s="128"/>
      <c r="H4" s="128"/>
      <c r="I4" s="128"/>
      <c r="J4" s="128"/>
    </row>
    <row r="5" spans="1:11" ht="18" customHeight="1">
      <c r="A5" s="129" t="s">
        <v>161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8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8.75" thickBot="1">
      <c r="A7" s="130" t="s">
        <v>162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30" customHeight="1">
      <c r="A8" s="1" t="s">
        <v>13</v>
      </c>
      <c r="B8" s="84" t="s">
        <v>14</v>
      </c>
      <c r="C8" s="131" t="s">
        <v>159</v>
      </c>
      <c r="D8" s="133" t="s">
        <v>15</v>
      </c>
      <c r="E8" s="134"/>
      <c r="F8" s="131" t="s">
        <v>158</v>
      </c>
      <c r="G8" s="135" t="s">
        <v>151</v>
      </c>
      <c r="H8" s="137" t="s">
        <v>147</v>
      </c>
      <c r="I8" s="139" t="s">
        <v>160</v>
      </c>
      <c r="J8" s="141" t="s">
        <v>170</v>
      </c>
      <c r="K8" s="141" t="s">
        <v>157</v>
      </c>
    </row>
    <row r="9" spans="1:11" ht="36.75" customHeight="1" thickBot="1">
      <c r="A9" s="2"/>
      <c r="B9" s="85" t="s">
        <v>16</v>
      </c>
      <c r="C9" s="132"/>
      <c r="D9" s="119" t="s">
        <v>109</v>
      </c>
      <c r="E9" s="119" t="s">
        <v>110</v>
      </c>
      <c r="F9" s="132"/>
      <c r="G9" s="136"/>
      <c r="H9" s="138"/>
      <c r="I9" s="140"/>
      <c r="J9" s="142"/>
      <c r="K9" s="142"/>
    </row>
    <row r="10" spans="1:11" ht="13.5" thickBot="1">
      <c r="A10" s="3">
        <v>1</v>
      </c>
      <c r="B10" s="86">
        <v>2</v>
      </c>
      <c r="C10" s="87">
        <v>3</v>
      </c>
      <c r="D10" s="29">
        <v>4</v>
      </c>
      <c r="E10" s="30">
        <v>5</v>
      </c>
      <c r="F10" s="87">
        <v>4</v>
      </c>
      <c r="G10" s="29">
        <v>5</v>
      </c>
      <c r="H10" s="107">
        <v>4</v>
      </c>
      <c r="I10" s="29">
        <v>6</v>
      </c>
      <c r="J10" s="29">
        <v>7</v>
      </c>
      <c r="K10" s="30">
        <v>8</v>
      </c>
    </row>
    <row r="11" spans="1:11" ht="24.75" customHeight="1" thickBot="1">
      <c r="A11" s="4"/>
      <c r="B11" s="31" t="s">
        <v>17</v>
      </c>
      <c r="C11" s="143"/>
      <c r="D11" s="144"/>
      <c r="E11" s="144"/>
      <c r="F11" s="144"/>
      <c r="G11" s="144"/>
      <c r="H11" s="144"/>
      <c r="I11" s="144"/>
      <c r="J11" s="144"/>
      <c r="K11" s="145"/>
    </row>
    <row r="12" spans="1:11" ht="24.75" customHeight="1">
      <c r="A12" s="5">
        <v>1000000</v>
      </c>
      <c r="B12" s="32" t="s">
        <v>0</v>
      </c>
      <c r="C12" s="33">
        <f>SUM(C13+C22+C26+C30+C35+C40)</f>
        <v>1716900</v>
      </c>
      <c r="D12" s="64">
        <f>SUM(D13+D22+D26+D30+D35+D40)</f>
        <v>0</v>
      </c>
      <c r="E12" s="34"/>
      <c r="F12" s="64">
        <f>SUM(F13+F22+F26+F30+F35+F40)</f>
        <v>2070173</v>
      </c>
      <c r="G12" s="64">
        <f>SUM(G13+G22+G26+G30+G35+G40)</f>
        <v>2070173</v>
      </c>
      <c r="H12" s="64">
        <f>SUM(H13+H22+H26+H30+H35+H40)</f>
        <v>1408054</v>
      </c>
      <c r="I12" s="64">
        <f>SUM(I13+I22+I26+I30+I35+I40)</f>
        <v>2143676</v>
      </c>
      <c r="J12" s="95">
        <f>I12/C12*100</f>
        <v>124.85735919389597</v>
      </c>
      <c r="K12" s="80">
        <f>I12/G12*100</f>
        <v>103.55057282652223</v>
      </c>
    </row>
    <row r="13" spans="1:11" ht="24.75" customHeight="1">
      <c r="A13" s="6">
        <v>1010000</v>
      </c>
      <c r="B13" s="35" t="s">
        <v>18</v>
      </c>
      <c r="C13" s="36">
        <f>SUM(C14,C16)</f>
        <v>1111500</v>
      </c>
      <c r="D13" s="37">
        <f>SUM(D14,D16)</f>
        <v>0</v>
      </c>
      <c r="E13" s="37"/>
      <c r="F13" s="37">
        <f>SUM(F14,F16)</f>
        <v>1264819</v>
      </c>
      <c r="G13" s="37">
        <f>SUM(G14,G16)</f>
        <v>1264819</v>
      </c>
      <c r="H13" s="37">
        <f>SUM(H14,H16)</f>
        <v>883572</v>
      </c>
      <c r="I13" s="37">
        <f>SUM(I14,I16)</f>
        <v>1319507</v>
      </c>
      <c r="J13" s="92">
        <f>I13/C13*100</f>
        <v>118.71408007197482</v>
      </c>
      <c r="K13" s="81">
        <f aca="true" t="shared" si="0" ref="K13:K77">I13/G13*100</f>
        <v>104.32378071486907</v>
      </c>
    </row>
    <row r="14" spans="1:11" ht="24.75" customHeight="1">
      <c r="A14" s="7">
        <v>1010100</v>
      </c>
      <c r="B14" s="38" t="s">
        <v>111</v>
      </c>
      <c r="C14" s="39">
        <v>242500</v>
      </c>
      <c r="D14" s="37"/>
      <c r="E14" s="37"/>
      <c r="F14" s="41">
        <v>317400</v>
      </c>
      <c r="G14" s="41">
        <v>317400</v>
      </c>
      <c r="H14" s="41">
        <v>211800</v>
      </c>
      <c r="I14" s="41">
        <v>317348</v>
      </c>
      <c r="J14" s="93">
        <f aca="true" t="shared" si="1" ref="J14:J77">I14/C14*100</f>
        <v>130.86515463917524</v>
      </c>
      <c r="K14" s="88">
        <f>I14/G14*100</f>
        <v>99.98361688720857</v>
      </c>
    </row>
    <row r="15" spans="1:11" ht="27" customHeight="1" hidden="1">
      <c r="A15" s="8">
        <v>1010110</v>
      </c>
      <c r="B15" s="40" t="s">
        <v>19</v>
      </c>
      <c r="C15" s="39">
        <v>242500</v>
      </c>
      <c r="D15" s="41"/>
      <c r="E15" s="41"/>
      <c r="F15" s="41"/>
      <c r="G15" s="41"/>
      <c r="H15" s="41">
        <v>242500</v>
      </c>
      <c r="I15" s="41"/>
      <c r="J15" s="93">
        <f t="shared" si="1"/>
        <v>0</v>
      </c>
      <c r="K15" s="88" t="e">
        <f t="shared" si="0"/>
        <v>#DIV/0!</v>
      </c>
    </row>
    <row r="16" spans="1:11" ht="24.75" customHeight="1">
      <c r="A16" s="9">
        <v>1010200</v>
      </c>
      <c r="B16" s="42" t="s">
        <v>20</v>
      </c>
      <c r="C16" s="39">
        <v>869000</v>
      </c>
      <c r="D16" s="41"/>
      <c r="E16" s="41"/>
      <c r="F16" s="41">
        <v>947419</v>
      </c>
      <c r="G16" s="41">
        <v>947419</v>
      </c>
      <c r="H16" s="41">
        <v>671772</v>
      </c>
      <c r="I16" s="41">
        <v>1002159</v>
      </c>
      <c r="J16" s="93">
        <f t="shared" si="1"/>
        <v>115.32324510932106</v>
      </c>
      <c r="K16" s="88">
        <f t="shared" si="0"/>
        <v>105.7778026406479</v>
      </c>
    </row>
    <row r="17" spans="1:11" s="10" customFormat="1" ht="23.25" customHeight="1" hidden="1">
      <c r="A17" s="7">
        <v>1010212</v>
      </c>
      <c r="B17" s="38" t="s">
        <v>112</v>
      </c>
      <c r="C17" s="146"/>
      <c r="D17" s="147"/>
      <c r="E17" s="147"/>
      <c r="F17" s="147"/>
      <c r="G17" s="147"/>
      <c r="H17" s="147"/>
      <c r="I17" s="147"/>
      <c r="J17" s="92" t="e">
        <f t="shared" si="1"/>
        <v>#DIV/0!</v>
      </c>
      <c r="K17" s="81" t="e">
        <f t="shared" si="0"/>
        <v>#DIV/0!</v>
      </c>
    </row>
    <row r="18" spans="1:11" s="10" customFormat="1" ht="21" customHeight="1" hidden="1">
      <c r="A18" s="7"/>
      <c r="B18" s="38"/>
      <c r="C18" s="146"/>
      <c r="D18" s="147"/>
      <c r="E18" s="147"/>
      <c r="F18" s="147"/>
      <c r="G18" s="147"/>
      <c r="H18" s="147"/>
      <c r="I18" s="147"/>
      <c r="J18" s="92" t="e">
        <f t="shared" si="1"/>
        <v>#DIV/0!</v>
      </c>
      <c r="K18" s="81" t="e">
        <f t="shared" si="0"/>
        <v>#DIV/0!</v>
      </c>
    </row>
    <row r="19" spans="1:11" s="10" customFormat="1" ht="24.75" customHeight="1" hidden="1">
      <c r="A19" s="7">
        <v>1010222</v>
      </c>
      <c r="B19" s="38" t="s">
        <v>113</v>
      </c>
      <c r="C19" s="146"/>
      <c r="D19" s="147"/>
      <c r="E19" s="147"/>
      <c r="F19" s="147"/>
      <c r="G19" s="147"/>
      <c r="H19" s="147"/>
      <c r="I19" s="147"/>
      <c r="J19" s="92" t="e">
        <f t="shared" si="1"/>
        <v>#DIV/0!</v>
      </c>
      <c r="K19" s="81" t="e">
        <f t="shared" si="0"/>
        <v>#DIV/0!</v>
      </c>
    </row>
    <row r="20" spans="1:11" s="10" customFormat="1" ht="18.75" customHeight="1" hidden="1">
      <c r="A20" s="6"/>
      <c r="B20" s="38"/>
      <c r="C20" s="146"/>
      <c r="D20" s="147"/>
      <c r="E20" s="147"/>
      <c r="F20" s="147"/>
      <c r="G20" s="147"/>
      <c r="H20" s="147"/>
      <c r="I20" s="147"/>
      <c r="J20" s="92" t="e">
        <f t="shared" si="1"/>
        <v>#DIV/0!</v>
      </c>
      <c r="K20" s="81" t="e">
        <f t="shared" si="0"/>
        <v>#DIV/0!</v>
      </c>
    </row>
    <row r="21" spans="1:11" s="10" customFormat="1" ht="24.75" customHeight="1" hidden="1">
      <c r="A21" s="7">
        <v>1010400</v>
      </c>
      <c r="B21" s="38" t="s">
        <v>21</v>
      </c>
      <c r="C21" s="39"/>
      <c r="D21" s="41"/>
      <c r="E21" s="41"/>
      <c r="F21" s="41"/>
      <c r="G21" s="41"/>
      <c r="H21" s="41"/>
      <c r="I21" s="41"/>
      <c r="J21" s="92" t="e">
        <f t="shared" si="1"/>
        <v>#DIV/0!</v>
      </c>
      <c r="K21" s="81" t="e">
        <f t="shared" si="0"/>
        <v>#DIV/0!</v>
      </c>
    </row>
    <row r="22" spans="1:11" s="10" customFormat="1" ht="44.25" customHeight="1">
      <c r="A22" s="6">
        <v>1020000</v>
      </c>
      <c r="B22" s="126" t="s">
        <v>22</v>
      </c>
      <c r="C22" s="36">
        <f>SUM(C23:C25)</f>
        <v>42500</v>
      </c>
      <c r="D22" s="37">
        <f>SUM(D23:D25)</f>
        <v>0</v>
      </c>
      <c r="E22" s="37"/>
      <c r="F22" s="37">
        <f>SUM(F23:F25)</f>
        <v>44400</v>
      </c>
      <c r="G22" s="37">
        <f>SUM(G23:G25)</f>
        <v>44400</v>
      </c>
      <c r="H22" s="37">
        <f>SUM(H23:H25)</f>
        <v>34000</v>
      </c>
      <c r="I22" s="37">
        <f>SUM(I23:I25)</f>
        <v>39281</v>
      </c>
      <c r="J22" s="92">
        <f t="shared" si="1"/>
        <v>92.42588235294119</v>
      </c>
      <c r="K22" s="81">
        <f t="shared" si="0"/>
        <v>88.47072072072072</v>
      </c>
    </row>
    <row r="23" spans="1:11" ht="52.5" customHeight="1">
      <c r="A23" s="8">
        <v>1020200</v>
      </c>
      <c r="B23" s="44" t="s">
        <v>23</v>
      </c>
      <c r="C23" s="39">
        <v>33000</v>
      </c>
      <c r="D23" s="41"/>
      <c r="E23" s="41"/>
      <c r="F23" s="41">
        <v>33000</v>
      </c>
      <c r="G23" s="41">
        <v>33000</v>
      </c>
      <c r="H23" s="41">
        <v>24500</v>
      </c>
      <c r="I23" s="41">
        <v>27727</v>
      </c>
      <c r="J23" s="93">
        <f t="shared" si="1"/>
        <v>84.02121212121212</v>
      </c>
      <c r="K23" s="88">
        <f t="shared" si="0"/>
        <v>84.02121212121212</v>
      </c>
    </row>
    <row r="24" spans="1:11" ht="24.75" customHeight="1">
      <c r="A24" s="7">
        <v>1020400</v>
      </c>
      <c r="B24" s="45" t="s">
        <v>24</v>
      </c>
      <c r="C24" s="39"/>
      <c r="D24" s="41"/>
      <c r="E24" s="41"/>
      <c r="F24" s="41"/>
      <c r="G24" s="41"/>
      <c r="H24" s="41"/>
      <c r="I24" s="41">
        <v>11</v>
      </c>
      <c r="J24" s="92"/>
      <c r="K24" s="88"/>
    </row>
    <row r="25" spans="1:11" ht="24.75" customHeight="1">
      <c r="A25" s="7">
        <v>1020700</v>
      </c>
      <c r="B25" s="45" t="s">
        <v>114</v>
      </c>
      <c r="C25" s="39">
        <v>9500</v>
      </c>
      <c r="D25" s="41"/>
      <c r="E25" s="41"/>
      <c r="F25" s="41">
        <v>11400</v>
      </c>
      <c r="G25" s="41">
        <v>11400</v>
      </c>
      <c r="H25" s="41">
        <v>9500</v>
      </c>
      <c r="I25" s="41">
        <v>11543</v>
      </c>
      <c r="J25" s="93">
        <f t="shared" si="1"/>
        <v>121.50526315789475</v>
      </c>
      <c r="K25" s="88">
        <f t="shared" si="0"/>
        <v>101.25438596491227</v>
      </c>
    </row>
    <row r="26" spans="1:11" ht="24.75" customHeight="1">
      <c r="A26" s="6">
        <v>1030000</v>
      </c>
      <c r="B26" s="43" t="s">
        <v>25</v>
      </c>
      <c r="C26" s="36">
        <f>SUM(C27:C28)</f>
        <v>317500</v>
      </c>
      <c r="D26" s="37">
        <f>SUM(D27:D28)</f>
        <v>0</v>
      </c>
      <c r="E26" s="37"/>
      <c r="F26" s="37">
        <f>SUM(F27:F29)</f>
        <v>449200</v>
      </c>
      <c r="G26" s="37">
        <f>SUM(G27:G29)</f>
        <v>449200</v>
      </c>
      <c r="H26" s="37">
        <f>SUM(H27:H29)</f>
        <v>286600</v>
      </c>
      <c r="I26" s="37">
        <f>SUM(I27:I29)</f>
        <v>461778</v>
      </c>
      <c r="J26" s="92">
        <f t="shared" si="1"/>
        <v>145.44188976377953</v>
      </c>
      <c r="K26" s="81">
        <f t="shared" si="0"/>
        <v>102.80008904719502</v>
      </c>
    </row>
    <row r="27" spans="1:11" ht="42" customHeight="1">
      <c r="A27" s="7">
        <v>1030100</v>
      </c>
      <c r="B27" s="46" t="s">
        <v>26</v>
      </c>
      <c r="C27" s="47">
        <v>209500</v>
      </c>
      <c r="D27" s="37"/>
      <c r="E27" s="37"/>
      <c r="F27" s="65">
        <v>318600</v>
      </c>
      <c r="G27" s="65">
        <v>318600</v>
      </c>
      <c r="H27" s="65">
        <v>202600</v>
      </c>
      <c r="I27" s="41">
        <v>327244</v>
      </c>
      <c r="J27" s="93">
        <f t="shared" si="1"/>
        <v>156.20238663484486</v>
      </c>
      <c r="K27" s="88">
        <f t="shared" si="0"/>
        <v>102.71311989956058</v>
      </c>
    </row>
    <row r="28" spans="1:11" ht="30.75" customHeight="1">
      <c r="A28" s="7">
        <v>1030200</v>
      </c>
      <c r="B28" s="46" t="s">
        <v>27</v>
      </c>
      <c r="C28" s="47">
        <v>108000</v>
      </c>
      <c r="D28" s="37"/>
      <c r="E28" s="37"/>
      <c r="F28" s="65">
        <v>130600</v>
      </c>
      <c r="G28" s="65">
        <v>130600</v>
      </c>
      <c r="H28" s="65">
        <v>84000</v>
      </c>
      <c r="I28" s="41">
        <v>134450</v>
      </c>
      <c r="J28" s="93">
        <f t="shared" si="1"/>
        <v>124.49074074074073</v>
      </c>
      <c r="K28" s="88">
        <f t="shared" si="0"/>
        <v>102.947932618683</v>
      </c>
    </row>
    <row r="29" spans="1:11" ht="30.75" customHeight="1">
      <c r="A29" s="7">
        <v>1030300</v>
      </c>
      <c r="B29" s="46" t="s">
        <v>148</v>
      </c>
      <c r="C29" s="47"/>
      <c r="D29" s="37"/>
      <c r="E29" s="37"/>
      <c r="F29" s="65"/>
      <c r="G29" s="65"/>
      <c r="H29" s="65"/>
      <c r="I29" s="41">
        <v>84</v>
      </c>
      <c r="J29" s="92"/>
      <c r="K29" s="88"/>
    </row>
    <row r="30" spans="1:11" ht="24.75" customHeight="1">
      <c r="A30" s="6">
        <v>1040000</v>
      </c>
      <c r="B30" s="43" t="s">
        <v>1</v>
      </c>
      <c r="C30" s="36">
        <f>SUM(C31:C33)</f>
        <v>191800</v>
      </c>
      <c r="D30" s="37">
        <f>SUM(D31:D33)</f>
        <v>0</v>
      </c>
      <c r="E30" s="37"/>
      <c r="F30" s="37">
        <f>SUM(F31:F34)</f>
        <v>227554</v>
      </c>
      <c r="G30" s="37">
        <f>SUM(G31:G34)</f>
        <v>227554</v>
      </c>
      <c r="H30" s="37">
        <f>SUM(H31:H34)</f>
        <v>155242</v>
      </c>
      <c r="I30" s="37">
        <f>SUM(I31:I34)</f>
        <v>231853</v>
      </c>
      <c r="J30" s="92">
        <f t="shared" si="1"/>
        <v>120.88269030239833</v>
      </c>
      <c r="K30" s="81">
        <f t="shared" si="0"/>
        <v>101.88922189897782</v>
      </c>
    </row>
    <row r="31" spans="1:11" ht="24.75" customHeight="1">
      <c r="A31" s="7">
        <v>1040100</v>
      </c>
      <c r="B31" s="38" t="s">
        <v>28</v>
      </c>
      <c r="C31" s="39">
        <v>8000</v>
      </c>
      <c r="D31" s="41"/>
      <c r="E31" s="41"/>
      <c r="F31" s="41">
        <v>9600</v>
      </c>
      <c r="G31" s="41">
        <v>9600</v>
      </c>
      <c r="H31" s="41">
        <v>6200</v>
      </c>
      <c r="I31" s="41">
        <v>9983</v>
      </c>
      <c r="J31" s="93">
        <f t="shared" si="1"/>
        <v>124.78750000000001</v>
      </c>
      <c r="K31" s="88">
        <f t="shared" si="0"/>
        <v>103.98958333333333</v>
      </c>
    </row>
    <row r="32" spans="1:11" ht="24.75" customHeight="1">
      <c r="A32" s="7">
        <v>1040200</v>
      </c>
      <c r="B32" s="38" t="s">
        <v>115</v>
      </c>
      <c r="C32" s="39">
        <v>183500</v>
      </c>
      <c r="D32" s="41"/>
      <c r="E32" s="41"/>
      <c r="F32" s="41">
        <v>183500</v>
      </c>
      <c r="G32" s="41">
        <v>183500</v>
      </c>
      <c r="H32" s="41">
        <v>134700</v>
      </c>
      <c r="I32" s="41">
        <v>157929</v>
      </c>
      <c r="J32" s="93">
        <f t="shared" si="1"/>
        <v>86.06485013623978</v>
      </c>
      <c r="K32" s="88">
        <f t="shared" si="0"/>
        <v>86.06485013623978</v>
      </c>
    </row>
    <row r="33" spans="1:11" ht="33.75" customHeight="1">
      <c r="A33" s="7">
        <v>1040300</v>
      </c>
      <c r="B33" s="40" t="s">
        <v>29</v>
      </c>
      <c r="C33" s="39">
        <v>300</v>
      </c>
      <c r="D33" s="41"/>
      <c r="E33" s="41"/>
      <c r="F33" s="41">
        <v>300</v>
      </c>
      <c r="G33" s="41">
        <v>300</v>
      </c>
      <c r="H33" s="41">
        <v>250</v>
      </c>
      <c r="I33" s="41">
        <v>426</v>
      </c>
      <c r="J33" s="93">
        <f t="shared" si="1"/>
        <v>142</v>
      </c>
      <c r="K33" s="88">
        <f t="shared" si="0"/>
        <v>142</v>
      </c>
    </row>
    <row r="34" spans="1:11" ht="44.25" customHeight="1">
      <c r="A34" s="7">
        <v>1040600</v>
      </c>
      <c r="B34" s="40" t="s">
        <v>139</v>
      </c>
      <c r="C34" s="39"/>
      <c r="D34" s="41"/>
      <c r="E34" s="41"/>
      <c r="F34" s="41">
        <v>34154</v>
      </c>
      <c r="G34" s="41">
        <v>34154</v>
      </c>
      <c r="H34" s="41">
        <v>14092</v>
      </c>
      <c r="I34" s="41">
        <v>63515</v>
      </c>
      <c r="J34" s="92"/>
      <c r="K34" s="88">
        <f t="shared" si="0"/>
        <v>185.96650465538445</v>
      </c>
    </row>
    <row r="35" spans="1:11" ht="24.75" customHeight="1">
      <c r="A35" s="6">
        <v>1050000</v>
      </c>
      <c r="B35" s="48" t="s">
        <v>30</v>
      </c>
      <c r="C35" s="36">
        <f>SUM(C36:C39)</f>
        <v>14600</v>
      </c>
      <c r="D35" s="37">
        <f>SUM(D36:D39)</f>
        <v>0</v>
      </c>
      <c r="E35" s="37"/>
      <c r="F35" s="37">
        <f>SUM(F36:F39)</f>
        <v>15600</v>
      </c>
      <c r="G35" s="37">
        <f>SUM(G36:G39)</f>
        <v>15600</v>
      </c>
      <c r="H35" s="37">
        <f>SUM(H36:H39)</f>
        <v>11540</v>
      </c>
      <c r="I35" s="37">
        <f>SUM(I36:I39)</f>
        <v>15968</v>
      </c>
      <c r="J35" s="92">
        <f t="shared" si="1"/>
        <v>109.36986301369862</v>
      </c>
      <c r="K35" s="81">
        <f t="shared" si="0"/>
        <v>102.35897435897436</v>
      </c>
    </row>
    <row r="36" spans="1:11" ht="24.75" customHeight="1">
      <c r="A36" s="7">
        <v>1050100</v>
      </c>
      <c r="B36" s="91" t="s">
        <v>141</v>
      </c>
      <c r="C36" s="39"/>
      <c r="D36" s="41"/>
      <c r="E36" s="41"/>
      <c r="F36" s="41"/>
      <c r="G36" s="41"/>
      <c r="H36" s="41"/>
      <c r="I36" s="41">
        <v>-107</v>
      </c>
      <c r="J36" s="92"/>
      <c r="K36" s="88"/>
    </row>
    <row r="37" spans="1:11" ht="24.75" customHeight="1">
      <c r="A37" s="7">
        <v>1050500</v>
      </c>
      <c r="B37" s="38" t="s">
        <v>116</v>
      </c>
      <c r="C37" s="39">
        <v>900</v>
      </c>
      <c r="D37" s="41"/>
      <c r="E37" s="41"/>
      <c r="F37" s="41">
        <v>1900</v>
      </c>
      <c r="G37" s="41">
        <v>1900</v>
      </c>
      <c r="H37" s="41">
        <v>640</v>
      </c>
      <c r="I37" s="41">
        <v>2636</v>
      </c>
      <c r="J37" s="93">
        <f t="shared" si="1"/>
        <v>292.8888888888889</v>
      </c>
      <c r="K37" s="88">
        <f t="shared" si="0"/>
        <v>138.73684210526315</v>
      </c>
    </row>
    <row r="38" spans="1:11" ht="24.75" customHeight="1">
      <c r="A38" s="7">
        <v>1050700</v>
      </c>
      <c r="B38" s="38" t="s">
        <v>103</v>
      </c>
      <c r="C38" s="39">
        <v>13700</v>
      </c>
      <c r="D38" s="41"/>
      <c r="E38" s="41"/>
      <c r="F38" s="41">
        <v>13700</v>
      </c>
      <c r="G38" s="41">
        <v>13700</v>
      </c>
      <c r="H38" s="41">
        <v>10900</v>
      </c>
      <c r="I38" s="41">
        <v>13439</v>
      </c>
      <c r="J38" s="93">
        <f t="shared" si="1"/>
        <v>98.0948905109489</v>
      </c>
      <c r="K38" s="88">
        <f t="shared" si="0"/>
        <v>98.0948905109489</v>
      </c>
    </row>
    <row r="39" spans="1:11" ht="24.75" customHeight="1" hidden="1">
      <c r="A39" s="7"/>
      <c r="B39" s="45" t="s">
        <v>117</v>
      </c>
      <c r="C39" s="39"/>
      <c r="D39" s="41"/>
      <c r="E39" s="41"/>
      <c r="F39" s="41"/>
      <c r="G39" s="41"/>
      <c r="H39" s="41"/>
      <c r="I39" s="41"/>
      <c r="J39" s="92" t="e">
        <f t="shared" si="1"/>
        <v>#DIV/0!</v>
      </c>
      <c r="K39" s="81" t="e">
        <f t="shared" si="0"/>
        <v>#DIV/0!</v>
      </c>
    </row>
    <row r="40" spans="1:11" ht="24.75" customHeight="1">
      <c r="A40" s="6">
        <v>1400000</v>
      </c>
      <c r="B40" s="54" t="s">
        <v>31</v>
      </c>
      <c r="C40" s="36">
        <f>SUM(C41:C43)</f>
        <v>39000</v>
      </c>
      <c r="D40" s="37">
        <f>SUM(D41:D43)</f>
        <v>0</v>
      </c>
      <c r="E40" s="37"/>
      <c r="F40" s="37">
        <f>SUM(F41:F43)</f>
        <v>68600</v>
      </c>
      <c r="G40" s="37">
        <f>SUM(G41:G43)</f>
        <v>68600</v>
      </c>
      <c r="H40" s="37">
        <f>SUM(H41:H43)</f>
        <v>37100</v>
      </c>
      <c r="I40" s="37">
        <f>SUM(I41:I43)</f>
        <v>75289</v>
      </c>
      <c r="J40" s="92">
        <f t="shared" si="1"/>
        <v>193.04871794871795</v>
      </c>
      <c r="K40" s="81">
        <f t="shared" si="0"/>
        <v>109.75072886297377</v>
      </c>
    </row>
    <row r="41" spans="1:11" ht="24.75" customHeight="1">
      <c r="A41" s="7">
        <v>1400100</v>
      </c>
      <c r="B41" s="38" t="s">
        <v>32</v>
      </c>
      <c r="C41" s="39">
        <v>20700</v>
      </c>
      <c r="D41" s="41"/>
      <c r="E41" s="41"/>
      <c r="F41" s="41">
        <v>37600</v>
      </c>
      <c r="G41" s="41">
        <v>37600</v>
      </c>
      <c r="H41" s="41">
        <v>22800</v>
      </c>
      <c r="I41" s="41">
        <v>42323</v>
      </c>
      <c r="J41" s="93">
        <f t="shared" si="1"/>
        <v>204.45893719806762</v>
      </c>
      <c r="K41" s="88">
        <f t="shared" si="0"/>
        <v>112.56117021276594</v>
      </c>
    </row>
    <row r="42" spans="1:11" ht="24.75" customHeight="1" hidden="1">
      <c r="A42" s="7">
        <v>1400400</v>
      </c>
      <c r="B42" s="45" t="s">
        <v>10</v>
      </c>
      <c r="C42" s="39"/>
      <c r="D42" s="41"/>
      <c r="E42" s="41"/>
      <c r="F42" s="41"/>
      <c r="G42" s="41"/>
      <c r="H42" s="41"/>
      <c r="I42" s="41"/>
      <c r="J42" s="93" t="e">
        <f t="shared" si="1"/>
        <v>#DIV/0!</v>
      </c>
      <c r="K42" s="88" t="e">
        <f t="shared" si="0"/>
        <v>#DIV/0!</v>
      </c>
    </row>
    <row r="43" spans="1:11" ht="24.75" customHeight="1">
      <c r="A43" s="7">
        <v>1400500</v>
      </c>
      <c r="B43" s="45" t="s">
        <v>2</v>
      </c>
      <c r="C43" s="39">
        <f>SUM(C45)</f>
        <v>18300</v>
      </c>
      <c r="D43" s="41"/>
      <c r="E43" s="41"/>
      <c r="F43" s="41">
        <v>31000</v>
      </c>
      <c r="G43" s="41">
        <v>31000</v>
      </c>
      <c r="H43" s="41">
        <v>14300</v>
      </c>
      <c r="I43" s="117">
        <v>32966</v>
      </c>
      <c r="J43" s="93">
        <f t="shared" si="1"/>
        <v>180.14207650273224</v>
      </c>
      <c r="K43" s="88">
        <f t="shared" si="0"/>
        <v>106.34193548387097</v>
      </c>
    </row>
    <row r="44" spans="1:11" ht="51" customHeight="1">
      <c r="A44" s="7">
        <v>1400502</v>
      </c>
      <c r="B44" s="90" t="s">
        <v>138</v>
      </c>
      <c r="C44" s="39"/>
      <c r="D44" s="41"/>
      <c r="E44" s="41"/>
      <c r="F44" s="41"/>
      <c r="G44" s="41"/>
      <c r="H44" s="41"/>
      <c r="I44" s="41">
        <v>446</v>
      </c>
      <c r="J44" s="93"/>
      <c r="K44" s="88"/>
    </row>
    <row r="45" spans="1:11" ht="24.75" customHeight="1">
      <c r="A45" s="7">
        <v>1400503</v>
      </c>
      <c r="B45" s="49" t="s">
        <v>33</v>
      </c>
      <c r="C45" s="39">
        <v>18300</v>
      </c>
      <c r="D45" s="41"/>
      <c r="E45" s="41"/>
      <c r="F45" s="41">
        <v>31000</v>
      </c>
      <c r="G45" s="41">
        <v>31000</v>
      </c>
      <c r="H45" s="41">
        <v>14300</v>
      </c>
      <c r="I45" s="41">
        <v>32321</v>
      </c>
      <c r="J45" s="93">
        <f t="shared" si="1"/>
        <v>176.61748633879782</v>
      </c>
      <c r="K45" s="88">
        <f t="shared" si="0"/>
        <v>104.26129032258065</v>
      </c>
    </row>
    <row r="46" spans="1:11" ht="24.75" customHeight="1">
      <c r="A46" s="7">
        <v>1400540</v>
      </c>
      <c r="B46" s="49" t="s">
        <v>137</v>
      </c>
      <c r="C46" s="39"/>
      <c r="D46" s="41"/>
      <c r="E46" s="41"/>
      <c r="F46" s="41"/>
      <c r="G46" s="41"/>
      <c r="H46" s="41"/>
      <c r="I46" s="41">
        <v>200</v>
      </c>
      <c r="J46" s="92"/>
      <c r="K46" s="81"/>
    </row>
    <row r="47" spans="1:11" ht="24.75" customHeight="1">
      <c r="A47" s="6">
        <v>2000000</v>
      </c>
      <c r="B47" s="50" t="s">
        <v>34</v>
      </c>
      <c r="C47" s="36">
        <f>SUM(C48+C65+C66)</f>
        <v>290100</v>
      </c>
      <c r="D47" s="37">
        <f>SUM(D48+D65+D66)</f>
        <v>0</v>
      </c>
      <c r="E47" s="37"/>
      <c r="F47" s="37">
        <f>SUM(F48+F65+F66)</f>
        <v>317013</v>
      </c>
      <c r="G47" s="37">
        <f>SUM(G48+G65+G66)</f>
        <v>317013</v>
      </c>
      <c r="H47" s="37">
        <f>SUM(H48+H65+H66)</f>
        <v>205810</v>
      </c>
      <c r="I47" s="37">
        <f>SUM(I48+I65+I66+I67)</f>
        <v>313164</v>
      </c>
      <c r="J47" s="92">
        <f t="shared" si="1"/>
        <v>107.9503619441572</v>
      </c>
      <c r="K47" s="81">
        <f t="shared" si="0"/>
        <v>98.78585420787161</v>
      </c>
    </row>
    <row r="48" spans="1:11" ht="63" customHeight="1">
      <c r="A48" s="6">
        <v>2010000</v>
      </c>
      <c r="B48" s="102" t="s">
        <v>35</v>
      </c>
      <c r="C48" s="36">
        <f>SUM(C49+C57+C61)</f>
        <v>273100</v>
      </c>
      <c r="D48" s="37">
        <f>SUM(D49+D57+D61)</f>
        <v>0</v>
      </c>
      <c r="E48" s="41"/>
      <c r="F48" s="37">
        <f>SUM(F49+F57+F61)</f>
        <v>300013</v>
      </c>
      <c r="G48" s="37">
        <f>SUM(G49+G57+G61)</f>
        <v>300013</v>
      </c>
      <c r="H48" s="37">
        <f>SUM(H49+H57+H61)</f>
        <v>194510</v>
      </c>
      <c r="I48" s="37">
        <f>SUM(I49+I55+I56+I57+I58+I59+I60+I61)</f>
        <v>295876</v>
      </c>
      <c r="J48" s="92">
        <f t="shared" si="1"/>
        <v>108.33980227023068</v>
      </c>
      <c r="K48" s="81">
        <f t="shared" si="0"/>
        <v>98.62105975407732</v>
      </c>
    </row>
    <row r="49" spans="1:11" ht="24.75" customHeight="1">
      <c r="A49" s="11" t="s">
        <v>36</v>
      </c>
      <c r="B49" s="38" t="s">
        <v>37</v>
      </c>
      <c r="C49" s="39">
        <f>SUM(C51,C52,C54)</f>
        <v>267000</v>
      </c>
      <c r="D49" s="41">
        <f>SUM(D51,D52,D54)</f>
        <v>0</v>
      </c>
      <c r="E49" s="41"/>
      <c r="F49" s="41">
        <f>SUM(F51,F52,F54)</f>
        <v>293913</v>
      </c>
      <c r="G49" s="41">
        <f>SUM(G51,G52,G54)</f>
        <v>293913</v>
      </c>
      <c r="H49" s="115">
        <f>SUM(H51,H52,H54)</f>
        <v>189700</v>
      </c>
      <c r="I49" s="41">
        <f>SUM(I50,I51,I52,I53,I54)</f>
        <v>284057</v>
      </c>
      <c r="J49" s="93">
        <f t="shared" si="1"/>
        <v>106.3883895131086</v>
      </c>
      <c r="K49" s="88">
        <f t="shared" si="0"/>
        <v>96.64662672287378</v>
      </c>
    </row>
    <row r="50" spans="1:11" ht="24.75" customHeight="1">
      <c r="A50" s="11" t="s">
        <v>38</v>
      </c>
      <c r="B50" s="104" t="s">
        <v>149</v>
      </c>
      <c r="C50" s="39">
        <v>122000</v>
      </c>
      <c r="D50" s="41"/>
      <c r="E50" s="41"/>
      <c r="F50" s="41"/>
      <c r="G50" s="41"/>
      <c r="H50" s="41"/>
      <c r="I50" s="41">
        <v>52</v>
      </c>
      <c r="J50" s="93"/>
      <c r="K50" s="88"/>
    </row>
    <row r="51" spans="1:11" ht="24.75" customHeight="1">
      <c r="A51" s="11" t="s">
        <v>39</v>
      </c>
      <c r="B51" s="26" t="s">
        <v>40</v>
      </c>
      <c r="C51" s="39">
        <v>122000</v>
      </c>
      <c r="D51" s="41"/>
      <c r="E51" s="41"/>
      <c r="F51" s="41">
        <v>148913</v>
      </c>
      <c r="G51" s="41">
        <v>148913</v>
      </c>
      <c r="H51" s="41">
        <v>80700</v>
      </c>
      <c r="I51" s="41">
        <v>154867</v>
      </c>
      <c r="J51" s="93">
        <f t="shared" si="1"/>
        <v>126.94016393442622</v>
      </c>
      <c r="K51" s="88">
        <f t="shared" si="0"/>
        <v>103.99830773673217</v>
      </c>
    </row>
    <row r="52" spans="1:11" ht="24.75" customHeight="1" hidden="1">
      <c r="A52" s="24" t="s">
        <v>97</v>
      </c>
      <c r="B52" s="108" t="s">
        <v>98</v>
      </c>
      <c r="C52" s="39"/>
      <c r="D52" s="41"/>
      <c r="E52" s="41"/>
      <c r="F52" s="41"/>
      <c r="G52" s="41"/>
      <c r="H52" s="41"/>
      <c r="I52" s="41"/>
      <c r="J52" s="92" t="e">
        <f t="shared" si="1"/>
        <v>#DIV/0!</v>
      </c>
      <c r="K52" s="88"/>
    </row>
    <row r="53" spans="1:11" ht="24.75" customHeight="1">
      <c r="A53" s="12" t="s">
        <v>99</v>
      </c>
      <c r="B53" s="99" t="s">
        <v>142</v>
      </c>
      <c r="C53" s="39"/>
      <c r="D53" s="41"/>
      <c r="E53" s="41"/>
      <c r="F53" s="41"/>
      <c r="G53" s="41"/>
      <c r="H53" s="41"/>
      <c r="I53" s="41">
        <v>172</v>
      </c>
      <c r="J53" s="92"/>
      <c r="K53" s="88"/>
    </row>
    <row r="54" spans="1:11" ht="24.75" customHeight="1">
      <c r="A54" s="8">
        <v>2010240</v>
      </c>
      <c r="B54" s="51" t="s">
        <v>41</v>
      </c>
      <c r="C54" s="39">
        <v>145000</v>
      </c>
      <c r="D54" s="41"/>
      <c r="E54" s="41"/>
      <c r="F54" s="41">
        <v>145000</v>
      </c>
      <c r="G54" s="41">
        <v>145000</v>
      </c>
      <c r="H54" s="41">
        <v>109000</v>
      </c>
      <c r="I54" s="41">
        <v>128966</v>
      </c>
      <c r="J54" s="93">
        <f t="shared" si="1"/>
        <v>88.94206896551724</v>
      </c>
      <c r="K54" s="88">
        <f t="shared" si="0"/>
        <v>88.94206896551724</v>
      </c>
    </row>
    <row r="55" spans="1:11" ht="24.75" customHeight="1">
      <c r="A55" s="8">
        <v>2010300</v>
      </c>
      <c r="B55" s="103" t="s">
        <v>140</v>
      </c>
      <c r="C55" s="39"/>
      <c r="D55" s="41"/>
      <c r="E55" s="41"/>
      <c r="F55" s="41"/>
      <c r="G55" s="41"/>
      <c r="H55" s="41"/>
      <c r="I55" s="41">
        <v>330</v>
      </c>
      <c r="J55" s="93"/>
      <c r="K55" s="88"/>
    </row>
    <row r="56" spans="1:11" ht="24.75" customHeight="1">
      <c r="A56" s="8">
        <v>2010600</v>
      </c>
      <c r="B56" s="44" t="s">
        <v>146</v>
      </c>
      <c r="C56" s="39"/>
      <c r="D56" s="41"/>
      <c r="E56" s="41"/>
      <c r="F56" s="41"/>
      <c r="G56" s="41"/>
      <c r="H56" s="41"/>
      <c r="I56" s="41">
        <v>1164</v>
      </c>
      <c r="J56" s="93"/>
      <c r="K56" s="88"/>
    </row>
    <row r="57" spans="1:11" ht="24.75" customHeight="1">
      <c r="A57" s="7">
        <v>2010800</v>
      </c>
      <c r="B57" s="45" t="s">
        <v>42</v>
      </c>
      <c r="C57" s="39">
        <v>2200</v>
      </c>
      <c r="D57" s="37"/>
      <c r="E57" s="41"/>
      <c r="F57" s="41">
        <v>2200</v>
      </c>
      <c r="G57" s="41">
        <v>2200</v>
      </c>
      <c r="H57" s="41">
        <v>1600</v>
      </c>
      <c r="I57" s="41">
        <v>4796</v>
      </c>
      <c r="J57" s="93">
        <f t="shared" si="1"/>
        <v>218.00000000000003</v>
      </c>
      <c r="K57" s="88">
        <f t="shared" si="0"/>
        <v>218.00000000000003</v>
      </c>
    </row>
    <row r="58" spans="1:11" ht="24.75" customHeight="1">
      <c r="A58" s="7">
        <v>2011000</v>
      </c>
      <c r="B58" s="45" t="s">
        <v>102</v>
      </c>
      <c r="C58" s="39"/>
      <c r="D58" s="37"/>
      <c r="E58" s="41"/>
      <c r="F58" s="41"/>
      <c r="G58" s="41"/>
      <c r="H58" s="41"/>
      <c r="I58" s="41">
        <v>1281</v>
      </c>
      <c r="J58" s="92"/>
      <c r="K58" s="88"/>
    </row>
    <row r="59" spans="1:11" ht="36" customHeight="1">
      <c r="A59" s="7">
        <v>2013000</v>
      </c>
      <c r="B59" s="118" t="s">
        <v>168</v>
      </c>
      <c r="C59" s="39"/>
      <c r="D59" s="37"/>
      <c r="E59" s="41"/>
      <c r="F59" s="41"/>
      <c r="G59" s="41"/>
      <c r="H59" s="41"/>
      <c r="I59" s="41">
        <v>14</v>
      </c>
      <c r="J59" s="92"/>
      <c r="K59" s="88"/>
    </row>
    <row r="60" spans="1:11" ht="36.75" customHeight="1">
      <c r="A60" s="7">
        <v>2012000</v>
      </c>
      <c r="B60" s="77" t="s">
        <v>154</v>
      </c>
      <c r="C60" s="39"/>
      <c r="D60" s="37"/>
      <c r="E60" s="41"/>
      <c r="F60" s="41"/>
      <c r="G60" s="41"/>
      <c r="H60" s="41"/>
      <c r="I60" s="41">
        <v>663</v>
      </c>
      <c r="J60" s="92"/>
      <c r="K60" s="88"/>
    </row>
    <row r="61" spans="1:11" ht="26.25" customHeight="1">
      <c r="A61" s="7">
        <v>2019000</v>
      </c>
      <c r="B61" s="100" t="s">
        <v>43</v>
      </c>
      <c r="C61" s="39">
        <f>SUM(C62:C64)</f>
        <v>3900</v>
      </c>
      <c r="D61" s="37"/>
      <c r="E61" s="41"/>
      <c r="F61" s="41">
        <f>SUM(F62:F64)</f>
        <v>3900</v>
      </c>
      <c r="G61" s="41">
        <f>SUM(G62:G64)</f>
        <v>3900</v>
      </c>
      <c r="H61" s="41">
        <v>3210</v>
      </c>
      <c r="I61" s="41">
        <v>3571</v>
      </c>
      <c r="J61" s="93">
        <f t="shared" si="1"/>
        <v>91.56410256410257</v>
      </c>
      <c r="K61" s="88">
        <f t="shared" si="0"/>
        <v>91.56410256410257</v>
      </c>
    </row>
    <row r="62" spans="1:11" ht="30.75" customHeight="1" hidden="1">
      <c r="A62" s="7">
        <v>2019031</v>
      </c>
      <c r="B62" s="52" t="s">
        <v>44</v>
      </c>
      <c r="C62" s="39">
        <v>300</v>
      </c>
      <c r="D62" s="37"/>
      <c r="E62" s="37"/>
      <c r="F62" s="41">
        <v>300</v>
      </c>
      <c r="G62" s="41">
        <v>300</v>
      </c>
      <c r="H62" s="41">
        <v>90</v>
      </c>
      <c r="I62" s="41"/>
      <c r="J62" s="92">
        <f t="shared" si="1"/>
        <v>0</v>
      </c>
      <c r="K62" s="81">
        <f t="shared" si="0"/>
        <v>0</v>
      </c>
    </row>
    <row r="63" spans="1:11" ht="31.5" customHeight="1" hidden="1">
      <c r="A63" s="7">
        <v>2019032</v>
      </c>
      <c r="B63" s="52" t="s">
        <v>45</v>
      </c>
      <c r="C63" s="39">
        <v>1600</v>
      </c>
      <c r="D63" s="37"/>
      <c r="E63" s="37"/>
      <c r="F63" s="41">
        <v>1600</v>
      </c>
      <c r="G63" s="41">
        <v>1600</v>
      </c>
      <c r="H63" s="41">
        <v>450</v>
      </c>
      <c r="I63" s="41"/>
      <c r="J63" s="92">
        <f t="shared" si="1"/>
        <v>0</v>
      </c>
      <c r="K63" s="81">
        <f t="shared" si="0"/>
        <v>0</v>
      </c>
    </row>
    <row r="64" spans="1:11" ht="33.75" customHeight="1" hidden="1">
      <c r="A64" s="7">
        <v>2019033</v>
      </c>
      <c r="B64" s="53" t="s">
        <v>46</v>
      </c>
      <c r="C64" s="39">
        <v>2000</v>
      </c>
      <c r="D64" s="37"/>
      <c r="E64" s="37"/>
      <c r="F64" s="41">
        <v>2000</v>
      </c>
      <c r="G64" s="41">
        <v>2000</v>
      </c>
      <c r="H64" s="41">
        <v>450</v>
      </c>
      <c r="I64" s="41"/>
      <c r="J64" s="92">
        <f t="shared" si="1"/>
        <v>0</v>
      </c>
      <c r="K64" s="81">
        <f t="shared" si="0"/>
        <v>0</v>
      </c>
    </row>
    <row r="65" spans="1:11" ht="30.75" customHeight="1">
      <c r="A65" s="6">
        <v>2060000</v>
      </c>
      <c r="B65" s="123" t="s">
        <v>3</v>
      </c>
      <c r="C65" s="36">
        <v>3000</v>
      </c>
      <c r="D65" s="37"/>
      <c r="E65" s="37"/>
      <c r="F65" s="37">
        <v>3000</v>
      </c>
      <c r="G65" s="37">
        <v>3000</v>
      </c>
      <c r="H65" s="37">
        <v>2200</v>
      </c>
      <c r="I65" s="37">
        <v>2215</v>
      </c>
      <c r="J65" s="92">
        <f t="shared" si="1"/>
        <v>73.83333333333333</v>
      </c>
      <c r="K65" s="81">
        <f t="shared" si="0"/>
        <v>73.83333333333333</v>
      </c>
    </row>
    <row r="66" spans="1:11" ht="18.75" customHeight="1">
      <c r="A66" s="6">
        <v>2070000</v>
      </c>
      <c r="B66" s="54" t="s">
        <v>47</v>
      </c>
      <c r="C66" s="36">
        <v>14000</v>
      </c>
      <c r="D66" s="37"/>
      <c r="E66" s="37"/>
      <c r="F66" s="37">
        <v>14000</v>
      </c>
      <c r="G66" s="37">
        <v>14000</v>
      </c>
      <c r="H66" s="37">
        <v>9100</v>
      </c>
      <c r="I66" s="37">
        <v>14744</v>
      </c>
      <c r="J66" s="92">
        <f t="shared" si="1"/>
        <v>105.31428571428572</v>
      </c>
      <c r="K66" s="81">
        <f t="shared" si="0"/>
        <v>105.31428571428572</v>
      </c>
    </row>
    <row r="67" spans="1:11" ht="24.75" customHeight="1">
      <c r="A67" s="6">
        <v>2090000</v>
      </c>
      <c r="B67" s="54" t="s">
        <v>4</v>
      </c>
      <c r="C67" s="36"/>
      <c r="D67" s="37"/>
      <c r="E67" s="37"/>
      <c r="F67" s="37"/>
      <c r="G67" s="37"/>
      <c r="H67" s="37"/>
      <c r="I67" s="37">
        <v>329</v>
      </c>
      <c r="J67" s="92"/>
      <c r="K67" s="81"/>
    </row>
    <row r="68" spans="1:11" ht="33" customHeight="1">
      <c r="A68" s="124" t="s">
        <v>48</v>
      </c>
      <c r="B68" s="125" t="s">
        <v>49</v>
      </c>
      <c r="C68" s="36">
        <f>SUM(C12+C47)</f>
        <v>2007000</v>
      </c>
      <c r="D68" s="37">
        <f>SUM(D12+D47)</f>
        <v>0</v>
      </c>
      <c r="E68" s="37"/>
      <c r="F68" s="114">
        <f>SUM(F12+F47)</f>
        <v>2387186</v>
      </c>
      <c r="G68" s="114">
        <f>SUM(G12+G47)</f>
        <v>2387186</v>
      </c>
      <c r="H68" s="37">
        <f>SUM(H12+H47)</f>
        <v>1613864</v>
      </c>
      <c r="I68" s="37">
        <f>SUM(I12+I47)</f>
        <v>2456840</v>
      </c>
      <c r="J68" s="92">
        <f t="shared" si="1"/>
        <v>122.41355256601894</v>
      </c>
      <c r="K68" s="81">
        <f t="shared" si="0"/>
        <v>102.91782877412987</v>
      </c>
    </row>
    <row r="69" spans="1:11" ht="60" customHeight="1" thickBot="1">
      <c r="A69" s="13">
        <v>4200000</v>
      </c>
      <c r="B69" s="55" t="s">
        <v>50</v>
      </c>
      <c r="C69" s="96">
        <v>18201</v>
      </c>
      <c r="D69" s="97"/>
      <c r="E69" s="97"/>
      <c r="F69" s="97">
        <v>34930</v>
      </c>
      <c r="G69" s="97">
        <v>34930</v>
      </c>
      <c r="H69" s="97">
        <v>27329</v>
      </c>
      <c r="I69" s="97">
        <v>32829</v>
      </c>
      <c r="J69" s="113">
        <f t="shared" si="1"/>
        <v>180.3692104829405</v>
      </c>
      <c r="K69" s="109">
        <f t="shared" si="0"/>
        <v>93.98511308330949</v>
      </c>
    </row>
    <row r="70" spans="1:11" ht="24.75" customHeight="1" thickBot="1">
      <c r="A70" s="14"/>
      <c r="B70" s="66" t="s">
        <v>51</v>
      </c>
      <c r="C70" s="110">
        <f aca="true" t="shared" si="2" ref="C70:I70">SUM(C12+C47+C69)</f>
        <v>2025201</v>
      </c>
      <c r="D70" s="111">
        <f t="shared" si="2"/>
        <v>0</v>
      </c>
      <c r="E70" s="111">
        <f t="shared" si="2"/>
        <v>0</v>
      </c>
      <c r="F70" s="116">
        <f t="shared" si="2"/>
        <v>2422116</v>
      </c>
      <c r="G70" s="116">
        <f t="shared" si="2"/>
        <v>2422116</v>
      </c>
      <c r="H70" s="111">
        <f t="shared" si="2"/>
        <v>1641193</v>
      </c>
      <c r="I70" s="111">
        <f t="shared" si="2"/>
        <v>2489669</v>
      </c>
      <c r="J70" s="95">
        <f t="shared" si="1"/>
        <v>122.93441490498968</v>
      </c>
      <c r="K70" s="112">
        <f t="shared" si="0"/>
        <v>102.78900762804093</v>
      </c>
    </row>
    <row r="71" spans="1:12" ht="42" customHeight="1">
      <c r="A71" s="6"/>
      <c r="B71" s="98" t="s">
        <v>52</v>
      </c>
      <c r="C71" s="58">
        <v>85700</v>
      </c>
      <c r="D71" s="34"/>
      <c r="E71" s="34"/>
      <c r="F71" s="34">
        <v>80750</v>
      </c>
      <c r="G71" s="34">
        <v>80750</v>
      </c>
      <c r="H71" s="34">
        <v>65632</v>
      </c>
      <c r="I71" s="34">
        <v>80427</v>
      </c>
      <c r="J71" s="95">
        <f t="shared" si="1"/>
        <v>93.84714119019837</v>
      </c>
      <c r="K71" s="80">
        <f t="shared" si="0"/>
        <v>99.6</v>
      </c>
      <c r="L71" s="105" t="s">
        <v>152</v>
      </c>
    </row>
    <row r="72" spans="1:12" ht="65.25" customHeight="1">
      <c r="A72" s="6"/>
      <c r="B72" s="98" t="s">
        <v>53</v>
      </c>
      <c r="C72" s="36">
        <v>23392</v>
      </c>
      <c r="D72" s="37"/>
      <c r="E72" s="37"/>
      <c r="F72" s="37">
        <v>23992</v>
      </c>
      <c r="G72" s="37">
        <v>23992</v>
      </c>
      <c r="H72" s="37">
        <v>17741</v>
      </c>
      <c r="I72" s="37">
        <v>23846</v>
      </c>
      <c r="J72" s="92">
        <f t="shared" si="1"/>
        <v>101.9408344733242</v>
      </c>
      <c r="K72" s="81">
        <f t="shared" si="0"/>
        <v>99.39146382127376</v>
      </c>
      <c r="L72" s="105" t="s">
        <v>152</v>
      </c>
    </row>
    <row r="73" spans="1:12" ht="81" customHeight="1">
      <c r="A73" s="6"/>
      <c r="B73" s="98" t="s">
        <v>118</v>
      </c>
      <c r="C73" s="36">
        <v>359823</v>
      </c>
      <c r="D73" s="37"/>
      <c r="E73" s="37"/>
      <c r="F73" s="37">
        <v>359823</v>
      </c>
      <c r="G73" s="37">
        <v>359823</v>
      </c>
      <c r="H73" s="37">
        <v>265835</v>
      </c>
      <c r="I73" s="37">
        <v>358506</v>
      </c>
      <c r="J73" s="92">
        <f t="shared" si="1"/>
        <v>99.63398671013249</v>
      </c>
      <c r="K73" s="81">
        <f t="shared" si="0"/>
        <v>99.63398671013249</v>
      </c>
      <c r="L73" s="105" t="s">
        <v>152</v>
      </c>
    </row>
    <row r="74" spans="1:12" ht="80.25" customHeight="1">
      <c r="A74" s="6"/>
      <c r="B74" s="98" t="s">
        <v>119</v>
      </c>
      <c r="C74" s="36">
        <v>9740</v>
      </c>
      <c r="D74" s="37"/>
      <c r="E74" s="37"/>
      <c r="F74" s="37">
        <v>8740</v>
      </c>
      <c r="G74" s="37">
        <v>8740</v>
      </c>
      <c r="H74" s="37">
        <v>7197</v>
      </c>
      <c r="I74" s="37">
        <v>8242</v>
      </c>
      <c r="J74" s="92">
        <f t="shared" si="1"/>
        <v>84.62012320328543</v>
      </c>
      <c r="K74" s="81">
        <f t="shared" si="0"/>
        <v>94.30205949656751</v>
      </c>
      <c r="L74" s="105" t="s">
        <v>152</v>
      </c>
    </row>
    <row r="75" spans="1:12" ht="64.5" customHeight="1">
      <c r="A75" s="6"/>
      <c r="B75" s="98" t="s">
        <v>120</v>
      </c>
      <c r="C75" s="36">
        <v>20228</v>
      </c>
      <c r="D75" s="37"/>
      <c r="E75" s="37"/>
      <c r="F75" s="37">
        <v>19137</v>
      </c>
      <c r="G75" s="37">
        <v>19137</v>
      </c>
      <c r="H75" s="37">
        <v>13933</v>
      </c>
      <c r="I75" s="37">
        <v>19108</v>
      </c>
      <c r="J75" s="92">
        <f t="shared" si="1"/>
        <v>94.4631204271307</v>
      </c>
      <c r="K75" s="81">
        <f t="shared" si="0"/>
        <v>99.84846109630558</v>
      </c>
      <c r="L75" s="105" t="s">
        <v>152</v>
      </c>
    </row>
    <row r="76" spans="1:12" ht="50.25" customHeight="1">
      <c r="A76" s="15"/>
      <c r="B76" s="98" t="s">
        <v>121</v>
      </c>
      <c r="C76" s="36">
        <v>2330</v>
      </c>
      <c r="D76" s="37"/>
      <c r="E76" s="37"/>
      <c r="F76" s="37">
        <v>2766</v>
      </c>
      <c r="G76" s="37">
        <v>2766</v>
      </c>
      <c r="H76" s="37">
        <v>1722</v>
      </c>
      <c r="I76" s="37">
        <v>2766</v>
      </c>
      <c r="J76" s="92">
        <f t="shared" si="1"/>
        <v>118.71244635193132</v>
      </c>
      <c r="K76" s="81">
        <f t="shared" si="0"/>
        <v>100</v>
      </c>
      <c r="L76" s="105" t="s">
        <v>152</v>
      </c>
    </row>
    <row r="77" spans="1:12" ht="90" customHeight="1">
      <c r="A77" s="15"/>
      <c r="B77" s="98" t="s">
        <v>100</v>
      </c>
      <c r="C77" s="36">
        <v>29809</v>
      </c>
      <c r="D77" s="37"/>
      <c r="E77" s="37"/>
      <c r="F77" s="37">
        <v>36809</v>
      </c>
      <c r="G77" s="37">
        <v>36809</v>
      </c>
      <c r="H77" s="37">
        <v>21731</v>
      </c>
      <c r="I77" s="37">
        <v>36809</v>
      </c>
      <c r="J77" s="92">
        <f t="shared" si="1"/>
        <v>123.48284075279278</v>
      </c>
      <c r="K77" s="81">
        <f t="shared" si="0"/>
        <v>100</v>
      </c>
      <c r="L77" s="105" t="s">
        <v>152</v>
      </c>
    </row>
    <row r="78" spans="1:12" ht="77.25" customHeight="1">
      <c r="A78" s="15"/>
      <c r="B78" s="98" t="s">
        <v>122</v>
      </c>
      <c r="C78" s="36">
        <v>39600</v>
      </c>
      <c r="D78" s="37"/>
      <c r="E78" s="37"/>
      <c r="F78" s="37">
        <v>12940</v>
      </c>
      <c r="G78" s="37">
        <v>12940</v>
      </c>
      <c r="H78" s="37">
        <v>10732</v>
      </c>
      <c r="I78" s="37">
        <v>12940</v>
      </c>
      <c r="J78" s="92">
        <f aca="true" t="shared" si="3" ref="J78:J144">I78/C78*100</f>
        <v>32.676767676767675</v>
      </c>
      <c r="K78" s="81">
        <f aca="true" t="shared" si="4" ref="K78:K147">I78/G78*100</f>
        <v>100</v>
      </c>
      <c r="L78" s="105" t="s">
        <v>152</v>
      </c>
    </row>
    <row r="79" spans="1:12" ht="51.75" customHeight="1">
      <c r="A79" s="15"/>
      <c r="B79" s="98" t="s">
        <v>123</v>
      </c>
      <c r="C79" s="36">
        <v>200</v>
      </c>
      <c r="D79" s="37"/>
      <c r="E79" s="37"/>
      <c r="F79" s="37">
        <v>200</v>
      </c>
      <c r="G79" s="37">
        <v>200</v>
      </c>
      <c r="H79" s="37">
        <v>137</v>
      </c>
      <c r="I79" s="37">
        <v>200</v>
      </c>
      <c r="J79" s="92">
        <f t="shared" si="3"/>
        <v>100</v>
      </c>
      <c r="K79" s="81">
        <f t="shared" si="4"/>
        <v>100</v>
      </c>
      <c r="L79" t="s">
        <v>152</v>
      </c>
    </row>
    <row r="80" spans="1:12" ht="37.5" customHeight="1">
      <c r="A80" s="15"/>
      <c r="B80" s="98" t="s">
        <v>96</v>
      </c>
      <c r="C80" s="36"/>
      <c r="D80" s="37"/>
      <c r="E80" s="37"/>
      <c r="F80" s="37">
        <v>79</v>
      </c>
      <c r="G80" s="37">
        <v>84</v>
      </c>
      <c r="H80" s="37">
        <v>67</v>
      </c>
      <c r="I80" s="37">
        <v>84</v>
      </c>
      <c r="J80" s="92"/>
      <c r="K80" s="81">
        <f t="shared" si="4"/>
        <v>100</v>
      </c>
      <c r="L80" t="s">
        <v>152</v>
      </c>
    </row>
    <row r="81" spans="1:12" ht="51" customHeight="1">
      <c r="A81" s="15"/>
      <c r="B81" s="98" t="s">
        <v>144</v>
      </c>
      <c r="C81" s="36"/>
      <c r="D81" s="37"/>
      <c r="E81" s="37"/>
      <c r="F81" s="37">
        <v>50</v>
      </c>
      <c r="G81" s="37">
        <v>58</v>
      </c>
      <c r="H81" s="37">
        <v>40</v>
      </c>
      <c r="I81" s="37">
        <v>50</v>
      </c>
      <c r="J81" s="92"/>
      <c r="K81" s="81">
        <f t="shared" si="4"/>
        <v>86.20689655172413</v>
      </c>
      <c r="L81" s="105" t="s">
        <v>152</v>
      </c>
    </row>
    <row r="82" spans="1:12" ht="24.75" customHeight="1">
      <c r="A82" s="15"/>
      <c r="B82" s="98" t="s">
        <v>163</v>
      </c>
      <c r="C82" s="36"/>
      <c r="D82" s="37"/>
      <c r="E82" s="37"/>
      <c r="F82" s="37">
        <v>2335</v>
      </c>
      <c r="G82" s="37">
        <v>7335</v>
      </c>
      <c r="H82" s="37"/>
      <c r="I82" s="37">
        <v>593</v>
      </c>
      <c r="J82" s="92"/>
      <c r="K82" s="81">
        <f t="shared" si="4"/>
        <v>8.084526244035446</v>
      </c>
      <c r="L82" s="105"/>
    </row>
    <row r="83" spans="1:12" ht="39" customHeight="1">
      <c r="A83" s="15"/>
      <c r="B83" s="98" t="s">
        <v>155</v>
      </c>
      <c r="C83" s="36"/>
      <c r="D83" s="37"/>
      <c r="E83" s="37"/>
      <c r="F83" s="37">
        <v>300</v>
      </c>
      <c r="G83" s="37">
        <v>300</v>
      </c>
      <c r="H83" s="37">
        <v>300</v>
      </c>
      <c r="I83" s="37">
        <v>300</v>
      </c>
      <c r="J83" s="92"/>
      <c r="K83" s="81">
        <f t="shared" si="4"/>
        <v>100</v>
      </c>
      <c r="L83" s="105" t="s">
        <v>152</v>
      </c>
    </row>
    <row r="84" spans="1:11" ht="16.5" customHeight="1">
      <c r="A84" s="15"/>
      <c r="B84" s="98" t="s">
        <v>153</v>
      </c>
      <c r="C84" s="36"/>
      <c r="D84" s="37"/>
      <c r="E84" s="37"/>
      <c r="F84" s="37">
        <v>1795</v>
      </c>
      <c r="G84" s="37">
        <v>1795</v>
      </c>
      <c r="H84" s="37">
        <v>1794</v>
      </c>
      <c r="I84" s="37">
        <v>1795</v>
      </c>
      <c r="J84" s="92"/>
      <c r="K84" s="81">
        <f t="shared" si="4"/>
        <v>100</v>
      </c>
    </row>
    <row r="85" spans="1:13" ht="27.75" customHeight="1">
      <c r="A85" s="15"/>
      <c r="B85" s="98" t="s">
        <v>167</v>
      </c>
      <c r="C85" s="36"/>
      <c r="D85" s="37"/>
      <c r="E85" s="37"/>
      <c r="F85" s="37">
        <v>8000</v>
      </c>
      <c r="G85" s="37">
        <v>8000</v>
      </c>
      <c r="H85" s="37">
        <v>1000</v>
      </c>
      <c r="I85" s="37">
        <v>8000</v>
      </c>
      <c r="J85" s="92"/>
      <c r="K85" s="81">
        <f t="shared" si="4"/>
        <v>100</v>
      </c>
      <c r="L85" t="s">
        <v>152</v>
      </c>
      <c r="M85">
        <v>2030500</v>
      </c>
    </row>
    <row r="86" spans="1:13" ht="40.5" customHeight="1">
      <c r="A86" s="15"/>
      <c r="B86" s="98" t="s">
        <v>101</v>
      </c>
      <c r="C86" s="36"/>
      <c r="D86" s="37"/>
      <c r="E86" s="37"/>
      <c r="F86" s="37">
        <v>10020</v>
      </c>
      <c r="G86" s="37">
        <v>10019</v>
      </c>
      <c r="H86" s="37">
        <v>2806</v>
      </c>
      <c r="I86" s="37">
        <v>10019</v>
      </c>
      <c r="J86" s="92"/>
      <c r="K86" s="81">
        <f t="shared" si="4"/>
        <v>100</v>
      </c>
      <c r="L86" s="105" t="s">
        <v>152</v>
      </c>
      <c r="M86">
        <v>10020</v>
      </c>
    </row>
    <row r="87" spans="1:12" ht="27" customHeight="1">
      <c r="A87" s="15"/>
      <c r="B87" s="98" t="s">
        <v>54</v>
      </c>
      <c r="C87" s="36">
        <v>2948</v>
      </c>
      <c r="D87" s="37"/>
      <c r="E87" s="37"/>
      <c r="F87" s="37">
        <v>2948</v>
      </c>
      <c r="G87" s="37">
        <v>2948</v>
      </c>
      <c r="H87" s="37">
        <v>2284</v>
      </c>
      <c r="I87" s="37">
        <v>2948</v>
      </c>
      <c r="J87" s="92">
        <f t="shared" si="3"/>
        <v>100</v>
      </c>
      <c r="K87" s="81">
        <f t="shared" si="4"/>
        <v>100</v>
      </c>
      <c r="L87" s="105" t="s">
        <v>152</v>
      </c>
    </row>
    <row r="88" spans="1:12" ht="27" customHeight="1">
      <c r="A88" s="15"/>
      <c r="B88" s="98" t="s">
        <v>55</v>
      </c>
      <c r="C88" s="36">
        <v>34187</v>
      </c>
      <c r="D88" s="37"/>
      <c r="E88" s="37"/>
      <c r="F88" s="37">
        <v>34187</v>
      </c>
      <c r="G88" s="37">
        <v>34187</v>
      </c>
      <c r="H88" s="37">
        <v>23655</v>
      </c>
      <c r="I88" s="37">
        <v>34187</v>
      </c>
      <c r="J88" s="92">
        <f t="shared" si="3"/>
        <v>100</v>
      </c>
      <c r="K88" s="81">
        <f t="shared" si="4"/>
        <v>100</v>
      </c>
      <c r="L88" s="105" t="s">
        <v>152</v>
      </c>
    </row>
    <row r="89" spans="1:12" ht="37.5" customHeight="1">
      <c r="A89" s="15"/>
      <c r="B89" s="98" t="s">
        <v>145</v>
      </c>
      <c r="C89" s="36"/>
      <c r="D89" s="37"/>
      <c r="E89" s="37"/>
      <c r="F89" s="37">
        <v>782</v>
      </c>
      <c r="G89" s="37">
        <v>782</v>
      </c>
      <c r="H89" s="37">
        <v>517</v>
      </c>
      <c r="I89" s="37">
        <v>777</v>
      </c>
      <c r="J89" s="92"/>
      <c r="K89" s="81">
        <f t="shared" si="4"/>
        <v>99.36061381074168</v>
      </c>
      <c r="L89" s="105" t="s">
        <v>152</v>
      </c>
    </row>
    <row r="90" spans="1:12" ht="38.25" customHeight="1">
      <c r="A90" s="15"/>
      <c r="B90" s="98" t="s">
        <v>56</v>
      </c>
      <c r="C90" s="36"/>
      <c r="D90" s="37"/>
      <c r="E90" s="37"/>
      <c r="F90" s="37">
        <v>6435</v>
      </c>
      <c r="G90" s="37">
        <v>13811</v>
      </c>
      <c r="H90" s="37">
        <v>3140</v>
      </c>
      <c r="I90" s="37">
        <v>13811</v>
      </c>
      <c r="J90" s="92"/>
      <c r="K90" s="81">
        <f t="shared" si="4"/>
        <v>100</v>
      </c>
      <c r="L90" t="s">
        <v>152</v>
      </c>
    </row>
    <row r="91" spans="1:11" ht="38.25" customHeight="1">
      <c r="A91" s="15"/>
      <c r="B91" s="98" t="s">
        <v>164</v>
      </c>
      <c r="C91" s="36"/>
      <c r="D91" s="37"/>
      <c r="E91" s="37"/>
      <c r="F91" s="37"/>
      <c r="G91" s="37">
        <v>629</v>
      </c>
      <c r="H91" s="37"/>
      <c r="I91" s="37">
        <v>629</v>
      </c>
      <c r="J91" s="92"/>
      <c r="K91" s="81">
        <f t="shared" si="4"/>
        <v>100</v>
      </c>
    </row>
    <row r="92" spans="1:11" ht="38.25" customHeight="1">
      <c r="A92" s="15"/>
      <c r="B92" s="98" t="s">
        <v>165</v>
      </c>
      <c r="C92" s="36"/>
      <c r="D92" s="37"/>
      <c r="E92" s="37"/>
      <c r="F92" s="37"/>
      <c r="G92" s="37">
        <v>771</v>
      </c>
      <c r="H92" s="37"/>
      <c r="I92" s="37">
        <v>771</v>
      </c>
      <c r="J92" s="92"/>
      <c r="K92" s="81">
        <f t="shared" si="4"/>
        <v>100</v>
      </c>
    </row>
    <row r="93" spans="1:11" ht="38.25" customHeight="1">
      <c r="A93" s="15"/>
      <c r="B93" s="98" t="s">
        <v>156</v>
      </c>
      <c r="C93" s="36"/>
      <c r="D93" s="37"/>
      <c r="E93" s="37"/>
      <c r="F93" s="37">
        <v>7899</v>
      </c>
      <c r="G93" s="37">
        <v>7899</v>
      </c>
      <c r="H93" s="37"/>
      <c r="I93" s="37">
        <v>7899</v>
      </c>
      <c r="J93" s="92"/>
      <c r="K93" s="81">
        <f t="shared" si="4"/>
        <v>100</v>
      </c>
    </row>
    <row r="94" spans="1:12" ht="17.25" customHeight="1">
      <c r="A94" s="15"/>
      <c r="B94" s="98" t="s">
        <v>57</v>
      </c>
      <c r="C94" s="36"/>
      <c r="D94" s="37"/>
      <c r="E94" s="37"/>
      <c r="F94" s="37">
        <v>55401</v>
      </c>
      <c r="G94" s="37">
        <v>55380</v>
      </c>
      <c r="H94" s="37">
        <v>53549</v>
      </c>
      <c r="I94" s="37">
        <v>55380</v>
      </c>
      <c r="J94" s="92"/>
      <c r="K94" s="81">
        <f t="shared" si="4"/>
        <v>100</v>
      </c>
      <c r="L94" s="105" t="s">
        <v>152</v>
      </c>
    </row>
    <row r="95" spans="1:11" ht="43.5" customHeight="1">
      <c r="A95" s="15"/>
      <c r="B95" s="59" t="s">
        <v>58</v>
      </c>
      <c r="C95" s="36">
        <f>SUM(C71:C88)</f>
        <v>607957</v>
      </c>
      <c r="D95" s="37">
        <f>SUM(D71:D88)</f>
        <v>0</v>
      </c>
      <c r="E95" s="37"/>
      <c r="F95" s="37">
        <f>SUM(F71:F94)</f>
        <v>675388</v>
      </c>
      <c r="G95" s="37">
        <f>SUM(G71:G94)</f>
        <v>689155</v>
      </c>
      <c r="H95" s="37">
        <f>SUM(H71:H94)</f>
        <v>493812</v>
      </c>
      <c r="I95" s="37">
        <f>SUM(I71:I94)</f>
        <v>680087</v>
      </c>
      <c r="J95" s="92">
        <f t="shared" si="3"/>
        <v>111.86432593094577</v>
      </c>
      <c r="K95" s="81">
        <f t="shared" si="4"/>
        <v>98.68418570568305</v>
      </c>
    </row>
    <row r="96" spans="1:11" ht="24.75" customHeight="1" thickBot="1">
      <c r="A96" s="25"/>
      <c r="B96" s="60" t="s">
        <v>5</v>
      </c>
      <c r="C96" s="56">
        <f aca="true" t="shared" si="5" ref="C96:I96">SUM(C70+C95)</f>
        <v>2633158</v>
      </c>
      <c r="D96" s="57">
        <f t="shared" si="5"/>
        <v>0</v>
      </c>
      <c r="E96" s="57">
        <f t="shared" si="5"/>
        <v>0</v>
      </c>
      <c r="F96" s="57">
        <f t="shared" si="5"/>
        <v>3097504</v>
      </c>
      <c r="G96" s="57">
        <f t="shared" si="5"/>
        <v>3111271</v>
      </c>
      <c r="H96" s="57">
        <f t="shared" si="5"/>
        <v>2135005</v>
      </c>
      <c r="I96" s="57">
        <f t="shared" si="5"/>
        <v>3169756</v>
      </c>
      <c r="J96" s="113">
        <f t="shared" si="3"/>
        <v>120.37849608720784</v>
      </c>
      <c r="K96" s="83">
        <f t="shared" si="4"/>
        <v>101.87977839281758</v>
      </c>
    </row>
    <row r="97" spans="1:11" ht="24.75" customHeight="1" thickBot="1">
      <c r="A97" s="16"/>
      <c r="B97" s="66" t="s">
        <v>59</v>
      </c>
      <c r="C97" s="148"/>
      <c r="D97" s="149"/>
      <c r="E97" s="149"/>
      <c r="F97" s="149"/>
      <c r="G97" s="149"/>
      <c r="H97" s="149"/>
      <c r="I97" s="149"/>
      <c r="J97" s="149"/>
      <c r="K97" s="150"/>
    </row>
    <row r="98" spans="1:11" ht="30" customHeight="1">
      <c r="A98" s="1" t="s">
        <v>13</v>
      </c>
      <c r="B98" s="84" t="s">
        <v>14</v>
      </c>
      <c r="C98" s="131" t="s">
        <v>159</v>
      </c>
      <c r="D98" s="133" t="s">
        <v>15</v>
      </c>
      <c r="E98" s="134"/>
      <c r="F98" s="131" t="s">
        <v>158</v>
      </c>
      <c r="G98" s="135" t="s">
        <v>151</v>
      </c>
      <c r="H98" s="137" t="s">
        <v>147</v>
      </c>
      <c r="I98" s="139" t="s">
        <v>160</v>
      </c>
      <c r="J98" s="141" t="s">
        <v>170</v>
      </c>
      <c r="K98" s="141" t="s">
        <v>157</v>
      </c>
    </row>
    <row r="99" spans="1:11" ht="36.75" customHeight="1" thickBot="1">
      <c r="A99" s="2"/>
      <c r="B99" s="85" t="s">
        <v>16</v>
      </c>
      <c r="C99" s="132"/>
      <c r="D99" s="119" t="s">
        <v>109</v>
      </c>
      <c r="E99" s="119" t="s">
        <v>110</v>
      </c>
      <c r="F99" s="132"/>
      <c r="G99" s="136"/>
      <c r="H99" s="138"/>
      <c r="I99" s="140"/>
      <c r="J99" s="142"/>
      <c r="K99" s="142"/>
    </row>
    <row r="100" spans="1:11" ht="31.5" customHeight="1">
      <c r="A100" s="18">
        <v>106</v>
      </c>
      <c r="B100" s="67" t="s">
        <v>124</v>
      </c>
      <c r="C100" s="58">
        <f>SUM(D100+E100)</f>
        <v>247355</v>
      </c>
      <c r="D100" s="34">
        <v>237764</v>
      </c>
      <c r="E100" s="34">
        <v>9591</v>
      </c>
      <c r="F100" s="34">
        <v>245050</v>
      </c>
      <c r="G100" s="34">
        <v>245823</v>
      </c>
      <c r="H100" s="34">
        <v>182834</v>
      </c>
      <c r="I100" s="34">
        <v>244148</v>
      </c>
      <c r="J100" s="64">
        <f t="shared" si="3"/>
        <v>98.70348284853753</v>
      </c>
      <c r="K100" s="80">
        <f t="shared" si="4"/>
        <v>99.31861542654674</v>
      </c>
    </row>
    <row r="101" spans="1:11" ht="24.75" customHeight="1">
      <c r="A101" s="15">
        <v>105</v>
      </c>
      <c r="B101" s="68" t="s">
        <v>60</v>
      </c>
      <c r="C101" s="36">
        <f>SUM(D101+E101)</f>
        <v>489</v>
      </c>
      <c r="D101" s="37">
        <v>479</v>
      </c>
      <c r="E101" s="37">
        <v>10</v>
      </c>
      <c r="F101" s="37">
        <v>506</v>
      </c>
      <c r="G101" s="37">
        <v>506</v>
      </c>
      <c r="H101" s="37">
        <v>387</v>
      </c>
      <c r="I101" s="37">
        <v>498</v>
      </c>
      <c r="J101" s="92">
        <f t="shared" si="3"/>
        <v>101.840490797546</v>
      </c>
      <c r="K101" s="81">
        <f t="shared" si="4"/>
        <v>98.41897233201581</v>
      </c>
    </row>
    <row r="102" spans="1:11" ht="24.75" customHeight="1">
      <c r="A102" s="15">
        <v>500</v>
      </c>
      <c r="B102" s="43" t="s">
        <v>61</v>
      </c>
      <c r="C102" s="36">
        <f aca="true" t="shared" si="6" ref="C102:C113">SUM(D102+E102)</f>
        <v>43708</v>
      </c>
      <c r="D102" s="37">
        <v>43696</v>
      </c>
      <c r="E102" s="37">
        <v>12</v>
      </c>
      <c r="F102" s="37">
        <v>40911</v>
      </c>
      <c r="G102" s="37">
        <v>40929</v>
      </c>
      <c r="H102" s="37">
        <v>29334</v>
      </c>
      <c r="I102" s="37">
        <v>40065</v>
      </c>
      <c r="J102" s="92">
        <f t="shared" si="3"/>
        <v>91.66514139288002</v>
      </c>
      <c r="K102" s="81">
        <f t="shared" si="4"/>
        <v>97.88902734002785</v>
      </c>
    </row>
    <row r="103" spans="1:11" ht="24.75" customHeight="1">
      <c r="A103" s="15">
        <v>700</v>
      </c>
      <c r="B103" s="43" t="s">
        <v>62</v>
      </c>
      <c r="C103" s="36">
        <f t="shared" si="6"/>
        <v>225136</v>
      </c>
      <c r="D103" s="37">
        <v>16500</v>
      </c>
      <c r="E103" s="37">
        <v>208636</v>
      </c>
      <c r="F103" s="114">
        <v>273169.1</v>
      </c>
      <c r="G103" s="37">
        <v>273002</v>
      </c>
      <c r="H103" s="37">
        <v>171930</v>
      </c>
      <c r="I103" s="37">
        <v>260161</v>
      </c>
      <c r="J103" s="92">
        <f t="shared" si="3"/>
        <v>115.5572631653756</v>
      </c>
      <c r="K103" s="81">
        <f t="shared" si="4"/>
        <v>95.29637145515417</v>
      </c>
    </row>
    <row r="104" spans="1:11" ht="24.75" customHeight="1">
      <c r="A104" s="15">
        <v>800</v>
      </c>
      <c r="B104" s="43" t="s">
        <v>63</v>
      </c>
      <c r="C104" s="36">
        <f t="shared" si="6"/>
        <v>4300</v>
      </c>
      <c r="D104" s="37">
        <v>4300</v>
      </c>
      <c r="E104" s="37"/>
      <c r="F104" s="37">
        <v>4300</v>
      </c>
      <c r="G104" s="37">
        <v>4300</v>
      </c>
      <c r="H104" s="37">
        <v>1904</v>
      </c>
      <c r="I104" s="37">
        <v>3657</v>
      </c>
      <c r="J104" s="92">
        <f t="shared" si="3"/>
        <v>85.04651162790697</v>
      </c>
      <c r="K104" s="81">
        <f t="shared" si="4"/>
        <v>85.04651162790697</v>
      </c>
    </row>
    <row r="105" spans="1:11" ht="24.75" customHeight="1">
      <c r="A105" s="15">
        <v>900</v>
      </c>
      <c r="B105" s="43" t="s">
        <v>64</v>
      </c>
      <c r="C105" s="36">
        <f t="shared" si="6"/>
        <v>1270</v>
      </c>
      <c r="D105" s="37">
        <v>1240</v>
      </c>
      <c r="E105" s="37">
        <v>30</v>
      </c>
      <c r="F105" s="37">
        <v>1270</v>
      </c>
      <c r="G105" s="37">
        <v>1270</v>
      </c>
      <c r="H105" s="37">
        <v>921</v>
      </c>
      <c r="I105" s="37">
        <v>1205</v>
      </c>
      <c r="J105" s="92">
        <f t="shared" si="3"/>
        <v>94.88188976377953</v>
      </c>
      <c r="K105" s="81">
        <f t="shared" si="4"/>
        <v>94.88188976377953</v>
      </c>
    </row>
    <row r="106" spans="1:11" ht="24.75" customHeight="1">
      <c r="A106" s="15">
        <v>1000</v>
      </c>
      <c r="B106" s="43" t="s">
        <v>65</v>
      </c>
      <c r="C106" s="36">
        <f t="shared" si="6"/>
        <v>51900</v>
      </c>
      <c r="D106" s="37">
        <v>51900</v>
      </c>
      <c r="E106" s="37"/>
      <c r="F106" s="37">
        <v>84900</v>
      </c>
      <c r="G106" s="37">
        <v>84900</v>
      </c>
      <c r="H106" s="37">
        <v>49000</v>
      </c>
      <c r="I106" s="37">
        <v>84900</v>
      </c>
      <c r="J106" s="92">
        <f t="shared" si="3"/>
        <v>163.58381502890174</v>
      </c>
      <c r="K106" s="81">
        <f t="shared" si="4"/>
        <v>100</v>
      </c>
    </row>
    <row r="107" spans="1:11" ht="27.75" customHeight="1">
      <c r="A107" s="15">
        <v>1100</v>
      </c>
      <c r="B107" s="69" t="s">
        <v>66</v>
      </c>
      <c r="C107" s="36">
        <f t="shared" si="6"/>
        <v>2800</v>
      </c>
      <c r="D107" s="37">
        <v>2800</v>
      </c>
      <c r="E107" s="37"/>
      <c r="F107" s="37">
        <v>2800</v>
      </c>
      <c r="G107" s="37">
        <v>2912</v>
      </c>
      <c r="H107" s="37">
        <v>1789</v>
      </c>
      <c r="I107" s="37">
        <v>2907</v>
      </c>
      <c r="J107" s="92">
        <f t="shared" si="3"/>
        <v>103.82142857142857</v>
      </c>
      <c r="K107" s="81">
        <f t="shared" si="4"/>
        <v>99.8282967032967</v>
      </c>
    </row>
    <row r="108" spans="1:11" ht="24.75" customHeight="1">
      <c r="A108" s="15">
        <v>1200</v>
      </c>
      <c r="B108" s="43" t="s">
        <v>67</v>
      </c>
      <c r="C108" s="36">
        <f t="shared" si="6"/>
        <v>587244</v>
      </c>
      <c r="D108" s="37">
        <v>444059</v>
      </c>
      <c r="E108" s="37">
        <v>143185</v>
      </c>
      <c r="F108" s="37">
        <v>936209</v>
      </c>
      <c r="G108" s="37">
        <v>943010</v>
      </c>
      <c r="H108" s="37">
        <v>628747</v>
      </c>
      <c r="I108" s="37">
        <v>933374</v>
      </c>
      <c r="J108" s="92">
        <f t="shared" si="3"/>
        <v>158.94142809462505</v>
      </c>
      <c r="K108" s="81">
        <f t="shared" si="4"/>
        <v>98.97816566102162</v>
      </c>
    </row>
    <row r="109" spans="1:11" ht="24.75" customHeight="1">
      <c r="A109" s="15">
        <v>1300</v>
      </c>
      <c r="B109" s="43" t="s">
        <v>68</v>
      </c>
      <c r="C109" s="36">
        <f t="shared" si="6"/>
        <v>12501</v>
      </c>
      <c r="D109" s="37">
        <v>12383</v>
      </c>
      <c r="E109" s="37">
        <v>118</v>
      </c>
      <c r="F109" s="114">
        <v>12549.3</v>
      </c>
      <c r="G109" s="37">
        <v>46056</v>
      </c>
      <c r="H109" s="37">
        <v>9626</v>
      </c>
      <c r="I109" s="37">
        <v>44198</v>
      </c>
      <c r="J109" s="92">
        <f t="shared" si="3"/>
        <v>353.55571554275656</v>
      </c>
      <c r="K109" s="81">
        <f t="shared" si="4"/>
        <v>95.96578078860519</v>
      </c>
    </row>
    <row r="110" spans="1:11" ht="24.75" customHeight="1">
      <c r="A110" s="15">
        <v>1400</v>
      </c>
      <c r="B110" s="43" t="s">
        <v>6</v>
      </c>
      <c r="C110" s="36">
        <f t="shared" si="6"/>
        <v>1056024</v>
      </c>
      <c r="D110" s="37">
        <v>1007131</v>
      </c>
      <c r="E110" s="37">
        <v>48893</v>
      </c>
      <c r="F110" s="37">
        <v>1056292</v>
      </c>
      <c r="G110" s="37">
        <v>1058164</v>
      </c>
      <c r="H110" s="37">
        <v>757083</v>
      </c>
      <c r="I110" s="37">
        <v>1034336</v>
      </c>
      <c r="J110" s="92">
        <f t="shared" si="3"/>
        <v>97.94625879714854</v>
      </c>
      <c r="K110" s="81">
        <f t="shared" si="4"/>
        <v>97.74817514109344</v>
      </c>
    </row>
    <row r="111" spans="1:11" ht="24.75" customHeight="1">
      <c r="A111" s="15">
        <v>1500</v>
      </c>
      <c r="B111" s="43" t="s">
        <v>69</v>
      </c>
      <c r="C111" s="36">
        <f t="shared" si="6"/>
        <v>51784</v>
      </c>
      <c r="D111" s="37">
        <v>49191</v>
      </c>
      <c r="E111" s="37">
        <v>2593</v>
      </c>
      <c r="F111" s="37">
        <v>51418</v>
      </c>
      <c r="G111" s="37">
        <v>52623</v>
      </c>
      <c r="H111" s="37">
        <v>37078</v>
      </c>
      <c r="I111" s="37">
        <v>51579</v>
      </c>
      <c r="J111" s="92">
        <f t="shared" si="3"/>
        <v>99.60412482620114</v>
      </c>
      <c r="K111" s="81">
        <f t="shared" si="4"/>
        <v>98.01607662048913</v>
      </c>
    </row>
    <row r="112" spans="1:11" ht="24.75" customHeight="1">
      <c r="A112" s="15">
        <v>1600</v>
      </c>
      <c r="B112" s="43" t="s">
        <v>70</v>
      </c>
      <c r="C112" s="36">
        <f t="shared" si="6"/>
        <v>6039</v>
      </c>
      <c r="D112" s="37">
        <v>6039</v>
      </c>
      <c r="E112" s="37"/>
      <c r="F112" s="114">
        <v>6971.5</v>
      </c>
      <c r="G112" s="37">
        <v>6971</v>
      </c>
      <c r="H112" s="37">
        <v>4684</v>
      </c>
      <c r="I112" s="37">
        <v>6971</v>
      </c>
      <c r="J112" s="92">
        <f t="shared" si="3"/>
        <v>115.43301871170723</v>
      </c>
      <c r="K112" s="81">
        <f t="shared" si="4"/>
        <v>100</v>
      </c>
    </row>
    <row r="113" spans="1:11" ht="24.75" customHeight="1">
      <c r="A113" s="15">
        <v>1700</v>
      </c>
      <c r="B113" s="43" t="s">
        <v>71</v>
      </c>
      <c r="C113" s="36">
        <f t="shared" si="6"/>
        <v>337454</v>
      </c>
      <c r="D113" s="37">
        <v>301544</v>
      </c>
      <c r="E113" s="37">
        <v>35910</v>
      </c>
      <c r="F113" s="37">
        <v>349238</v>
      </c>
      <c r="G113" s="37">
        <v>350558</v>
      </c>
      <c r="H113" s="37">
        <v>246549</v>
      </c>
      <c r="I113" s="37">
        <v>346499</v>
      </c>
      <c r="J113" s="92">
        <f t="shared" si="3"/>
        <v>102.68036532386637</v>
      </c>
      <c r="K113" s="81">
        <f t="shared" si="4"/>
        <v>98.84213168719585</v>
      </c>
    </row>
    <row r="114" spans="1:11" ht="24.75" customHeight="1">
      <c r="A114" s="18">
        <v>1800</v>
      </c>
      <c r="B114" s="70" t="s">
        <v>72</v>
      </c>
      <c r="C114" s="36">
        <f aca="true" t="shared" si="7" ref="C114:C147">SUM(D114+E114)</f>
        <v>218778</v>
      </c>
      <c r="D114" s="37">
        <v>214647</v>
      </c>
      <c r="E114" s="37">
        <v>4131</v>
      </c>
      <c r="F114" s="37">
        <v>209009</v>
      </c>
      <c r="G114" s="37">
        <v>216529</v>
      </c>
      <c r="H114" s="37">
        <v>147572</v>
      </c>
      <c r="I114" s="37">
        <v>208157</v>
      </c>
      <c r="J114" s="92">
        <f t="shared" si="3"/>
        <v>95.145307114975</v>
      </c>
      <c r="K114" s="81">
        <f t="shared" si="4"/>
        <v>96.13354331290496</v>
      </c>
    </row>
    <row r="115" spans="1:11" ht="24.75" customHeight="1">
      <c r="A115" s="15">
        <v>1900</v>
      </c>
      <c r="B115" s="43" t="s">
        <v>73</v>
      </c>
      <c r="C115" s="36">
        <f t="shared" si="7"/>
        <v>25000</v>
      </c>
      <c r="D115" s="37">
        <v>25000</v>
      </c>
      <c r="E115" s="37"/>
      <c r="F115" s="37">
        <v>13700</v>
      </c>
      <c r="G115" s="37">
        <v>13700</v>
      </c>
      <c r="H115" s="37">
        <v>10000</v>
      </c>
      <c r="I115" s="37">
        <v>13413</v>
      </c>
      <c r="J115" s="92">
        <f t="shared" si="3"/>
        <v>53.652</v>
      </c>
      <c r="K115" s="81">
        <f t="shared" si="4"/>
        <v>97.90510948905109</v>
      </c>
    </row>
    <row r="116" spans="1:11" ht="24.75" customHeight="1">
      <c r="A116" s="15">
        <v>2300</v>
      </c>
      <c r="B116" s="43" t="s">
        <v>74</v>
      </c>
      <c r="C116" s="36">
        <f t="shared" si="7"/>
        <v>1380</v>
      </c>
      <c r="D116" s="37">
        <v>1380</v>
      </c>
      <c r="E116" s="37"/>
      <c r="F116" s="37">
        <v>1380</v>
      </c>
      <c r="G116" s="37">
        <v>1382</v>
      </c>
      <c r="H116" s="37">
        <v>1012</v>
      </c>
      <c r="I116" s="37">
        <v>1370</v>
      </c>
      <c r="J116" s="92">
        <f t="shared" si="3"/>
        <v>99.27536231884058</v>
      </c>
      <c r="K116" s="81">
        <f t="shared" si="4"/>
        <v>99.13169319826338</v>
      </c>
    </row>
    <row r="117" spans="1:11" ht="24.75" customHeight="1">
      <c r="A117" s="15">
        <v>2600</v>
      </c>
      <c r="B117" s="43" t="s">
        <v>169</v>
      </c>
      <c r="C117" s="36"/>
      <c r="D117" s="37">
        <v>1380</v>
      </c>
      <c r="E117" s="37"/>
      <c r="F117" s="37"/>
      <c r="G117" s="37">
        <v>7000</v>
      </c>
      <c r="H117" s="37">
        <v>1012</v>
      </c>
      <c r="I117" s="37">
        <v>7000</v>
      </c>
      <c r="J117" s="92"/>
      <c r="K117" s="81">
        <f>I117/G117*100</f>
        <v>100</v>
      </c>
    </row>
    <row r="118" spans="1:11" ht="23.25" customHeight="1">
      <c r="A118" s="15">
        <v>3000</v>
      </c>
      <c r="B118" s="43" t="s">
        <v>7</v>
      </c>
      <c r="C118" s="36">
        <f t="shared" si="7"/>
        <v>46173</v>
      </c>
      <c r="D118" s="37">
        <f>SUM(D119:D142)</f>
        <v>46173</v>
      </c>
      <c r="E118" s="37">
        <f>SUM(E119:E138)</f>
        <v>0</v>
      </c>
      <c r="F118" s="114">
        <v>82279.1</v>
      </c>
      <c r="G118" s="37">
        <v>27265</v>
      </c>
      <c r="H118" s="37">
        <v>50011</v>
      </c>
      <c r="I118" s="37">
        <v>25250</v>
      </c>
      <c r="J118" s="92">
        <f t="shared" si="3"/>
        <v>54.68563879323413</v>
      </c>
      <c r="K118" s="81">
        <f t="shared" si="4"/>
        <v>92.60957271226847</v>
      </c>
    </row>
    <row r="119" spans="1:11" ht="16.5" customHeight="1" hidden="1">
      <c r="A119" s="19"/>
      <c r="B119" s="45" t="s">
        <v>75</v>
      </c>
      <c r="C119" s="39">
        <f t="shared" si="7"/>
        <v>31000</v>
      </c>
      <c r="D119" s="41">
        <v>31000</v>
      </c>
      <c r="E119" s="41"/>
      <c r="F119" s="41">
        <v>31000</v>
      </c>
      <c r="G119" s="41"/>
      <c r="H119" s="41">
        <v>2900</v>
      </c>
      <c r="I119" s="41"/>
      <c r="J119" s="92">
        <f t="shared" si="3"/>
        <v>0</v>
      </c>
      <c r="K119" s="81" t="e">
        <f t="shared" si="4"/>
        <v>#DIV/0!</v>
      </c>
    </row>
    <row r="120" spans="1:11" ht="16.5" customHeight="1" hidden="1">
      <c r="A120" s="19"/>
      <c r="B120" s="45" t="s">
        <v>125</v>
      </c>
      <c r="C120" s="39">
        <f t="shared" si="7"/>
        <v>0</v>
      </c>
      <c r="D120" s="41"/>
      <c r="E120" s="41"/>
      <c r="F120" s="41"/>
      <c r="G120" s="41"/>
      <c r="H120" s="41"/>
      <c r="I120" s="41"/>
      <c r="J120" s="92" t="e">
        <f t="shared" si="3"/>
        <v>#DIV/0!</v>
      </c>
      <c r="K120" s="81" t="e">
        <f t="shared" si="4"/>
        <v>#DIV/0!</v>
      </c>
    </row>
    <row r="121" spans="1:11" ht="16.5" customHeight="1" hidden="1">
      <c r="A121" s="19"/>
      <c r="B121" s="45" t="s">
        <v>77</v>
      </c>
      <c r="C121" s="39">
        <f t="shared" si="7"/>
        <v>647</v>
      </c>
      <c r="D121" s="41">
        <v>647</v>
      </c>
      <c r="E121" s="41"/>
      <c r="F121" s="41">
        <v>647</v>
      </c>
      <c r="G121" s="41"/>
      <c r="H121" s="41">
        <v>160</v>
      </c>
      <c r="I121" s="41"/>
      <c r="J121" s="92">
        <f t="shared" si="3"/>
        <v>0</v>
      </c>
      <c r="K121" s="81" t="e">
        <f t="shared" si="4"/>
        <v>#DIV/0!</v>
      </c>
    </row>
    <row r="122" spans="1:11" ht="16.5" customHeight="1" hidden="1">
      <c r="A122" s="19"/>
      <c r="B122" s="45" t="s">
        <v>78</v>
      </c>
      <c r="C122" s="39">
        <f t="shared" si="7"/>
        <v>244</v>
      </c>
      <c r="D122" s="41">
        <v>244</v>
      </c>
      <c r="E122" s="41"/>
      <c r="F122" s="41">
        <v>244</v>
      </c>
      <c r="G122" s="41"/>
      <c r="H122" s="41">
        <v>69</v>
      </c>
      <c r="I122" s="41"/>
      <c r="J122" s="92">
        <f t="shared" si="3"/>
        <v>0</v>
      </c>
      <c r="K122" s="81" t="e">
        <f t="shared" si="4"/>
        <v>#DIV/0!</v>
      </c>
    </row>
    <row r="123" spans="1:11" ht="16.5" customHeight="1" hidden="1">
      <c r="A123" s="20"/>
      <c r="B123" s="45" t="s">
        <v>79</v>
      </c>
      <c r="C123" s="39">
        <f t="shared" si="7"/>
        <v>1500</v>
      </c>
      <c r="D123" s="41">
        <v>1500</v>
      </c>
      <c r="E123" s="41"/>
      <c r="F123" s="41">
        <v>1500</v>
      </c>
      <c r="G123" s="41"/>
      <c r="H123" s="41">
        <v>215</v>
      </c>
      <c r="I123" s="41"/>
      <c r="J123" s="92">
        <f t="shared" si="3"/>
        <v>0</v>
      </c>
      <c r="K123" s="81" t="e">
        <f t="shared" si="4"/>
        <v>#DIV/0!</v>
      </c>
    </row>
    <row r="124" spans="1:11" ht="16.5" customHeight="1" hidden="1">
      <c r="A124" s="61"/>
      <c r="B124" s="71" t="s">
        <v>126</v>
      </c>
      <c r="C124" s="39">
        <f t="shared" si="7"/>
        <v>0</v>
      </c>
      <c r="D124" s="41"/>
      <c r="E124" s="41"/>
      <c r="F124" s="41"/>
      <c r="G124" s="41"/>
      <c r="H124" s="41"/>
      <c r="I124" s="41"/>
      <c r="J124" s="92" t="e">
        <f t="shared" si="3"/>
        <v>#DIV/0!</v>
      </c>
      <c r="K124" s="81" t="e">
        <f t="shared" si="4"/>
        <v>#DIV/0!</v>
      </c>
    </row>
    <row r="125" spans="1:11" ht="16.5" customHeight="1" hidden="1">
      <c r="A125" s="19"/>
      <c r="B125" s="71" t="s">
        <v>127</v>
      </c>
      <c r="C125" s="39">
        <f t="shared" si="7"/>
        <v>0</v>
      </c>
      <c r="D125" s="41"/>
      <c r="E125" s="41"/>
      <c r="F125" s="41"/>
      <c r="G125" s="41"/>
      <c r="H125" s="41"/>
      <c r="I125" s="41"/>
      <c r="J125" s="92" t="e">
        <f t="shared" si="3"/>
        <v>#DIV/0!</v>
      </c>
      <c r="K125" s="81" t="e">
        <f t="shared" si="4"/>
        <v>#DIV/0!</v>
      </c>
    </row>
    <row r="126" spans="1:11" ht="16.5" customHeight="1" hidden="1">
      <c r="A126" s="19"/>
      <c r="B126" s="45" t="s">
        <v>128</v>
      </c>
      <c r="C126" s="39">
        <f t="shared" si="7"/>
        <v>0</v>
      </c>
      <c r="D126" s="41"/>
      <c r="E126" s="41"/>
      <c r="F126" s="41"/>
      <c r="G126" s="41"/>
      <c r="H126" s="41"/>
      <c r="I126" s="41"/>
      <c r="J126" s="92" t="e">
        <f t="shared" si="3"/>
        <v>#DIV/0!</v>
      </c>
      <c r="K126" s="81" t="e">
        <f t="shared" si="4"/>
        <v>#DIV/0!</v>
      </c>
    </row>
    <row r="127" spans="1:11" ht="16.5" customHeight="1" hidden="1">
      <c r="A127" s="19"/>
      <c r="B127" s="45" t="s">
        <v>80</v>
      </c>
      <c r="C127" s="39">
        <f t="shared" si="7"/>
        <v>2481</v>
      </c>
      <c r="D127" s="41">
        <v>2481</v>
      </c>
      <c r="E127" s="41"/>
      <c r="F127" s="41">
        <v>2481</v>
      </c>
      <c r="G127" s="41"/>
      <c r="H127" s="41">
        <v>855</v>
      </c>
      <c r="I127" s="41"/>
      <c r="J127" s="92">
        <f t="shared" si="3"/>
        <v>0</v>
      </c>
      <c r="K127" s="81" t="e">
        <f t="shared" si="4"/>
        <v>#DIV/0!</v>
      </c>
    </row>
    <row r="128" spans="1:11" ht="16.5" customHeight="1" hidden="1">
      <c r="A128" s="19"/>
      <c r="B128" s="45" t="s">
        <v>129</v>
      </c>
      <c r="C128" s="39">
        <f t="shared" si="7"/>
        <v>0</v>
      </c>
      <c r="D128" s="41"/>
      <c r="E128" s="41"/>
      <c r="F128" s="41"/>
      <c r="G128" s="41"/>
      <c r="H128" s="41"/>
      <c r="I128" s="41"/>
      <c r="J128" s="92" t="e">
        <f t="shared" si="3"/>
        <v>#DIV/0!</v>
      </c>
      <c r="K128" s="81" t="e">
        <f t="shared" si="4"/>
        <v>#DIV/0!</v>
      </c>
    </row>
    <row r="129" spans="1:11" ht="16.5" customHeight="1" hidden="1">
      <c r="A129" s="19"/>
      <c r="B129" s="45" t="s">
        <v>76</v>
      </c>
      <c r="C129" s="39">
        <f t="shared" si="7"/>
        <v>0</v>
      </c>
      <c r="D129" s="41"/>
      <c r="E129" s="41"/>
      <c r="F129" s="41"/>
      <c r="G129" s="41"/>
      <c r="H129" s="41"/>
      <c r="I129" s="41"/>
      <c r="J129" s="92" t="e">
        <f t="shared" si="3"/>
        <v>#DIV/0!</v>
      </c>
      <c r="K129" s="81" t="e">
        <f t="shared" si="4"/>
        <v>#DIV/0!</v>
      </c>
    </row>
    <row r="130" spans="1:11" ht="16.5" customHeight="1" hidden="1">
      <c r="A130" s="19"/>
      <c r="B130" s="45" t="s">
        <v>81</v>
      </c>
      <c r="C130" s="39">
        <f t="shared" si="7"/>
        <v>460</v>
      </c>
      <c r="D130" s="41">
        <v>460</v>
      </c>
      <c r="E130" s="41"/>
      <c r="F130" s="41">
        <v>460</v>
      </c>
      <c r="G130" s="41"/>
      <c r="H130" s="41">
        <v>190</v>
      </c>
      <c r="I130" s="41"/>
      <c r="J130" s="92">
        <f t="shared" si="3"/>
        <v>0</v>
      </c>
      <c r="K130" s="81" t="e">
        <f t="shared" si="4"/>
        <v>#DIV/0!</v>
      </c>
    </row>
    <row r="131" spans="1:11" ht="16.5" customHeight="1" hidden="1">
      <c r="A131" s="19"/>
      <c r="B131" s="45" t="s">
        <v>82</v>
      </c>
      <c r="C131" s="39">
        <f t="shared" si="7"/>
        <v>1000</v>
      </c>
      <c r="D131" s="41">
        <v>1000</v>
      </c>
      <c r="E131" s="41"/>
      <c r="F131" s="41">
        <v>1000</v>
      </c>
      <c r="G131" s="41"/>
      <c r="H131" s="41">
        <v>250</v>
      </c>
      <c r="I131" s="41"/>
      <c r="J131" s="92">
        <f t="shared" si="3"/>
        <v>0</v>
      </c>
      <c r="K131" s="81" t="e">
        <f t="shared" si="4"/>
        <v>#DIV/0!</v>
      </c>
    </row>
    <row r="132" spans="1:11" ht="16.5" customHeight="1" hidden="1">
      <c r="A132" s="19"/>
      <c r="B132" s="45" t="s">
        <v>83</v>
      </c>
      <c r="C132" s="39">
        <f t="shared" si="7"/>
        <v>628</v>
      </c>
      <c r="D132" s="41">
        <v>628</v>
      </c>
      <c r="E132" s="41"/>
      <c r="F132" s="41">
        <v>628</v>
      </c>
      <c r="G132" s="41"/>
      <c r="H132" s="41">
        <v>150</v>
      </c>
      <c r="I132" s="41"/>
      <c r="J132" s="92">
        <f t="shared" si="3"/>
        <v>0</v>
      </c>
      <c r="K132" s="81" t="e">
        <f t="shared" si="4"/>
        <v>#DIV/0!</v>
      </c>
    </row>
    <row r="133" spans="1:11" ht="16.5" customHeight="1" hidden="1">
      <c r="A133" s="19"/>
      <c r="B133" s="45" t="s">
        <v>84</v>
      </c>
      <c r="C133" s="39">
        <f t="shared" si="7"/>
        <v>180</v>
      </c>
      <c r="D133" s="41">
        <v>180</v>
      </c>
      <c r="E133" s="41"/>
      <c r="F133" s="41">
        <v>180</v>
      </c>
      <c r="G133" s="41"/>
      <c r="H133" s="41">
        <v>70</v>
      </c>
      <c r="I133" s="41"/>
      <c r="J133" s="92">
        <f t="shared" si="3"/>
        <v>0</v>
      </c>
      <c r="K133" s="81" t="e">
        <f t="shared" si="4"/>
        <v>#DIV/0!</v>
      </c>
    </row>
    <row r="134" spans="1:11" ht="16.5" customHeight="1" hidden="1">
      <c r="A134" s="19"/>
      <c r="B134" s="45" t="s">
        <v>130</v>
      </c>
      <c r="C134" s="39">
        <f t="shared" si="7"/>
        <v>820</v>
      </c>
      <c r="D134" s="41">
        <v>820</v>
      </c>
      <c r="E134" s="41"/>
      <c r="F134" s="41">
        <v>820</v>
      </c>
      <c r="G134" s="41"/>
      <c r="H134" s="41">
        <v>110</v>
      </c>
      <c r="I134" s="41"/>
      <c r="J134" s="92">
        <f t="shared" si="3"/>
        <v>0</v>
      </c>
      <c r="K134" s="81" t="e">
        <f t="shared" si="4"/>
        <v>#DIV/0!</v>
      </c>
    </row>
    <row r="135" spans="1:11" ht="45" customHeight="1" hidden="1">
      <c r="A135" s="19"/>
      <c r="B135" s="72" t="s">
        <v>85</v>
      </c>
      <c r="C135" s="39">
        <f t="shared" si="7"/>
        <v>1000</v>
      </c>
      <c r="D135" s="41">
        <v>1000</v>
      </c>
      <c r="E135" s="41"/>
      <c r="F135" s="41">
        <v>1000</v>
      </c>
      <c r="G135" s="41"/>
      <c r="H135" s="41"/>
      <c r="I135" s="41"/>
      <c r="J135" s="92">
        <f t="shared" si="3"/>
        <v>0</v>
      </c>
      <c r="K135" s="81" t="e">
        <f t="shared" si="4"/>
        <v>#DIV/0!</v>
      </c>
    </row>
    <row r="136" spans="1:11" ht="28.5" customHeight="1" hidden="1">
      <c r="A136" s="19"/>
      <c r="B136" s="72" t="s">
        <v>131</v>
      </c>
      <c r="C136" s="39">
        <f t="shared" si="7"/>
        <v>2000</v>
      </c>
      <c r="D136" s="41">
        <v>2000</v>
      </c>
      <c r="E136" s="41"/>
      <c r="F136" s="41">
        <v>2000</v>
      </c>
      <c r="G136" s="41"/>
      <c r="H136" s="41"/>
      <c r="I136" s="41"/>
      <c r="J136" s="92">
        <f t="shared" si="3"/>
        <v>0</v>
      </c>
      <c r="K136" s="81" t="e">
        <f t="shared" si="4"/>
        <v>#DIV/0!</v>
      </c>
    </row>
    <row r="137" spans="1:11" ht="30" customHeight="1" hidden="1">
      <c r="A137" s="19"/>
      <c r="B137" s="72" t="s">
        <v>132</v>
      </c>
      <c r="C137" s="39">
        <f t="shared" si="7"/>
        <v>13</v>
      </c>
      <c r="D137" s="41">
        <v>13</v>
      </c>
      <c r="E137" s="41"/>
      <c r="F137" s="41">
        <v>13</v>
      </c>
      <c r="G137" s="41"/>
      <c r="H137" s="41"/>
      <c r="I137" s="41"/>
      <c r="J137" s="92">
        <f t="shared" si="3"/>
        <v>0</v>
      </c>
      <c r="K137" s="81" t="e">
        <f t="shared" si="4"/>
        <v>#DIV/0!</v>
      </c>
    </row>
    <row r="138" spans="1:11" ht="16.5" customHeight="1" hidden="1">
      <c r="A138" s="19"/>
      <c r="B138" s="45" t="s">
        <v>133</v>
      </c>
      <c r="C138" s="39">
        <f t="shared" si="7"/>
        <v>4000</v>
      </c>
      <c r="D138" s="41">
        <v>4000</v>
      </c>
      <c r="E138" s="41"/>
      <c r="F138" s="41">
        <v>4000</v>
      </c>
      <c r="G138" s="41"/>
      <c r="H138" s="41">
        <v>1490</v>
      </c>
      <c r="I138" s="41"/>
      <c r="J138" s="92">
        <f t="shared" si="3"/>
        <v>0</v>
      </c>
      <c r="K138" s="81" t="e">
        <f t="shared" si="4"/>
        <v>#DIV/0!</v>
      </c>
    </row>
    <row r="139" spans="1:11" s="21" customFormat="1" ht="14.25" customHeight="1" hidden="1">
      <c r="A139" s="17"/>
      <c r="B139" s="55"/>
      <c r="C139" s="39">
        <f t="shared" si="7"/>
        <v>0</v>
      </c>
      <c r="D139" s="37"/>
      <c r="E139" s="37"/>
      <c r="F139" s="37"/>
      <c r="G139" s="37"/>
      <c r="H139" s="37"/>
      <c r="I139" s="37"/>
      <c r="J139" s="92" t="e">
        <f t="shared" si="3"/>
        <v>#DIV/0!</v>
      </c>
      <c r="K139" s="81" t="e">
        <f t="shared" si="4"/>
        <v>#DIV/0!</v>
      </c>
    </row>
    <row r="140" spans="1:11" s="21" customFormat="1" ht="14.25" customHeight="1" hidden="1">
      <c r="A140" s="17"/>
      <c r="B140" s="73" t="s">
        <v>134</v>
      </c>
      <c r="C140" s="39">
        <f t="shared" si="7"/>
        <v>100000</v>
      </c>
      <c r="D140" s="41">
        <v>100000</v>
      </c>
      <c r="E140" s="37"/>
      <c r="F140" s="41">
        <v>100000</v>
      </c>
      <c r="G140" s="41"/>
      <c r="H140" s="41"/>
      <c r="I140" s="41"/>
      <c r="J140" s="92">
        <f t="shared" si="3"/>
        <v>0</v>
      </c>
      <c r="K140" s="81" t="e">
        <f t="shared" si="4"/>
        <v>#DIV/0!</v>
      </c>
    </row>
    <row r="141" spans="1:11" s="21" customFormat="1" ht="14.25" customHeight="1" hidden="1">
      <c r="A141" s="17"/>
      <c r="B141" s="73" t="s">
        <v>135</v>
      </c>
      <c r="C141" s="39">
        <f t="shared" si="7"/>
        <v>-100000</v>
      </c>
      <c r="D141" s="41">
        <v>-100000</v>
      </c>
      <c r="E141" s="37"/>
      <c r="F141" s="41">
        <v>-100000</v>
      </c>
      <c r="G141" s="41"/>
      <c r="H141" s="41"/>
      <c r="I141" s="41"/>
      <c r="J141" s="92">
        <f t="shared" si="3"/>
        <v>0</v>
      </c>
      <c r="K141" s="81" t="e">
        <f t="shared" si="4"/>
        <v>#DIV/0!</v>
      </c>
    </row>
    <row r="142" spans="1:12" s="21" customFormat="1" ht="42" customHeight="1" hidden="1">
      <c r="A142" s="17"/>
      <c r="B142" s="73" t="s">
        <v>136</v>
      </c>
      <c r="C142" s="39">
        <f t="shared" si="7"/>
        <v>200</v>
      </c>
      <c r="D142" s="41">
        <v>200</v>
      </c>
      <c r="E142" s="37"/>
      <c r="F142" s="41">
        <v>200</v>
      </c>
      <c r="G142" s="41"/>
      <c r="H142" s="41">
        <v>40</v>
      </c>
      <c r="I142" s="41"/>
      <c r="J142" s="92">
        <f t="shared" si="3"/>
        <v>0</v>
      </c>
      <c r="K142" s="81" t="e">
        <f t="shared" si="4"/>
        <v>#DIV/0!</v>
      </c>
      <c r="L142" s="62"/>
    </row>
    <row r="143" spans="1:12" s="21" customFormat="1" ht="15" customHeight="1" hidden="1">
      <c r="A143" s="17">
        <v>3001</v>
      </c>
      <c r="B143" s="73" t="s">
        <v>143</v>
      </c>
      <c r="C143" s="39">
        <v>31000</v>
      </c>
      <c r="D143" s="41"/>
      <c r="E143" s="37"/>
      <c r="F143" s="41">
        <v>31000</v>
      </c>
      <c r="G143" s="41"/>
      <c r="H143" s="41">
        <v>3259</v>
      </c>
      <c r="I143" s="41"/>
      <c r="J143" s="92">
        <f t="shared" si="3"/>
        <v>0</v>
      </c>
      <c r="K143" s="81" t="e">
        <f t="shared" si="4"/>
        <v>#DIV/0!</v>
      </c>
      <c r="L143" s="62"/>
    </row>
    <row r="144" spans="1:12" s="21" customFormat="1" ht="15" customHeight="1" hidden="1">
      <c r="A144" s="17">
        <v>3003</v>
      </c>
      <c r="B144" s="73" t="s">
        <v>134</v>
      </c>
      <c r="C144" s="39">
        <v>100000</v>
      </c>
      <c r="D144" s="41"/>
      <c r="E144" s="37"/>
      <c r="F144" s="41">
        <v>100000</v>
      </c>
      <c r="G144" s="41"/>
      <c r="H144" s="41">
        <v>28000</v>
      </c>
      <c r="I144" s="41"/>
      <c r="J144" s="92">
        <f t="shared" si="3"/>
        <v>0</v>
      </c>
      <c r="K144" s="81" t="e">
        <f t="shared" si="4"/>
        <v>#DIV/0!</v>
      </c>
      <c r="L144" s="62"/>
    </row>
    <row r="145" spans="1:12" s="21" customFormat="1" ht="15" customHeight="1" hidden="1">
      <c r="A145" s="17">
        <v>3003</v>
      </c>
      <c r="B145" s="73" t="s">
        <v>135</v>
      </c>
      <c r="C145" s="39">
        <v>-100000</v>
      </c>
      <c r="D145" s="41"/>
      <c r="E145" s="37"/>
      <c r="F145" s="41">
        <v>-100000</v>
      </c>
      <c r="G145" s="41"/>
      <c r="H145" s="41">
        <v>-28000</v>
      </c>
      <c r="I145" s="41"/>
      <c r="J145" s="92">
        <f>I145/C145*100</f>
        <v>0</v>
      </c>
      <c r="K145" s="81" t="e">
        <f t="shared" si="4"/>
        <v>#DIV/0!</v>
      </c>
      <c r="L145" s="62"/>
    </row>
    <row r="146" spans="1:12" s="21" customFormat="1" ht="15" customHeight="1" hidden="1">
      <c r="A146" s="17">
        <v>3004</v>
      </c>
      <c r="B146" s="73" t="s">
        <v>7</v>
      </c>
      <c r="C146" s="39">
        <v>15173</v>
      </c>
      <c r="D146" s="41"/>
      <c r="E146" s="37"/>
      <c r="F146" s="41">
        <v>17790</v>
      </c>
      <c r="G146" s="41"/>
      <c r="H146" s="41">
        <v>13131</v>
      </c>
      <c r="I146" s="41"/>
      <c r="J146" s="92">
        <f>I146/C146*100</f>
        <v>0</v>
      </c>
      <c r="K146" s="81" t="e">
        <f t="shared" si="4"/>
        <v>#DIV/0!</v>
      </c>
      <c r="L146" s="62"/>
    </row>
    <row r="147" spans="1:12" ht="60.75" customHeight="1" thickBot="1">
      <c r="A147" s="17">
        <v>3130</v>
      </c>
      <c r="B147" s="55" t="s">
        <v>50</v>
      </c>
      <c r="C147" s="56">
        <f t="shared" si="7"/>
        <v>18201</v>
      </c>
      <c r="D147" s="57">
        <v>18201</v>
      </c>
      <c r="E147" s="63"/>
      <c r="F147" s="57">
        <v>34930</v>
      </c>
      <c r="G147" s="57">
        <v>34930</v>
      </c>
      <c r="H147" s="57">
        <v>27329</v>
      </c>
      <c r="I147" s="57">
        <v>29103</v>
      </c>
      <c r="J147" s="106">
        <f>I147/C147*100</f>
        <v>159.89780781275752</v>
      </c>
      <c r="K147" s="83">
        <f t="shared" si="4"/>
        <v>83.31806470083023</v>
      </c>
      <c r="L147" s="10"/>
    </row>
    <row r="148" spans="1:11" ht="24.75" customHeight="1" thickBot="1">
      <c r="A148" s="14"/>
      <c r="B148" s="66" t="s">
        <v>86</v>
      </c>
      <c r="C148" s="120">
        <f>SUM(C100+C101+C102+C103+C104+C105+C106+C107+C108+C109+C110+C111+C112+C113+C114+C115+C116+C118+C147)</f>
        <v>2937536</v>
      </c>
      <c r="D148" s="121">
        <f>SUM(D100+D101+D102+D103+D104+D105+D106+D107+D108+D109+D110+D111+D112+D113+D114+D115+D116+D118+D147)</f>
        <v>2484427</v>
      </c>
      <c r="E148" s="121">
        <f>SUM(E100+E101+E102+E103+E104+E105+E106+E107+E108+E109+E110+E111+E112+E113+E114+E115+E116+E118+E147)</f>
        <v>453109</v>
      </c>
      <c r="F148" s="121">
        <f>SUM(F100+F101+F102+F103+F104+F105+F106+F107+F108+F109+F110+F111+F112+F113+F114+F115+F116+F118+F147)</f>
        <v>3406882.0000000005</v>
      </c>
      <c r="G148" s="121">
        <f>SUM(G100+G101+G102+G103+G104+G105+G106+G107+G108+G109+G110+G111+G112+G113+G114+G115+G116+G117+G118+G147)</f>
        <v>3411830</v>
      </c>
      <c r="H148" s="121">
        <f>SUM(H100+H101+H102+H103+H104+H105+H106+H107+H108+H109+H110+H111+H112+H113+H114+H115+H116+H117+H118+H147)</f>
        <v>2358802</v>
      </c>
      <c r="I148" s="121">
        <f>SUM(I100+I101+I102+I103+I104+I105+I106+I107+I108+I109+I110+I111+I112+I113+I114+I115+I116+I117+I118+I147)</f>
        <v>3338791</v>
      </c>
      <c r="J148" s="113">
        <f>I148/C148*100</f>
        <v>113.65957727837208</v>
      </c>
      <c r="K148" s="122">
        <f>I148/G148*100</f>
        <v>97.85924269380362</v>
      </c>
    </row>
    <row r="149" spans="1:11" ht="24.75" customHeight="1">
      <c r="A149" s="153" t="s">
        <v>87</v>
      </c>
      <c r="B149" s="154"/>
      <c r="C149" s="58">
        <f>SUM(C96-C148)</f>
        <v>-304378</v>
      </c>
      <c r="D149" s="79"/>
      <c r="E149" s="79"/>
      <c r="F149" s="34">
        <f>SUM(F96-F148)</f>
        <v>-309378.00000000047</v>
      </c>
      <c r="G149" s="34">
        <f>SUM(G96-G148)</f>
        <v>-300559</v>
      </c>
      <c r="H149" s="34">
        <f>SUM(H96-H148)</f>
        <v>-223797</v>
      </c>
      <c r="I149" s="34">
        <f>SUM(I96-I148)</f>
        <v>-169035</v>
      </c>
      <c r="J149" s="64"/>
      <c r="K149" s="80"/>
    </row>
    <row r="150" spans="1:11" ht="38.25" customHeight="1">
      <c r="A150" s="151" t="s">
        <v>88</v>
      </c>
      <c r="B150" s="152"/>
      <c r="C150" s="39">
        <f>SUM(C165+C161+C155+C158+C152+C164)</f>
        <v>304378</v>
      </c>
      <c r="D150" s="41">
        <f>SUM(D165+D161+D155+D152)</f>
        <v>0</v>
      </c>
      <c r="E150" s="41">
        <f>SUM(E165+E161+E155+E152)</f>
        <v>0</v>
      </c>
      <c r="F150" s="41">
        <f>SUM(F165+F161+F155+F158+F152+F164)</f>
        <v>309378</v>
      </c>
      <c r="G150" s="41">
        <f>SUM(G165+G161+G155+G158+G152+G164)</f>
        <v>300559</v>
      </c>
      <c r="H150" s="41">
        <f>SUM(H165+H161+H155+H158+H152+H164)</f>
        <v>222785</v>
      </c>
      <c r="I150" s="41">
        <f>SUM(I165+I161+I155+I158+I152+I164)</f>
        <v>169035</v>
      </c>
      <c r="J150" s="93"/>
      <c r="K150" s="88"/>
    </row>
    <row r="151" spans="1:11" ht="24.75" customHeight="1">
      <c r="A151" s="15"/>
      <c r="B151" s="74" t="s">
        <v>15</v>
      </c>
      <c r="C151" s="39"/>
      <c r="D151" s="41"/>
      <c r="E151" s="41"/>
      <c r="F151" s="41"/>
      <c r="G151" s="41"/>
      <c r="H151" s="41"/>
      <c r="I151" s="41"/>
      <c r="J151" s="93"/>
      <c r="K151" s="88"/>
    </row>
    <row r="152" spans="1:11" ht="27" customHeight="1">
      <c r="A152" s="22">
        <v>1</v>
      </c>
      <c r="B152" s="77" t="s">
        <v>89</v>
      </c>
      <c r="C152" s="39">
        <f aca="true" t="shared" si="8" ref="C152:I152">SUM(C153-C154)</f>
        <v>8280</v>
      </c>
      <c r="D152" s="41">
        <f t="shared" si="8"/>
        <v>0</v>
      </c>
      <c r="E152" s="41">
        <f t="shared" si="8"/>
        <v>0</v>
      </c>
      <c r="F152" s="41">
        <f t="shared" si="8"/>
        <v>8280</v>
      </c>
      <c r="G152" s="41">
        <f>SUM(G153-G154)</f>
        <v>8280</v>
      </c>
      <c r="H152" s="41">
        <f t="shared" si="8"/>
        <v>8280</v>
      </c>
      <c r="I152" s="41">
        <f t="shared" si="8"/>
        <v>-61257</v>
      </c>
      <c r="J152" s="93"/>
      <c r="K152" s="88"/>
    </row>
    <row r="153" spans="1:11" ht="24.75" customHeight="1">
      <c r="A153" s="22"/>
      <c r="B153" s="76" t="s">
        <v>90</v>
      </c>
      <c r="C153" s="39">
        <v>8280</v>
      </c>
      <c r="D153" s="41"/>
      <c r="E153" s="41"/>
      <c r="F153" s="41">
        <v>8280</v>
      </c>
      <c r="G153" s="41">
        <v>8280</v>
      </c>
      <c r="H153" s="41">
        <v>8280</v>
      </c>
      <c r="I153" s="41">
        <v>8280</v>
      </c>
      <c r="J153" s="93"/>
      <c r="K153" s="88"/>
    </row>
    <row r="154" spans="1:11" ht="24.75" customHeight="1">
      <c r="A154" s="15"/>
      <c r="B154" s="75" t="s">
        <v>91</v>
      </c>
      <c r="C154" s="39"/>
      <c r="D154" s="41"/>
      <c r="E154" s="41"/>
      <c r="F154" s="41"/>
      <c r="G154" s="41"/>
      <c r="H154" s="41"/>
      <c r="I154" s="41">
        <v>69537</v>
      </c>
      <c r="J154" s="93"/>
      <c r="K154" s="88"/>
    </row>
    <row r="155" spans="1:11" ht="24.75" customHeight="1" hidden="1">
      <c r="A155" s="22">
        <v>2</v>
      </c>
      <c r="B155" s="77" t="s">
        <v>11</v>
      </c>
      <c r="C155" s="39">
        <f aca="true" t="shared" si="9" ref="C155:I155">SUM(C156-C157)</f>
        <v>0</v>
      </c>
      <c r="D155" s="41">
        <f t="shared" si="9"/>
        <v>0</v>
      </c>
      <c r="E155" s="41">
        <f t="shared" si="9"/>
        <v>0</v>
      </c>
      <c r="F155" s="41">
        <f t="shared" si="9"/>
        <v>0</v>
      </c>
      <c r="G155" s="41">
        <f>SUM(G156-G157)</f>
        <v>0</v>
      </c>
      <c r="H155" s="41">
        <f t="shared" si="9"/>
        <v>0</v>
      </c>
      <c r="I155" s="41">
        <f t="shared" si="9"/>
        <v>0</v>
      </c>
      <c r="J155" s="93"/>
      <c r="K155" s="88"/>
    </row>
    <row r="156" spans="1:11" ht="24.75" customHeight="1" hidden="1">
      <c r="A156" s="22"/>
      <c r="B156" s="77" t="s">
        <v>92</v>
      </c>
      <c r="C156" s="39"/>
      <c r="D156" s="41"/>
      <c r="E156" s="41"/>
      <c r="F156" s="41"/>
      <c r="G156" s="41"/>
      <c r="H156" s="41"/>
      <c r="I156" s="41"/>
      <c r="J156" s="93"/>
      <c r="K156" s="88"/>
    </row>
    <row r="157" spans="1:11" ht="24.75" customHeight="1" hidden="1">
      <c r="A157" s="22"/>
      <c r="B157" s="77" t="s">
        <v>93</v>
      </c>
      <c r="C157" s="39"/>
      <c r="D157" s="41"/>
      <c r="E157" s="41"/>
      <c r="F157" s="41"/>
      <c r="G157" s="41"/>
      <c r="H157" s="41"/>
      <c r="I157" s="41"/>
      <c r="J157" s="93"/>
      <c r="K157" s="88"/>
    </row>
    <row r="158" spans="1:11" ht="24.75" customHeight="1">
      <c r="A158" s="22">
        <v>2</v>
      </c>
      <c r="B158" s="77" t="s">
        <v>8</v>
      </c>
      <c r="C158" s="39">
        <f aca="true" t="shared" si="10" ref="C158:I158">SUM(C159-C160)</f>
        <v>-50000</v>
      </c>
      <c r="D158" s="41">
        <f t="shared" si="10"/>
        <v>0</v>
      </c>
      <c r="E158" s="41">
        <f t="shared" si="10"/>
        <v>0</v>
      </c>
      <c r="F158" s="41">
        <f t="shared" si="10"/>
        <v>-50000</v>
      </c>
      <c r="G158" s="41">
        <f>SUM(G159-G160)</f>
        <v>-50000</v>
      </c>
      <c r="H158" s="41">
        <f t="shared" si="10"/>
        <v>-50000</v>
      </c>
      <c r="I158" s="41">
        <f t="shared" si="10"/>
        <v>-50000</v>
      </c>
      <c r="J158" s="93"/>
      <c r="K158" s="88"/>
    </row>
    <row r="159" spans="1:11" ht="24.75" customHeight="1">
      <c r="A159" s="22"/>
      <c r="B159" s="77" t="s">
        <v>92</v>
      </c>
      <c r="C159" s="39"/>
      <c r="D159" s="41"/>
      <c r="E159" s="41"/>
      <c r="F159" s="41"/>
      <c r="G159" s="41"/>
      <c r="H159" s="41"/>
      <c r="I159" s="41"/>
      <c r="J159" s="93"/>
      <c r="K159" s="88"/>
    </row>
    <row r="160" spans="1:11" ht="24.75" customHeight="1">
      <c r="A160" s="22"/>
      <c r="B160" s="77" t="s">
        <v>93</v>
      </c>
      <c r="C160" s="39">
        <v>50000</v>
      </c>
      <c r="D160" s="41"/>
      <c r="E160" s="41"/>
      <c r="F160" s="41">
        <v>50000</v>
      </c>
      <c r="G160" s="41">
        <v>50000</v>
      </c>
      <c r="H160" s="41">
        <v>50000</v>
      </c>
      <c r="I160" s="41">
        <v>50000</v>
      </c>
      <c r="J160" s="93"/>
      <c r="K160" s="88"/>
    </row>
    <row r="161" spans="1:11" ht="24.75" customHeight="1">
      <c r="A161" s="22">
        <v>3</v>
      </c>
      <c r="B161" s="77" t="s">
        <v>94</v>
      </c>
      <c r="C161" s="39">
        <f aca="true" t="shared" si="11" ref="C161:I161">SUM(C162-C163)</f>
        <v>242420</v>
      </c>
      <c r="D161" s="41">
        <f t="shared" si="11"/>
        <v>0</v>
      </c>
      <c r="E161" s="41">
        <f t="shared" si="11"/>
        <v>0</v>
      </c>
      <c r="F161" s="41">
        <f t="shared" si="11"/>
        <v>247420</v>
      </c>
      <c r="G161" s="41">
        <f>SUM(G162-G163)</f>
        <v>238601</v>
      </c>
      <c r="H161" s="41">
        <f t="shared" si="11"/>
        <v>205827</v>
      </c>
      <c r="I161" s="41">
        <f t="shared" si="11"/>
        <v>197200</v>
      </c>
      <c r="J161" s="93"/>
      <c r="K161" s="88"/>
    </row>
    <row r="162" spans="1:11" ht="24.75" customHeight="1">
      <c r="A162" s="22"/>
      <c r="B162" s="77" t="s">
        <v>92</v>
      </c>
      <c r="C162" s="39">
        <v>298220</v>
      </c>
      <c r="D162" s="41"/>
      <c r="E162" s="41"/>
      <c r="F162" s="41">
        <v>303220</v>
      </c>
      <c r="G162" s="41">
        <v>294401</v>
      </c>
      <c r="H162" s="41">
        <v>271140</v>
      </c>
      <c r="I162" s="41">
        <v>416000</v>
      </c>
      <c r="J162" s="93"/>
      <c r="K162" s="88"/>
    </row>
    <row r="163" spans="1:11" ht="26.25" customHeight="1">
      <c r="A163" s="22"/>
      <c r="B163" s="77" t="s">
        <v>93</v>
      </c>
      <c r="C163" s="39">
        <v>55800</v>
      </c>
      <c r="D163" s="41"/>
      <c r="E163" s="41"/>
      <c r="F163" s="41">
        <v>55800</v>
      </c>
      <c r="G163" s="41">
        <v>55800</v>
      </c>
      <c r="H163" s="41">
        <v>65313</v>
      </c>
      <c r="I163" s="41">
        <v>218800</v>
      </c>
      <c r="J163" s="93"/>
      <c r="K163" s="88"/>
    </row>
    <row r="164" spans="1:11" ht="49.5" customHeight="1">
      <c r="A164" s="22">
        <v>4</v>
      </c>
      <c r="B164" s="77" t="s">
        <v>12</v>
      </c>
      <c r="C164" s="39">
        <v>23678</v>
      </c>
      <c r="D164" s="41"/>
      <c r="E164" s="41"/>
      <c r="F164" s="41">
        <v>23678</v>
      </c>
      <c r="G164" s="41">
        <v>23678</v>
      </c>
      <c r="H164" s="41">
        <v>21678</v>
      </c>
      <c r="I164" s="41">
        <v>33050</v>
      </c>
      <c r="J164" s="93"/>
      <c r="K164" s="88"/>
    </row>
    <row r="165" spans="1:11" ht="24.75" customHeight="1">
      <c r="A165" s="22">
        <v>5</v>
      </c>
      <c r="B165" s="77" t="s">
        <v>95</v>
      </c>
      <c r="C165" s="39">
        <v>80000</v>
      </c>
      <c r="D165" s="41"/>
      <c r="E165" s="41"/>
      <c r="F165" s="41">
        <v>80000</v>
      </c>
      <c r="G165" s="41">
        <v>80000</v>
      </c>
      <c r="H165" s="41">
        <v>37000</v>
      </c>
      <c r="I165" s="41">
        <v>50042</v>
      </c>
      <c r="J165" s="93"/>
      <c r="K165" s="88"/>
    </row>
    <row r="166" spans="1:11" ht="24.75" customHeight="1" thickBot="1">
      <c r="A166" s="23"/>
      <c r="B166" s="78" t="s">
        <v>9</v>
      </c>
      <c r="C166" s="82">
        <f>SUM(C152+C155+C158+C161+C164+C165)</f>
        <v>304378</v>
      </c>
      <c r="D166" s="63">
        <f>SUM(D152+D155+D161+D165)</f>
        <v>0</v>
      </c>
      <c r="E166" s="63">
        <f>SUM(E152+E155+E161+E165)</f>
        <v>0</v>
      </c>
      <c r="F166" s="63">
        <f>SUM(F152+F155+F158+F161+F164+F165)</f>
        <v>309378</v>
      </c>
      <c r="G166" s="63">
        <f>SUM(G152+G155+G158+G161+G164+G165)</f>
        <v>300559</v>
      </c>
      <c r="H166" s="63">
        <f>SUM(H152+H155+H158+H161+H164+H165)</f>
        <v>222785</v>
      </c>
      <c r="I166" s="63">
        <f>SUM(I152+I155+I158+I161+I164+I165)</f>
        <v>169035</v>
      </c>
      <c r="J166" s="94"/>
      <c r="K166" s="89"/>
    </row>
    <row r="168" ht="15" hidden="1">
      <c r="J168" s="28"/>
    </row>
    <row r="169" spans="1:9" ht="15" hidden="1">
      <c r="A169" s="27" t="s">
        <v>104</v>
      </c>
      <c r="B169" s="28"/>
      <c r="C169" s="28"/>
      <c r="D169" s="28"/>
      <c r="F169" s="27" t="s">
        <v>150</v>
      </c>
      <c r="G169" s="27" t="s">
        <v>107</v>
      </c>
      <c r="H169" s="28"/>
      <c r="I169" s="28"/>
    </row>
    <row r="170" spans="1:9" ht="15" hidden="1">
      <c r="A170" s="27" t="s">
        <v>105</v>
      </c>
      <c r="B170" s="28"/>
      <c r="C170" s="28"/>
      <c r="D170" s="28"/>
      <c r="F170" s="27"/>
      <c r="G170" s="27"/>
      <c r="H170" s="28"/>
      <c r="I170" s="28"/>
    </row>
    <row r="171" spans="1:9" ht="15" hidden="1">
      <c r="A171" s="27"/>
      <c r="B171" s="28"/>
      <c r="C171" s="27"/>
      <c r="D171" s="27"/>
      <c r="F171" s="27"/>
      <c r="G171" s="27"/>
      <c r="H171" s="28"/>
      <c r="I171" s="28"/>
    </row>
    <row r="172" spans="1:9" ht="15" hidden="1">
      <c r="A172" s="27"/>
      <c r="B172" s="28"/>
      <c r="C172" s="27"/>
      <c r="D172" s="27"/>
      <c r="F172" s="27"/>
      <c r="G172" s="27"/>
      <c r="H172" s="27"/>
      <c r="I172" s="28"/>
    </row>
    <row r="173" spans="1:9" ht="15" hidden="1">
      <c r="A173" s="27"/>
      <c r="B173" s="28"/>
      <c r="C173" s="27"/>
      <c r="D173" s="27"/>
      <c r="F173" s="27"/>
      <c r="G173" s="27"/>
      <c r="H173" s="27"/>
      <c r="I173" s="28"/>
    </row>
    <row r="174" spans="1:9" ht="15" hidden="1">
      <c r="A174" s="27" t="s">
        <v>106</v>
      </c>
      <c r="B174" s="28"/>
      <c r="C174" s="27"/>
      <c r="D174" s="27"/>
      <c r="F174" s="27" t="s">
        <v>108</v>
      </c>
      <c r="G174" s="27" t="s">
        <v>108</v>
      </c>
      <c r="H174" s="27"/>
      <c r="I174" s="28"/>
    </row>
    <row r="177" spans="1:13" ht="15">
      <c r="A177" s="28"/>
      <c r="B177" s="28"/>
      <c r="C177" s="28"/>
      <c r="D177" s="28"/>
      <c r="E177" s="27"/>
      <c r="F177" s="27"/>
      <c r="J177" s="28"/>
      <c r="M177">
        <v>8780</v>
      </c>
    </row>
    <row r="178" spans="1:15" ht="15">
      <c r="A178" s="28"/>
      <c r="B178" s="28"/>
      <c r="C178" s="28"/>
      <c r="D178" s="28"/>
      <c r="E178" s="27"/>
      <c r="F178" s="27"/>
      <c r="G178" s="28"/>
      <c r="H178" s="28"/>
      <c r="I178" s="28"/>
      <c r="J178" s="28"/>
      <c r="M178" s="28">
        <v>39</v>
      </c>
      <c r="N178" s="28"/>
      <c r="O178" s="28" t="s">
        <v>166</v>
      </c>
    </row>
    <row r="179" spans="1:9" ht="15">
      <c r="A179" s="27"/>
      <c r="B179" s="28"/>
      <c r="C179" s="27"/>
      <c r="D179" s="27"/>
      <c r="E179" s="27"/>
      <c r="F179" s="27"/>
      <c r="G179" s="27"/>
      <c r="H179" s="27"/>
      <c r="I179" s="27"/>
    </row>
    <row r="180" spans="1:9" ht="15">
      <c r="A180" s="27"/>
      <c r="B180" s="28"/>
      <c r="C180" s="27"/>
      <c r="D180" s="27"/>
      <c r="E180" s="27"/>
      <c r="F180" s="27"/>
      <c r="G180" s="27"/>
      <c r="H180" s="27"/>
      <c r="I180" s="27"/>
    </row>
    <row r="181" spans="1:9" ht="15">
      <c r="A181" s="27"/>
      <c r="B181" s="28"/>
      <c r="C181" s="27"/>
      <c r="D181" s="27"/>
      <c r="E181" s="27"/>
      <c r="F181" s="27"/>
      <c r="G181" s="27"/>
      <c r="H181" s="27"/>
      <c r="I181" s="27"/>
    </row>
    <row r="182" spans="1:9" ht="15">
      <c r="A182" s="28"/>
      <c r="B182" s="28"/>
      <c r="C182" s="28"/>
      <c r="D182" s="28"/>
      <c r="E182" s="28"/>
      <c r="F182" s="28"/>
      <c r="G182" s="101"/>
      <c r="H182" s="101"/>
      <c r="I182" s="28"/>
    </row>
    <row r="183" spans="1:9" ht="15">
      <c r="A183" s="28"/>
      <c r="B183" s="28"/>
      <c r="C183" s="28"/>
      <c r="D183" s="28"/>
      <c r="E183" s="28"/>
      <c r="F183" s="28"/>
      <c r="G183" s="27"/>
      <c r="H183" s="27"/>
      <c r="I183" s="27"/>
    </row>
    <row r="185" spans="1:9" ht="15">
      <c r="A185" s="28"/>
      <c r="B185" s="28"/>
      <c r="C185" s="28"/>
      <c r="D185" s="28"/>
      <c r="E185" s="28"/>
      <c r="F185" s="28"/>
      <c r="G185" s="28"/>
      <c r="H185" s="28"/>
      <c r="I185" s="28"/>
    </row>
    <row r="186" spans="1:9" ht="15">
      <c r="A186" s="28"/>
      <c r="B186" s="28"/>
      <c r="C186" s="28"/>
      <c r="D186" s="28"/>
      <c r="E186" s="28"/>
      <c r="F186" s="28"/>
      <c r="G186" s="28"/>
      <c r="H186" s="28"/>
      <c r="I186" s="28"/>
    </row>
    <row r="187" spans="1:9" ht="15">
      <c r="A187" s="28"/>
      <c r="B187" s="28"/>
      <c r="C187" s="28"/>
      <c r="D187" s="28"/>
      <c r="E187" s="28"/>
      <c r="F187" s="28"/>
      <c r="G187" s="28"/>
      <c r="H187" s="28"/>
      <c r="I187" s="28"/>
    </row>
  </sheetData>
  <mergeCells count="40">
    <mergeCell ref="I98:I99"/>
    <mergeCell ref="J98:J99"/>
    <mergeCell ref="K98:K99"/>
    <mergeCell ref="A149:B149"/>
    <mergeCell ref="A150:B150"/>
    <mergeCell ref="G19:G20"/>
    <mergeCell ref="H19:H20"/>
    <mergeCell ref="C98:C99"/>
    <mergeCell ref="D98:E98"/>
    <mergeCell ref="F98:F99"/>
    <mergeCell ref="G98:G99"/>
    <mergeCell ref="H98:H99"/>
    <mergeCell ref="I19:I20"/>
    <mergeCell ref="C97:K97"/>
    <mergeCell ref="C19:C20"/>
    <mergeCell ref="D19:D20"/>
    <mergeCell ref="E19:E20"/>
    <mergeCell ref="F19:F20"/>
    <mergeCell ref="C11:K11"/>
    <mergeCell ref="C17:C18"/>
    <mergeCell ref="D17:D18"/>
    <mergeCell ref="E17:E18"/>
    <mergeCell ref="F17:F18"/>
    <mergeCell ref="G17:G18"/>
    <mergeCell ref="H17:H18"/>
    <mergeCell ref="I17:I18"/>
    <mergeCell ref="A5:K6"/>
    <mergeCell ref="A7:K7"/>
    <mergeCell ref="C8:C9"/>
    <mergeCell ref="D8:E8"/>
    <mergeCell ref="F8:F9"/>
    <mergeCell ref="G8:G9"/>
    <mergeCell ref="H8:H9"/>
    <mergeCell ref="I8:I9"/>
    <mergeCell ref="J8:J9"/>
    <mergeCell ref="K8:K9"/>
    <mergeCell ref="G3:J3"/>
    <mergeCell ref="G1:J1"/>
    <mergeCell ref="C2:J2"/>
    <mergeCell ref="C4:J4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1"/>
  <rowBreaks count="2" manualBreakCount="2">
    <brk id="96" max="10" man="1"/>
    <brk id="149" max="10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f316d</dc:creator>
  <cp:keywords/>
  <dc:description/>
  <cp:lastModifiedBy>duma_org</cp:lastModifiedBy>
  <cp:lastPrinted>2005-06-24T09:00:48Z</cp:lastPrinted>
  <dcterms:created xsi:type="dcterms:W3CDTF">2001-05-16T04:30:50Z</dcterms:created>
  <dcterms:modified xsi:type="dcterms:W3CDTF">2005-07-14T13:48:46Z</dcterms:modified>
  <cp:category/>
  <cp:version/>
  <cp:contentType/>
  <cp:contentStatus/>
</cp:coreProperties>
</file>