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90" windowWidth="10950" windowHeight="6615" activeTab="0"/>
  </bookViews>
  <sheets>
    <sheet name="Сетка " sheetId="1" r:id="rId1"/>
    <sheet name="Сетка здрав" sheetId="2" r:id="rId2"/>
  </sheets>
  <definedNames>
    <definedName name="_xlnm.Print_Titles" localSheetId="0">'Сетка '!$A:$A</definedName>
    <definedName name="_xlnm.Print_Titles" localSheetId="1">'Сетка здрав'!$A:$A</definedName>
  </definedNames>
  <calcPr fullCalcOnLoad="1"/>
</workbook>
</file>

<file path=xl/sharedStrings.xml><?xml version="1.0" encoding="utf-8"?>
<sst xmlns="http://schemas.openxmlformats.org/spreadsheetml/2006/main" count="118" uniqueCount="41">
  <si>
    <t>- 1 разряд</t>
  </si>
  <si>
    <t>- 2 разряд</t>
  </si>
  <si>
    <t>- 3 разряд</t>
  </si>
  <si>
    <t>- 4 разряд</t>
  </si>
  <si>
    <t>- 5 разряд</t>
  </si>
  <si>
    <t>- 6 разряд</t>
  </si>
  <si>
    <t>- 7 разряд</t>
  </si>
  <si>
    <t>- 8 разряд</t>
  </si>
  <si>
    <t>- 9 разряд</t>
  </si>
  <si>
    <t>- 10 разряд</t>
  </si>
  <si>
    <t>- 11 разряд</t>
  </si>
  <si>
    <t>- 12 разряд</t>
  </si>
  <si>
    <t>- 13 разряд</t>
  </si>
  <si>
    <t>- 14 разряд</t>
  </si>
  <si>
    <t>- 15 разряд</t>
  </si>
  <si>
    <t>- 16 разряд</t>
  </si>
  <si>
    <t>- 17 разряд</t>
  </si>
  <si>
    <t>- 18 разряд</t>
  </si>
  <si>
    <t>Разряды</t>
  </si>
  <si>
    <t xml:space="preserve">Тарифные коэффициенты </t>
  </si>
  <si>
    <t>с 1 декабря 2006г.</t>
  </si>
  <si>
    <t>с 1 января 2006г.</t>
  </si>
  <si>
    <t>с 1 февраля 2006г.</t>
  </si>
  <si>
    <t>с 1 марта 2006г.</t>
  </si>
  <si>
    <t>с 1 июня 2006г.</t>
  </si>
  <si>
    <t>с 1 июля 2006г.</t>
  </si>
  <si>
    <t>с 1 августа 2006г.</t>
  </si>
  <si>
    <t>с 1 сентября 2006г.</t>
  </si>
  <si>
    <t>с 1 октября 2006г.</t>
  </si>
  <si>
    <t>с 1 ноября 2006г.</t>
  </si>
  <si>
    <t>с 1 декабря 2005г.</t>
  </si>
  <si>
    <t>Размеры тарифных ставок (окладов), руб.</t>
  </si>
  <si>
    <t>Тарифные ставки (оклады) тарифной системы оплаты труда работников муниципальных учреждений и организаций, финансируемых из бюджета города Калининграда</t>
  </si>
  <si>
    <t>Тарифные ставки (оклады) тарифной системы оплаты труда работников муниципальных учреждений здравоохранения и гражданского персонала в правоохранительных организациях, финансируемых из бюджета города Калининграда</t>
  </si>
  <si>
    <t>Тарифные коэффициенты, тарифные ставки (оклады)</t>
  </si>
  <si>
    <t>Приложение № 1</t>
  </si>
  <si>
    <t>к решению городского Совета</t>
  </si>
  <si>
    <t>депутатов Калининграда</t>
  </si>
  <si>
    <t>Приложение № 2</t>
  </si>
  <si>
    <t>№ 461 от 28 декабря 2005 г.</t>
  </si>
  <si>
    <t>№  461 от 28 декабря 2005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</si>
</sst>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00"/>
    <numFmt numFmtId="185" formatCode="0.0%"/>
  </numFmts>
  <fonts count="9">
    <font>
      <sz val="10"/>
      <name val="Arial Cyr"/>
      <family val="0"/>
    </font>
    <font>
      <sz val="9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 Cyr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 horizontal="center"/>
    </xf>
    <xf numFmtId="167" fontId="7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167" fontId="5" fillId="0" borderId="3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wrapText="1"/>
    </xf>
    <xf numFmtId="167" fontId="4" fillId="0" borderId="0" xfId="0" applyNumberFormat="1" applyFont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left"/>
    </xf>
    <xf numFmtId="167" fontId="5" fillId="0" borderId="6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tabSelected="1" view="pageBreakPreview" zoomScaleSheetLayoutView="100" workbookViewId="0" topLeftCell="H1">
      <selection activeCell="K4" sqref="K4:M4"/>
    </sheetView>
  </sheetViews>
  <sheetFormatPr defaultColWidth="9.00390625" defaultRowHeight="12.75"/>
  <cols>
    <col min="1" max="1" width="11.125" style="1" customWidth="1"/>
    <col min="2" max="3" width="9.625" style="1" customWidth="1"/>
    <col min="4" max="23" width="11.125" style="6" customWidth="1"/>
    <col min="24" max="16384" width="9.125" style="1" customWidth="1"/>
  </cols>
  <sheetData>
    <row r="1" spans="1:24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23" t="s">
        <v>35</v>
      </c>
      <c r="L1" s="23"/>
      <c r="M1" s="23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23" t="s">
        <v>36</v>
      </c>
      <c r="L2" s="23"/>
      <c r="M2" s="23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23" t="s">
        <v>37</v>
      </c>
      <c r="L3" s="23"/>
      <c r="M3" s="23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23" t="s">
        <v>40</v>
      </c>
      <c r="L4" s="23"/>
      <c r="M4" s="23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3" ht="42.75" customHeight="1">
      <c r="B5" s="27" t="s">
        <v>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5" ht="35.25" customHeight="1">
      <c r="B6" s="26" t="s">
        <v>34</v>
      </c>
      <c r="C6" s="26"/>
      <c r="D6" s="26"/>
      <c r="E6" s="26"/>
      <c r="F6" s="26"/>
      <c r="G6" s="26"/>
      <c r="H6" s="26"/>
      <c r="I6" s="26"/>
      <c r="J6" s="26"/>
      <c r="K6" s="26"/>
      <c r="L6" s="12"/>
      <c r="M6" s="12"/>
      <c r="N6" s="12"/>
      <c r="O6" s="25" t="s">
        <v>34</v>
      </c>
      <c r="P6" s="25"/>
      <c r="Q6" s="25"/>
      <c r="R6" s="25"/>
      <c r="S6" s="25"/>
      <c r="T6" s="25"/>
      <c r="U6" s="25"/>
      <c r="V6" s="25"/>
      <c r="W6" s="12"/>
      <c r="X6" s="12"/>
      <c r="Y6" s="12"/>
    </row>
    <row r="7" spans="1:23" ht="16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"/>
      <c r="O7" s="2"/>
      <c r="P7" s="2"/>
      <c r="Q7" s="2"/>
      <c r="R7" s="2"/>
      <c r="S7" s="2"/>
      <c r="T7" s="2"/>
      <c r="U7" s="2"/>
      <c r="V7" s="2"/>
      <c r="W7" s="2"/>
    </row>
    <row r="8" spans="1:151" ht="15.75" customHeight="1">
      <c r="A8" s="28" t="s">
        <v>18</v>
      </c>
      <c r="B8" s="30" t="s">
        <v>30</v>
      </c>
      <c r="C8" s="31"/>
      <c r="D8" s="24" t="s">
        <v>21</v>
      </c>
      <c r="E8" s="24"/>
      <c r="F8" s="24" t="s">
        <v>22</v>
      </c>
      <c r="G8" s="24"/>
      <c r="H8" s="24" t="s">
        <v>23</v>
      </c>
      <c r="I8" s="24"/>
      <c r="J8" s="24" t="s">
        <v>24</v>
      </c>
      <c r="K8" s="24"/>
      <c r="L8" s="24" t="s">
        <v>25</v>
      </c>
      <c r="M8" s="24"/>
      <c r="N8" s="24" t="s">
        <v>26</v>
      </c>
      <c r="O8" s="24"/>
      <c r="P8" s="24" t="s">
        <v>27</v>
      </c>
      <c r="Q8" s="24"/>
      <c r="R8" s="24" t="s">
        <v>28</v>
      </c>
      <c r="S8" s="24"/>
      <c r="T8" s="24" t="s">
        <v>29</v>
      </c>
      <c r="U8" s="24"/>
      <c r="V8" s="24" t="s">
        <v>20</v>
      </c>
      <c r="W8" s="2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</row>
    <row r="9" spans="1:244" ht="80.25" customHeight="1">
      <c r="A9" s="29"/>
      <c r="B9" s="18" t="s">
        <v>19</v>
      </c>
      <c r="C9" s="19" t="s">
        <v>31</v>
      </c>
      <c r="D9" s="20" t="s">
        <v>19</v>
      </c>
      <c r="E9" s="16" t="s">
        <v>31</v>
      </c>
      <c r="F9" s="20" t="s">
        <v>19</v>
      </c>
      <c r="G9" s="16" t="s">
        <v>31</v>
      </c>
      <c r="H9" s="20" t="s">
        <v>19</v>
      </c>
      <c r="I9" s="16" t="s">
        <v>31</v>
      </c>
      <c r="J9" s="20" t="s">
        <v>19</v>
      </c>
      <c r="K9" s="16" t="s">
        <v>31</v>
      </c>
      <c r="L9" s="20" t="s">
        <v>19</v>
      </c>
      <c r="M9" s="16" t="s">
        <v>31</v>
      </c>
      <c r="N9" s="20" t="s">
        <v>19</v>
      </c>
      <c r="O9" s="16" t="s">
        <v>31</v>
      </c>
      <c r="P9" s="20" t="s">
        <v>19</v>
      </c>
      <c r="Q9" s="16" t="s">
        <v>31</v>
      </c>
      <c r="R9" s="20" t="s">
        <v>19</v>
      </c>
      <c r="S9" s="16" t="s">
        <v>31</v>
      </c>
      <c r="T9" s="20" t="s">
        <v>19</v>
      </c>
      <c r="U9" s="16" t="s">
        <v>31</v>
      </c>
      <c r="V9" s="20" t="s">
        <v>19</v>
      </c>
      <c r="W9" s="16" t="s">
        <v>31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spans="1:23" ht="15">
      <c r="A10" s="3" t="s">
        <v>0</v>
      </c>
      <c r="B10" s="4">
        <v>1</v>
      </c>
      <c r="C10" s="13">
        <v>800</v>
      </c>
      <c r="D10" s="4">
        <f>E10/E10</f>
        <v>1</v>
      </c>
      <c r="E10" s="8">
        <v>1188</v>
      </c>
      <c r="F10" s="4">
        <v>1</v>
      </c>
      <c r="G10" s="8">
        <v>1296</v>
      </c>
      <c r="H10" s="4">
        <v>1</v>
      </c>
      <c r="I10" s="8">
        <v>1404</v>
      </c>
      <c r="J10" s="4">
        <v>1</v>
      </c>
      <c r="K10" s="8">
        <v>1512</v>
      </c>
      <c r="L10" s="4">
        <v>1</v>
      </c>
      <c r="M10" s="8">
        <v>1620</v>
      </c>
      <c r="N10" s="4">
        <v>1</v>
      </c>
      <c r="O10" s="8">
        <v>1728</v>
      </c>
      <c r="P10" s="4">
        <v>1</v>
      </c>
      <c r="Q10" s="8">
        <v>1836</v>
      </c>
      <c r="R10" s="4">
        <v>1</v>
      </c>
      <c r="S10" s="8">
        <v>1944</v>
      </c>
      <c r="T10" s="4">
        <v>1</v>
      </c>
      <c r="U10" s="8">
        <v>2052</v>
      </c>
      <c r="V10" s="4">
        <v>1</v>
      </c>
      <c r="W10" s="8">
        <v>2160</v>
      </c>
    </row>
    <row r="11" spans="1:23" ht="15">
      <c r="A11" s="3" t="s">
        <v>1</v>
      </c>
      <c r="B11" s="5">
        <v>1.11</v>
      </c>
      <c r="C11" s="14">
        <f aca="true" t="shared" si="0" ref="C11:C27">B11*$C$10</f>
        <v>888.0000000000001</v>
      </c>
      <c r="D11" s="5">
        <v>1.08</v>
      </c>
      <c r="E11" s="9">
        <f aca="true" t="shared" si="1" ref="E11:E27">(D11*1188)</f>
        <v>1283.0400000000002</v>
      </c>
      <c r="F11" s="5">
        <v>1.08</v>
      </c>
      <c r="G11" s="9">
        <f>(F11*1296)</f>
        <v>1399.68</v>
      </c>
      <c r="H11" s="5">
        <v>1.08</v>
      </c>
      <c r="I11" s="9">
        <f>(H11*1404)</f>
        <v>1516.3200000000002</v>
      </c>
      <c r="J11" s="5">
        <v>1.08</v>
      </c>
      <c r="K11" s="9">
        <f>(J11*1512)</f>
        <v>1632.96</v>
      </c>
      <c r="L11" s="5">
        <v>1.08</v>
      </c>
      <c r="M11" s="9">
        <f>(L11*1620)</f>
        <v>1749.6000000000001</v>
      </c>
      <c r="N11" s="5">
        <v>1.08</v>
      </c>
      <c r="O11" s="9">
        <f>(N11*1728)</f>
        <v>1866.2400000000002</v>
      </c>
      <c r="P11" s="5">
        <v>1.08</v>
      </c>
      <c r="Q11" s="9">
        <f>(P11*1836)</f>
        <v>1982.88</v>
      </c>
      <c r="R11" s="5">
        <v>1.08</v>
      </c>
      <c r="S11" s="9">
        <f>(R11*1944)</f>
        <v>2099.52</v>
      </c>
      <c r="T11" s="5">
        <v>1.08</v>
      </c>
      <c r="U11" s="9">
        <f>(T11*2052)</f>
        <v>2216.1600000000003</v>
      </c>
      <c r="V11" s="5">
        <v>1.09</v>
      </c>
      <c r="W11" s="9">
        <f>(V11*2160)</f>
        <v>2354.4</v>
      </c>
    </row>
    <row r="12" spans="1:23" ht="15">
      <c r="A12" s="3" t="s">
        <v>2</v>
      </c>
      <c r="B12" s="5">
        <v>1.23</v>
      </c>
      <c r="C12" s="14">
        <f t="shared" si="0"/>
        <v>984</v>
      </c>
      <c r="D12" s="5">
        <v>1.18</v>
      </c>
      <c r="E12" s="9">
        <f t="shared" si="1"/>
        <v>1401.84</v>
      </c>
      <c r="F12" s="5">
        <v>1.18</v>
      </c>
      <c r="G12" s="9">
        <f aca="true" t="shared" si="2" ref="G12:G27">(F12*1296)</f>
        <v>1529.28</v>
      </c>
      <c r="H12" s="5">
        <v>1.18</v>
      </c>
      <c r="I12" s="9">
        <f aca="true" t="shared" si="3" ref="I12:I27">(H12*1404)</f>
        <v>1656.7199999999998</v>
      </c>
      <c r="J12" s="5">
        <v>1.18</v>
      </c>
      <c r="K12" s="9">
        <f aca="true" t="shared" si="4" ref="K12:K27">(J12*1512)</f>
        <v>1784.1599999999999</v>
      </c>
      <c r="L12" s="5">
        <v>1.18</v>
      </c>
      <c r="M12" s="9">
        <f aca="true" t="shared" si="5" ref="M12:M27">(L12*1620)</f>
        <v>1911.6</v>
      </c>
      <c r="N12" s="5">
        <v>1.18</v>
      </c>
      <c r="O12" s="9">
        <f aca="true" t="shared" si="6" ref="O12:O27">(N12*1728)</f>
        <v>2039.04</v>
      </c>
      <c r="P12" s="5">
        <v>1.18</v>
      </c>
      <c r="Q12" s="9">
        <f aca="true" t="shared" si="7" ref="Q12:Q27">(P12*1836)</f>
        <v>2166.48</v>
      </c>
      <c r="R12" s="5">
        <v>1.18</v>
      </c>
      <c r="S12" s="9">
        <f aca="true" t="shared" si="8" ref="S12:S27">(R12*1944)</f>
        <v>2293.92</v>
      </c>
      <c r="T12" s="5">
        <v>1.18</v>
      </c>
      <c r="U12" s="9">
        <f aca="true" t="shared" si="9" ref="U12:U27">(T12*2052)</f>
        <v>2421.3599999999997</v>
      </c>
      <c r="V12" s="5">
        <v>1.18</v>
      </c>
      <c r="W12" s="9">
        <f aca="true" t="shared" si="10" ref="W12:W27">(V12*2160)</f>
        <v>2548.7999999999997</v>
      </c>
    </row>
    <row r="13" spans="1:23" ht="15">
      <c r="A13" s="3" t="s">
        <v>3</v>
      </c>
      <c r="B13" s="5">
        <v>1.36</v>
      </c>
      <c r="C13" s="14">
        <f t="shared" si="0"/>
        <v>1088</v>
      </c>
      <c r="D13" s="5">
        <v>1.28</v>
      </c>
      <c r="E13" s="9">
        <f t="shared" si="1"/>
        <v>1520.64</v>
      </c>
      <c r="F13" s="5">
        <v>1.28</v>
      </c>
      <c r="G13" s="9">
        <f t="shared" si="2"/>
        <v>1658.88</v>
      </c>
      <c r="H13" s="5">
        <v>1.28</v>
      </c>
      <c r="I13" s="9">
        <f t="shared" si="3"/>
        <v>1797.1200000000001</v>
      </c>
      <c r="J13" s="5">
        <v>1.28</v>
      </c>
      <c r="K13" s="9">
        <f t="shared" si="4"/>
        <v>1935.3600000000001</v>
      </c>
      <c r="L13" s="5">
        <v>1.28</v>
      </c>
      <c r="M13" s="9">
        <f t="shared" si="5"/>
        <v>2073.6</v>
      </c>
      <c r="N13" s="5">
        <v>1.28</v>
      </c>
      <c r="O13" s="9">
        <f t="shared" si="6"/>
        <v>2211.84</v>
      </c>
      <c r="P13" s="5">
        <v>1.28</v>
      </c>
      <c r="Q13" s="9">
        <f t="shared" si="7"/>
        <v>2350.08</v>
      </c>
      <c r="R13" s="5">
        <v>1.28</v>
      </c>
      <c r="S13" s="9">
        <f t="shared" si="8"/>
        <v>2488.32</v>
      </c>
      <c r="T13" s="5">
        <v>1.28</v>
      </c>
      <c r="U13" s="9">
        <f t="shared" si="9"/>
        <v>2626.56</v>
      </c>
      <c r="V13" s="5">
        <v>1.28</v>
      </c>
      <c r="W13" s="9">
        <f t="shared" si="10"/>
        <v>2764.8</v>
      </c>
    </row>
    <row r="14" spans="1:23" ht="15">
      <c r="A14" s="3" t="s">
        <v>4</v>
      </c>
      <c r="B14" s="5">
        <v>1.51</v>
      </c>
      <c r="C14" s="14">
        <f t="shared" si="0"/>
        <v>1208</v>
      </c>
      <c r="D14" s="5">
        <v>1.39</v>
      </c>
      <c r="E14" s="9">
        <f t="shared" si="1"/>
        <v>1651.32</v>
      </c>
      <c r="F14" s="5">
        <v>1.39</v>
      </c>
      <c r="G14" s="9">
        <f t="shared" si="2"/>
        <v>1801.4399999999998</v>
      </c>
      <c r="H14" s="5">
        <v>1.39</v>
      </c>
      <c r="I14" s="9">
        <f t="shared" si="3"/>
        <v>1951.56</v>
      </c>
      <c r="J14" s="5">
        <v>1.39</v>
      </c>
      <c r="K14" s="9">
        <f t="shared" si="4"/>
        <v>2101.68</v>
      </c>
      <c r="L14" s="5">
        <v>1.39</v>
      </c>
      <c r="M14" s="9">
        <f t="shared" si="5"/>
        <v>2251.7999999999997</v>
      </c>
      <c r="N14" s="5">
        <v>1.39</v>
      </c>
      <c r="O14" s="9">
        <f t="shared" si="6"/>
        <v>2401.9199999999996</v>
      </c>
      <c r="P14" s="5">
        <v>1.39</v>
      </c>
      <c r="Q14" s="9">
        <f t="shared" si="7"/>
        <v>2552.04</v>
      </c>
      <c r="R14" s="5">
        <v>1.39</v>
      </c>
      <c r="S14" s="9">
        <f t="shared" si="8"/>
        <v>2702.16</v>
      </c>
      <c r="T14" s="5">
        <v>1.39</v>
      </c>
      <c r="U14" s="9">
        <f t="shared" si="9"/>
        <v>2852.2799999999997</v>
      </c>
      <c r="V14" s="5">
        <v>1.4</v>
      </c>
      <c r="W14" s="9">
        <f t="shared" si="10"/>
        <v>3024</v>
      </c>
    </row>
    <row r="15" spans="1:23" ht="15">
      <c r="A15" s="3" t="s">
        <v>5</v>
      </c>
      <c r="B15" s="5">
        <v>1.67</v>
      </c>
      <c r="C15" s="14">
        <f t="shared" si="0"/>
        <v>1336</v>
      </c>
      <c r="D15" s="5">
        <v>1.51</v>
      </c>
      <c r="E15" s="9">
        <f t="shared" si="1"/>
        <v>1793.88</v>
      </c>
      <c r="F15" s="5">
        <v>1.51</v>
      </c>
      <c r="G15" s="9">
        <f t="shared" si="2"/>
        <v>1956.96</v>
      </c>
      <c r="H15" s="5">
        <v>1.51</v>
      </c>
      <c r="I15" s="9">
        <f t="shared" si="3"/>
        <v>2120.04</v>
      </c>
      <c r="J15" s="5">
        <v>1.51</v>
      </c>
      <c r="K15" s="9">
        <f t="shared" si="4"/>
        <v>2283.12</v>
      </c>
      <c r="L15" s="5">
        <v>1.51</v>
      </c>
      <c r="M15" s="9">
        <f t="shared" si="5"/>
        <v>2446.2</v>
      </c>
      <c r="N15" s="5">
        <v>1.51</v>
      </c>
      <c r="O15" s="9">
        <f t="shared" si="6"/>
        <v>2609.28</v>
      </c>
      <c r="P15" s="5">
        <v>1.51</v>
      </c>
      <c r="Q15" s="9">
        <f t="shared" si="7"/>
        <v>2772.36</v>
      </c>
      <c r="R15" s="5">
        <v>1.51</v>
      </c>
      <c r="S15" s="9">
        <f t="shared" si="8"/>
        <v>2935.44</v>
      </c>
      <c r="T15" s="5">
        <v>1.51</v>
      </c>
      <c r="U15" s="9">
        <f t="shared" si="9"/>
        <v>3098.52</v>
      </c>
      <c r="V15" s="5">
        <v>1.52</v>
      </c>
      <c r="W15" s="9">
        <f t="shared" si="10"/>
        <v>3283.2</v>
      </c>
    </row>
    <row r="16" spans="1:23" ht="15">
      <c r="A16" s="3" t="s">
        <v>6</v>
      </c>
      <c r="B16" s="5">
        <v>1.84</v>
      </c>
      <c r="C16" s="14">
        <f t="shared" si="0"/>
        <v>1472</v>
      </c>
      <c r="D16" s="5">
        <v>1.65</v>
      </c>
      <c r="E16" s="9">
        <f t="shared" si="1"/>
        <v>1960.1999999999998</v>
      </c>
      <c r="F16" s="5">
        <v>1.65</v>
      </c>
      <c r="G16" s="9">
        <f t="shared" si="2"/>
        <v>2138.4</v>
      </c>
      <c r="H16" s="5">
        <v>1.65</v>
      </c>
      <c r="I16" s="9">
        <f t="shared" si="3"/>
        <v>2316.6</v>
      </c>
      <c r="J16" s="5">
        <v>1.65</v>
      </c>
      <c r="K16" s="9">
        <f t="shared" si="4"/>
        <v>2494.7999999999997</v>
      </c>
      <c r="L16" s="5">
        <v>1.65</v>
      </c>
      <c r="M16" s="9">
        <f t="shared" si="5"/>
        <v>2673</v>
      </c>
      <c r="N16" s="5">
        <v>1.65</v>
      </c>
      <c r="O16" s="9">
        <f t="shared" si="6"/>
        <v>2851.2</v>
      </c>
      <c r="P16" s="5">
        <v>1.65</v>
      </c>
      <c r="Q16" s="9">
        <f t="shared" si="7"/>
        <v>3029.3999999999996</v>
      </c>
      <c r="R16" s="5">
        <v>1.65</v>
      </c>
      <c r="S16" s="9">
        <f t="shared" si="8"/>
        <v>3207.6</v>
      </c>
      <c r="T16" s="5">
        <v>1.65</v>
      </c>
      <c r="U16" s="9">
        <f t="shared" si="9"/>
        <v>3385.7999999999997</v>
      </c>
      <c r="V16" s="5">
        <v>1.65</v>
      </c>
      <c r="W16" s="9">
        <f t="shared" si="10"/>
        <v>3564</v>
      </c>
    </row>
    <row r="17" spans="1:23" ht="15">
      <c r="A17" s="3" t="s">
        <v>7</v>
      </c>
      <c r="B17" s="5">
        <v>2.02</v>
      </c>
      <c r="C17" s="14">
        <f t="shared" si="0"/>
        <v>1616</v>
      </c>
      <c r="D17" s="5">
        <v>1.79</v>
      </c>
      <c r="E17" s="9">
        <f t="shared" si="1"/>
        <v>2126.52</v>
      </c>
      <c r="F17" s="5">
        <v>1.79</v>
      </c>
      <c r="G17" s="9">
        <f t="shared" si="2"/>
        <v>2319.84</v>
      </c>
      <c r="H17" s="5">
        <v>1.79</v>
      </c>
      <c r="I17" s="9">
        <f t="shared" si="3"/>
        <v>2513.16</v>
      </c>
      <c r="J17" s="5">
        <v>1.79</v>
      </c>
      <c r="K17" s="9">
        <f t="shared" si="4"/>
        <v>2706.48</v>
      </c>
      <c r="L17" s="5">
        <v>1.79</v>
      </c>
      <c r="M17" s="9">
        <f t="shared" si="5"/>
        <v>2899.8</v>
      </c>
      <c r="N17" s="5">
        <v>1.79</v>
      </c>
      <c r="O17" s="9">
        <f t="shared" si="6"/>
        <v>3093.12</v>
      </c>
      <c r="P17" s="5">
        <v>1.79</v>
      </c>
      <c r="Q17" s="9">
        <f t="shared" si="7"/>
        <v>3286.44</v>
      </c>
      <c r="R17" s="5">
        <v>1.79</v>
      </c>
      <c r="S17" s="9">
        <f t="shared" si="8"/>
        <v>3479.76</v>
      </c>
      <c r="T17" s="5">
        <v>1.79</v>
      </c>
      <c r="U17" s="9">
        <f t="shared" si="9"/>
        <v>3673.08</v>
      </c>
      <c r="V17" s="5">
        <v>1.8</v>
      </c>
      <c r="W17" s="9">
        <f t="shared" si="10"/>
        <v>3888</v>
      </c>
    </row>
    <row r="18" spans="1:23" ht="15">
      <c r="A18" s="3" t="s">
        <v>8</v>
      </c>
      <c r="B18" s="5">
        <v>2.22</v>
      </c>
      <c r="C18" s="14">
        <f t="shared" si="0"/>
        <v>1776.0000000000002</v>
      </c>
      <c r="D18" s="5">
        <v>1.95</v>
      </c>
      <c r="E18" s="9">
        <f t="shared" si="1"/>
        <v>2316.6</v>
      </c>
      <c r="F18" s="5">
        <v>1.95</v>
      </c>
      <c r="G18" s="9">
        <f t="shared" si="2"/>
        <v>2527.2</v>
      </c>
      <c r="H18" s="5">
        <v>1.95</v>
      </c>
      <c r="I18" s="9">
        <f t="shared" si="3"/>
        <v>2737.7999999999997</v>
      </c>
      <c r="J18" s="5">
        <v>1.95</v>
      </c>
      <c r="K18" s="9">
        <f t="shared" si="4"/>
        <v>2948.4</v>
      </c>
      <c r="L18" s="5">
        <v>1.95</v>
      </c>
      <c r="M18" s="9">
        <f t="shared" si="5"/>
        <v>3159</v>
      </c>
      <c r="N18" s="5">
        <v>1.95</v>
      </c>
      <c r="O18" s="9">
        <f t="shared" si="6"/>
        <v>3369.6</v>
      </c>
      <c r="P18" s="5">
        <v>1.95</v>
      </c>
      <c r="Q18" s="9">
        <f t="shared" si="7"/>
        <v>3580.2</v>
      </c>
      <c r="R18" s="5">
        <v>1.95</v>
      </c>
      <c r="S18" s="9">
        <f t="shared" si="8"/>
        <v>3790.7999999999997</v>
      </c>
      <c r="T18" s="5">
        <v>1.95</v>
      </c>
      <c r="U18" s="9">
        <f t="shared" si="9"/>
        <v>4001.4</v>
      </c>
      <c r="V18" s="5">
        <v>1.95</v>
      </c>
      <c r="W18" s="9">
        <f t="shared" si="10"/>
        <v>4212</v>
      </c>
    </row>
    <row r="19" spans="1:23" ht="15">
      <c r="A19" s="3" t="s">
        <v>9</v>
      </c>
      <c r="B19" s="5">
        <v>2.44</v>
      </c>
      <c r="C19" s="14">
        <f t="shared" si="0"/>
        <v>1952</v>
      </c>
      <c r="D19" s="5">
        <v>2.11</v>
      </c>
      <c r="E19" s="9">
        <f t="shared" si="1"/>
        <v>2506.68</v>
      </c>
      <c r="F19" s="5">
        <v>2.09</v>
      </c>
      <c r="G19" s="9">
        <f t="shared" si="2"/>
        <v>2708.64</v>
      </c>
      <c r="H19" s="4">
        <v>2.08</v>
      </c>
      <c r="I19" s="9">
        <f t="shared" si="3"/>
        <v>2920.32</v>
      </c>
      <c r="J19" s="4">
        <v>2.07</v>
      </c>
      <c r="K19" s="9">
        <f t="shared" si="4"/>
        <v>3129.8399999999997</v>
      </c>
      <c r="L19" s="4">
        <v>2.06</v>
      </c>
      <c r="M19" s="9">
        <f t="shared" si="5"/>
        <v>3337.2000000000003</v>
      </c>
      <c r="N19" s="4">
        <v>2.05</v>
      </c>
      <c r="O19" s="9">
        <f t="shared" si="6"/>
        <v>3542.3999999999996</v>
      </c>
      <c r="P19" s="4">
        <v>2.04</v>
      </c>
      <c r="Q19" s="9">
        <f t="shared" si="7"/>
        <v>3745.44</v>
      </c>
      <c r="R19" s="4">
        <v>2.03</v>
      </c>
      <c r="S19" s="9">
        <f t="shared" si="8"/>
        <v>3946.3199999999997</v>
      </c>
      <c r="T19" s="4">
        <v>2.03</v>
      </c>
      <c r="U19" s="9">
        <f t="shared" si="9"/>
        <v>4165.5599999999995</v>
      </c>
      <c r="V19" s="4">
        <v>2.03</v>
      </c>
      <c r="W19" s="9">
        <f t="shared" si="10"/>
        <v>4384.799999999999</v>
      </c>
    </row>
    <row r="20" spans="1:23" ht="15">
      <c r="A20" s="3" t="s">
        <v>10</v>
      </c>
      <c r="B20" s="5">
        <v>2.68</v>
      </c>
      <c r="C20" s="14">
        <f t="shared" si="0"/>
        <v>2144</v>
      </c>
      <c r="D20" s="5">
        <v>2.28</v>
      </c>
      <c r="E20" s="9">
        <f t="shared" si="1"/>
        <v>2708.64</v>
      </c>
      <c r="F20" s="5">
        <v>2.24</v>
      </c>
      <c r="G20" s="9">
        <f t="shared" si="2"/>
        <v>2903.0400000000004</v>
      </c>
      <c r="H20" s="4">
        <v>2.21</v>
      </c>
      <c r="I20" s="9">
        <f t="shared" si="3"/>
        <v>3102.84</v>
      </c>
      <c r="J20" s="4">
        <v>2.19</v>
      </c>
      <c r="K20" s="9">
        <f t="shared" si="4"/>
        <v>3311.2799999999997</v>
      </c>
      <c r="L20" s="4">
        <v>2.16</v>
      </c>
      <c r="M20" s="9">
        <f t="shared" si="5"/>
        <v>3499.2000000000003</v>
      </c>
      <c r="N20" s="4">
        <v>2.14</v>
      </c>
      <c r="O20" s="9">
        <f t="shared" si="6"/>
        <v>3697.92</v>
      </c>
      <c r="P20" s="4">
        <v>2.13</v>
      </c>
      <c r="Q20" s="9">
        <f t="shared" si="7"/>
        <v>3910.68</v>
      </c>
      <c r="R20" s="4">
        <v>2.11</v>
      </c>
      <c r="S20" s="9">
        <f t="shared" si="8"/>
        <v>4101.84</v>
      </c>
      <c r="T20" s="4">
        <v>2.1</v>
      </c>
      <c r="U20" s="9">
        <f t="shared" si="9"/>
        <v>4309.2</v>
      </c>
      <c r="V20" s="4">
        <v>2.09</v>
      </c>
      <c r="W20" s="9">
        <f t="shared" si="10"/>
        <v>4514.4</v>
      </c>
    </row>
    <row r="21" spans="1:23" ht="15">
      <c r="A21" s="3" t="s">
        <v>11</v>
      </c>
      <c r="B21" s="5">
        <v>2.89</v>
      </c>
      <c r="C21" s="14">
        <f t="shared" si="0"/>
        <v>2312</v>
      </c>
      <c r="D21" s="5">
        <v>2.42</v>
      </c>
      <c r="E21" s="9">
        <f t="shared" si="1"/>
        <v>2874.96</v>
      </c>
      <c r="F21" s="5">
        <v>2.37</v>
      </c>
      <c r="G21" s="9">
        <f t="shared" si="2"/>
        <v>3071.52</v>
      </c>
      <c r="H21" s="4">
        <v>2.32</v>
      </c>
      <c r="I21" s="9">
        <f t="shared" si="3"/>
        <v>3257.2799999999997</v>
      </c>
      <c r="J21" s="4">
        <v>2.28</v>
      </c>
      <c r="K21" s="9">
        <f t="shared" si="4"/>
        <v>3447.3599999999997</v>
      </c>
      <c r="L21" s="4">
        <v>2.24</v>
      </c>
      <c r="M21" s="9">
        <f t="shared" si="5"/>
        <v>3628.8</v>
      </c>
      <c r="N21" s="4">
        <v>2.21</v>
      </c>
      <c r="O21" s="9">
        <f t="shared" si="6"/>
        <v>3818.88</v>
      </c>
      <c r="P21" s="4">
        <v>2.18</v>
      </c>
      <c r="Q21" s="9">
        <f t="shared" si="7"/>
        <v>4002.4800000000005</v>
      </c>
      <c r="R21" s="4">
        <v>2.16</v>
      </c>
      <c r="S21" s="9">
        <f t="shared" si="8"/>
        <v>4199.04</v>
      </c>
      <c r="T21" s="4">
        <v>2.14</v>
      </c>
      <c r="U21" s="9">
        <f t="shared" si="9"/>
        <v>4391.280000000001</v>
      </c>
      <c r="V21" s="4">
        <v>2.12</v>
      </c>
      <c r="W21" s="9">
        <f t="shared" si="10"/>
        <v>4579.2</v>
      </c>
    </row>
    <row r="22" spans="1:23" ht="15">
      <c r="A22" s="3" t="s">
        <v>12</v>
      </c>
      <c r="B22" s="5">
        <v>3.12</v>
      </c>
      <c r="C22" s="14">
        <f t="shared" si="0"/>
        <v>2496</v>
      </c>
      <c r="D22" s="5">
        <v>2.62</v>
      </c>
      <c r="E22" s="9">
        <f t="shared" si="1"/>
        <v>3112.56</v>
      </c>
      <c r="F22" s="5">
        <v>2.56</v>
      </c>
      <c r="G22" s="9">
        <f t="shared" si="2"/>
        <v>3317.76</v>
      </c>
      <c r="H22" s="4">
        <v>2.5</v>
      </c>
      <c r="I22" s="9">
        <f t="shared" si="3"/>
        <v>3510</v>
      </c>
      <c r="J22" s="4">
        <v>2.46</v>
      </c>
      <c r="K22" s="9">
        <f t="shared" si="4"/>
        <v>3719.52</v>
      </c>
      <c r="L22" s="4">
        <v>2.42</v>
      </c>
      <c r="M22" s="9">
        <f t="shared" si="5"/>
        <v>3920.4</v>
      </c>
      <c r="N22" s="4">
        <v>2.39</v>
      </c>
      <c r="O22" s="9">
        <f t="shared" si="6"/>
        <v>4129.92</v>
      </c>
      <c r="P22" s="4">
        <v>2.36</v>
      </c>
      <c r="Q22" s="9">
        <f t="shared" si="7"/>
        <v>4332.96</v>
      </c>
      <c r="R22" s="4">
        <v>2.33</v>
      </c>
      <c r="S22" s="9">
        <f t="shared" si="8"/>
        <v>4529.52</v>
      </c>
      <c r="T22" s="4">
        <v>2.31</v>
      </c>
      <c r="U22" s="9">
        <f t="shared" si="9"/>
        <v>4740.12</v>
      </c>
      <c r="V22" s="4">
        <v>2.29</v>
      </c>
      <c r="W22" s="9">
        <f t="shared" si="10"/>
        <v>4946.4</v>
      </c>
    </row>
    <row r="23" spans="1:23" ht="15">
      <c r="A23" s="3" t="s">
        <v>13</v>
      </c>
      <c r="B23" s="5">
        <v>3.36</v>
      </c>
      <c r="C23" s="14">
        <f t="shared" si="0"/>
        <v>2688</v>
      </c>
      <c r="D23" s="5">
        <v>2.82</v>
      </c>
      <c r="E23" s="9">
        <f t="shared" si="1"/>
        <v>3350.16</v>
      </c>
      <c r="F23" s="5">
        <v>2.75</v>
      </c>
      <c r="G23" s="9">
        <f t="shared" si="2"/>
        <v>3564</v>
      </c>
      <c r="H23" s="4">
        <v>2.7</v>
      </c>
      <c r="I23" s="9">
        <f t="shared" si="3"/>
        <v>3790.8</v>
      </c>
      <c r="J23" s="4">
        <v>2.65</v>
      </c>
      <c r="K23" s="9">
        <f t="shared" si="4"/>
        <v>4006.7999999999997</v>
      </c>
      <c r="L23" s="4">
        <v>2.61</v>
      </c>
      <c r="M23" s="9">
        <f t="shared" si="5"/>
        <v>4228.2</v>
      </c>
      <c r="N23" s="4">
        <v>2.57</v>
      </c>
      <c r="O23" s="9">
        <f t="shared" si="6"/>
        <v>4440.96</v>
      </c>
      <c r="P23" s="4">
        <v>2.54</v>
      </c>
      <c r="Q23" s="9">
        <f t="shared" si="7"/>
        <v>4663.4400000000005</v>
      </c>
      <c r="R23" s="4">
        <v>2.51</v>
      </c>
      <c r="S23" s="9">
        <f t="shared" si="8"/>
        <v>4879.44</v>
      </c>
      <c r="T23" s="4">
        <v>2.48</v>
      </c>
      <c r="U23" s="9">
        <f t="shared" si="9"/>
        <v>5088.96</v>
      </c>
      <c r="V23" s="4">
        <v>2.47</v>
      </c>
      <c r="W23" s="9">
        <f t="shared" si="10"/>
        <v>5335.200000000001</v>
      </c>
    </row>
    <row r="24" spans="1:23" ht="15">
      <c r="A24" s="3" t="s">
        <v>14</v>
      </c>
      <c r="B24" s="5">
        <v>3.62</v>
      </c>
      <c r="C24" s="14">
        <f t="shared" si="0"/>
        <v>2896</v>
      </c>
      <c r="D24" s="5">
        <v>3.01</v>
      </c>
      <c r="E24" s="9">
        <f t="shared" si="1"/>
        <v>3575.8799999999997</v>
      </c>
      <c r="F24" s="5">
        <v>2.92</v>
      </c>
      <c r="G24" s="9">
        <f t="shared" si="2"/>
        <v>3784.3199999999997</v>
      </c>
      <c r="H24" s="4">
        <v>2.84</v>
      </c>
      <c r="I24" s="9">
        <f t="shared" si="3"/>
        <v>3987.3599999999997</v>
      </c>
      <c r="J24" s="4">
        <v>2.77</v>
      </c>
      <c r="K24" s="9">
        <f t="shared" si="4"/>
        <v>4188.24</v>
      </c>
      <c r="L24" s="4">
        <v>2.71</v>
      </c>
      <c r="M24" s="9">
        <f t="shared" si="5"/>
        <v>4390.2</v>
      </c>
      <c r="N24" s="4">
        <v>2.66</v>
      </c>
      <c r="O24" s="9">
        <f t="shared" si="6"/>
        <v>4596.4800000000005</v>
      </c>
      <c r="P24" s="4">
        <v>2.61</v>
      </c>
      <c r="Q24" s="9">
        <f t="shared" si="7"/>
        <v>4791.96</v>
      </c>
      <c r="R24" s="4">
        <v>2.57</v>
      </c>
      <c r="S24" s="9">
        <f t="shared" si="8"/>
        <v>4996.08</v>
      </c>
      <c r="T24" s="4">
        <v>2.53</v>
      </c>
      <c r="U24" s="9">
        <f t="shared" si="9"/>
        <v>5191.5599999999995</v>
      </c>
      <c r="V24" s="4">
        <v>2.51</v>
      </c>
      <c r="W24" s="9">
        <f t="shared" si="10"/>
        <v>5421.599999999999</v>
      </c>
    </row>
    <row r="25" spans="1:23" ht="15">
      <c r="A25" s="3" t="s">
        <v>15</v>
      </c>
      <c r="B25" s="5">
        <v>3.9</v>
      </c>
      <c r="C25" s="14">
        <f t="shared" si="0"/>
        <v>3120</v>
      </c>
      <c r="D25" s="5">
        <v>3.22</v>
      </c>
      <c r="E25" s="9">
        <f t="shared" si="1"/>
        <v>3825.36</v>
      </c>
      <c r="F25" s="5">
        <v>3.09</v>
      </c>
      <c r="G25" s="9">
        <f t="shared" si="2"/>
        <v>4004.64</v>
      </c>
      <c r="H25" s="4">
        <v>2.98</v>
      </c>
      <c r="I25" s="9">
        <f t="shared" si="3"/>
        <v>4183.92</v>
      </c>
      <c r="J25" s="4">
        <v>2.89</v>
      </c>
      <c r="K25" s="9">
        <f t="shared" si="4"/>
        <v>4369.68</v>
      </c>
      <c r="L25" s="4">
        <v>2.81</v>
      </c>
      <c r="M25" s="9">
        <f t="shared" si="5"/>
        <v>4552.2</v>
      </c>
      <c r="N25" s="4">
        <v>2.74</v>
      </c>
      <c r="O25" s="9">
        <f t="shared" si="6"/>
        <v>4734.72</v>
      </c>
      <c r="P25" s="4">
        <v>2.68</v>
      </c>
      <c r="Q25" s="9">
        <f t="shared" si="7"/>
        <v>4920.4800000000005</v>
      </c>
      <c r="R25" s="4">
        <v>2.62</v>
      </c>
      <c r="S25" s="9">
        <f t="shared" si="8"/>
        <v>5093.280000000001</v>
      </c>
      <c r="T25" s="4">
        <v>2.57</v>
      </c>
      <c r="U25" s="9">
        <f t="shared" si="9"/>
        <v>5273.639999999999</v>
      </c>
      <c r="V25" s="4">
        <v>2.53</v>
      </c>
      <c r="W25" s="9">
        <f t="shared" si="10"/>
        <v>5464.799999999999</v>
      </c>
    </row>
    <row r="26" spans="1:23" ht="15">
      <c r="A26" s="3" t="s">
        <v>16</v>
      </c>
      <c r="B26" s="5">
        <v>4.2</v>
      </c>
      <c r="C26" s="14">
        <f t="shared" si="0"/>
        <v>3360</v>
      </c>
      <c r="D26" s="5">
        <v>3.47</v>
      </c>
      <c r="E26" s="9">
        <f t="shared" si="1"/>
        <v>4122.360000000001</v>
      </c>
      <c r="F26" s="5">
        <v>3.34</v>
      </c>
      <c r="G26" s="9">
        <f t="shared" si="2"/>
        <v>4328.639999999999</v>
      </c>
      <c r="H26" s="4">
        <v>3.22</v>
      </c>
      <c r="I26" s="9">
        <f t="shared" si="3"/>
        <v>4520.88</v>
      </c>
      <c r="J26" s="4">
        <v>3.12</v>
      </c>
      <c r="K26" s="9">
        <f t="shared" si="4"/>
        <v>4717.4400000000005</v>
      </c>
      <c r="L26" s="4">
        <v>3.03</v>
      </c>
      <c r="M26" s="9">
        <f t="shared" si="5"/>
        <v>4908.599999999999</v>
      </c>
      <c r="N26" s="4">
        <v>2.96</v>
      </c>
      <c r="O26" s="9">
        <f t="shared" si="6"/>
        <v>5114.88</v>
      </c>
      <c r="P26" s="4">
        <v>2.89</v>
      </c>
      <c r="Q26" s="9">
        <f t="shared" si="7"/>
        <v>5306.04</v>
      </c>
      <c r="R26" s="4">
        <v>2.83</v>
      </c>
      <c r="S26" s="9">
        <f t="shared" si="8"/>
        <v>5501.52</v>
      </c>
      <c r="T26" s="4">
        <v>2.78</v>
      </c>
      <c r="U26" s="9">
        <f t="shared" si="9"/>
        <v>5704.5599999999995</v>
      </c>
      <c r="V26" s="4">
        <v>2.73</v>
      </c>
      <c r="W26" s="9">
        <f t="shared" si="10"/>
        <v>5896.8</v>
      </c>
    </row>
    <row r="27" spans="1:23" ht="15">
      <c r="A27" s="3" t="s">
        <v>17</v>
      </c>
      <c r="B27" s="5">
        <v>4.5</v>
      </c>
      <c r="C27" s="14">
        <f t="shared" si="0"/>
        <v>3600</v>
      </c>
      <c r="D27" s="5">
        <v>3.73</v>
      </c>
      <c r="E27" s="9">
        <f t="shared" si="1"/>
        <v>4431.24</v>
      </c>
      <c r="F27" s="5">
        <v>3.58</v>
      </c>
      <c r="G27" s="9">
        <f t="shared" si="2"/>
        <v>4639.68</v>
      </c>
      <c r="H27" s="4">
        <v>3.46</v>
      </c>
      <c r="I27" s="9">
        <f t="shared" si="3"/>
        <v>4857.84</v>
      </c>
      <c r="J27" s="4">
        <v>3.35</v>
      </c>
      <c r="K27" s="9">
        <f t="shared" si="4"/>
        <v>5065.2</v>
      </c>
      <c r="L27" s="4">
        <v>3.26</v>
      </c>
      <c r="M27" s="9">
        <f t="shared" si="5"/>
        <v>5281.2</v>
      </c>
      <c r="N27" s="4">
        <v>3.17</v>
      </c>
      <c r="O27" s="9">
        <f t="shared" si="6"/>
        <v>5477.76</v>
      </c>
      <c r="P27" s="4">
        <v>3.1</v>
      </c>
      <c r="Q27" s="9">
        <f t="shared" si="7"/>
        <v>5691.6</v>
      </c>
      <c r="R27" s="4">
        <v>3.04</v>
      </c>
      <c r="S27" s="9">
        <f t="shared" si="8"/>
        <v>5909.76</v>
      </c>
      <c r="T27" s="4">
        <v>2.98</v>
      </c>
      <c r="U27" s="9">
        <f t="shared" si="9"/>
        <v>6114.96</v>
      </c>
      <c r="V27" s="4">
        <v>2.93</v>
      </c>
      <c r="W27" s="9">
        <f t="shared" si="10"/>
        <v>6328.8</v>
      </c>
    </row>
  </sheetData>
  <mergeCells count="19">
    <mergeCell ref="B5:L5"/>
    <mergeCell ref="A8:A9"/>
    <mergeCell ref="B8:C8"/>
    <mergeCell ref="D8:E8"/>
    <mergeCell ref="F8:G8"/>
    <mergeCell ref="V8:W8"/>
    <mergeCell ref="O6:V6"/>
    <mergeCell ref="B6:K6"/>
    <mergeCell ref="N8:O8"/>
    <mergeCell ref="P8:Q8"/>
    <mergeCell ref="R8:S8"/>
    <mergeCell ref="T8:U8"/>
    <mergeCell ref="H8:I8"/>
    <mergeCell ref="J8:K8"/>
    <mergeCell ref="L8:M8"/>
    <mergeCell ref="K1:M1"/>
    <mergeCell ref="K3:M3"/>
    <mergeCell ref="K4:M4"/>
    <mergeCell ref="K2:M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8"/>
  <sheetViews>
    <sheetView view="pageBreakPreview" zoomScaleSheetLayoutView="100" workbookViewId="0" topLeftCell="H1">
      <selection activeCell="K4" sqref="K4:N4"/>
    </sheetView>
  </sheetViews>
  <sheetFormatPr defaultColWidth="9.00390625" defaultRowHeight="12.75"/>
  <cols>
    <col min="1" max="1" width="11.125" style="7" customWidth="1"/>
    <col min="2" max="3" width="9.625" style="7" hidden="1" customWidth="1"/>
    <col min="4" max="23" width="11.125" style="7" customWidth="1"/>
    <col min="24" max="16384" width="9.125" style="7" customWidth="1"/>
  </cols>
  <sheetData>
    <row r="1" spans="1:24" s="1" customFormat="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32" t="s">
        <v>38</v>
      </c>
      <c r="L1" s="32"/>
      <c r="M1" s="32"/>
      <c r="N1" s="32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1" customFormat="1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32" t="s">
        <v>36</v>
      </c>
      <c r="L2" s="32"/>
      <c r="M2" s="32"/>
      <c r="N2" s="32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32" t="s">
        <v>37</v>
      </c>
      <c r="L3" s="32"/>
      <c r="M3" s="32"/>
      <c r="N3" s="32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32" t="s">
        <v>39</v>
      </c>
      <c r="L4" s="32"/>
      <c r="M4" s="32"/>
      <c r="N4" s="32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" customFormat="1" ht="8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2"/>
      <c r="L5" s="22"/>
      <c r="M5" s="22"/>
      <c r="N5" s="22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3" s="1" customFormat="1" ht="48" customHeight="1">
      <c r="B6" s="27" t="s">
        <v>33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2:24" s="1" customFormat="1" ht="32.25" customHeight="1">
      <c r="B7" s="2"/>
      <c r="C7" s="2"/>
      <c r="D7" s="26" t="s">
        <v>34</v>
      </c>
      <c r="E7" s="26"/>
      <c r="F7" s="26"/>
      <c r="G7" s="26"/>
      <c r="H7" s="26"/>
      <c r="I7" s="26"/>
      <c r="J7" s="26"/>
      <c r="K7" s="26"/>
      <c r="L7" s="26"/>
      <c r="M7" s="26"/>
      <c r="N7" s="12"/>
      <c r="O7" s="25" t="s">
        <v>34</v>
      </c>
      <c r="P7" s="25"/>
      <c r="Q7" s="25"/>
      <c r="R7" s="25"/>
      <c r="S7" s="25"/>
      <c r="T7" s="25"/>
      <c r="U7" s="25"/>
      <c r="V7" s="25"/>
      <c r="W7" s="12"/>
      <c r="X7" s="12"/>
    </row>
    <row r="8" spans="1:23" s="1" customFormat="1" ht="16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"/>
      <c r="O8" s="2"/>
      <c r="P8" s="2"/>
      <c r="Q8" s="2"/>
      <c r="R8" s="2"/>
      <c r="S8" s="2"/>
      <c r="T8" s="2"/>
      <c r="U8" s="2"/>
      <c r="V8" s="2"/>
      <c r="W8" s="2"/>
    </row>
    <row r="9" spans="1:150" s="1" customFormat="1" ht="15.75" customHeight="1">
      <c r="A9" s="28" t="s">
        <v>18</v>
      </c>
      <c r="B9" s="33" t="s">
        <v>30</v>
      </c>
      <c r="C9" s="34"/>
      <c r="D9" s="24" t="s">
        <v>21</v>
      </c>
      <c r="E9" s="24"/>
      <c r="F9" s="24" t="s">
        <v>22</v>
      </c>
      <c r="G9" s="24"/>
      <c r="H9" s="24" t="s">
        <v>23</v>
      </c>
      <c r="I9" s="24"/>
      <c r="J9" s="24" t="s">
        <v>24</v>
      </c>
      <c r="K9" s="24"/>
      <c r="L9" s="24" t="s">
        <v>25</v>
      </c>
      <c r="M9" s="24"/>
      <c r="N9" s="24" t="s">
        <v>26</v>
      </c>
      <c r="O9" s="24"/>
      <c r="P9" s="24" t="s">
        <v>27</v>
      </c>
      <c r="Q9" s="24"/>
      <c r="R9" s="24" t="s">
        <v>28</v>
      </c>
      <c r="S9" s="24"/>
      <c r="T9" s="24" t="s">
        <v>29</v>
      </c>
      <c r="U9" s="24"/>
      <c r="V9" s="24" t="s">
        <v>20</v>
      </c>
      <c r="W9" s="24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</row>
    <row r="10" spans="1:244" s="1" customFormat="1" ht="80.25" customHeight="1">
      <c r="A10" s="29"/>
      <c r="B10" s="18" t="s">
        <v>19</v>
      </c>
      <c r="C10" s="19" t="s">
        <v>31</v>
      </c>
      <c r="D10" s="20" t="s">
        <v>19</v>
      </c>
      <c r="E10" s="16" t="s">
        <v>31</v>
      </c>
      <c r="F10" s="20" t="s">
        <v>19</v>
      </c>
      <c r="G10" s="16" t="s">
        <v>31</v>
      </c>
      <c r="H10" s="20" t="s">
        <v>19</v>
      </c>
      <c r="I10" s="16" t="s">
        <v>31</v>
      </c>
      <c r="J10" s="20" t="s">
        <v>19</v>
      </c>
      <c r="K10" s="16" t="s">
        <v>31</v>
      </c>
      <c r="L10" s="20" t="s">
        <v>19</v>
      </c>
      <c r="M10" s="16" t="s">
        <v>31</v>
      </c>
      <c r="N10" s="20" t="s">
        <v>19</v>
      </c>
      <c r="O10" s="16" t="s">
        <v>31</v>
      </c>
      <c r="P10" s="20" t="s">
        <v>19</v>
      </c>
      <c r="Q10" s="16" t="s">
        <v>31</v>
      </c>
      <c r="R10" s="20" t="s">
        <v>19</v>
      </c>
      <c r="S10" s="16" t="s">
        <v>31</v>
      </c>
      <c r="T10" s="20" t="s">
        <v>19</v>
      </c>
      <c r="U10" s="16" t="s">
        <v>31</v>
      </c>
      <c r="V10" s="20" t="s">
        <v>19</v>
      </c>
      <c r="W10" s="16" t="s">
        <v>31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1:23" s="1" customFormat="1" ht="15">
      <c r="A11" s="3" t="s">
        <v>0</v>
      </c>
      <c r="B11" s="4">
        <v>1</v>
      </c>
      <c r="C11" s="13">
        <v>800</v>
      </c>
      <c r="D11" s="4">
        <f>E11/E11</f>
        <v>1</v>
      </c>
      <c r="E11" s="8">
        <v>1134</v>
      </c>
      <c r="F11" s="4">
        <v>1</v>
      </c>
      <c r="G11" s="8">
        <v>1188</v>
      </c>
      <c r="H11" s="4">
        <v>1</v>
      </c>
      <c r="I11" s="8">
        <v>1242</v>
      </c>
      <c r="J11" s="4">
        <v>1</v>
      </c>
      <c r="K11" s="8">
        <v>1296</v>
      </c>
      <c r="L11" s="4">
        <v>1</v>
      </c>
      <c r="M11" s="8">
        <v>1350</v>
      </c>
      <c r="N11" s="4">
        <v>1</v>
      </c>
      <c r="O11" s="8">
        <v>1404</v>
      </c>
      <c r="P11" s="4">
        <v>1</v>
      </c>
      <c r="Q11" s="8">
        <v>1458</v>
      </c>
      <c r="R11" s="4">
        <v>1</v>
      </c>
      <c r="S11" s="8">
        <v>1512</v>
      </c>
      <c r="T11" s="4">
        <v>1</v>
      </c>
      <c r="U11" s="8">
        <v>1566</v>
      </c>
      <c r="V11" s="4">
        <v>1</v>
      </c>
      <c r="W11" s="8">
        <v>1620</v>
      </c>
    </row>
    <row r="12" spans="1:23" s="1" customFormat="1" ht="15">
      <c r="A12" s="3" t="s">
        <v>1</v>
      </c>
      <c r="B12" s="5">
        <v>1.11</v>
      </c>
      <c r="C12" s="14">
        <f aca="true" t="shared" si="0" ref="C12:C28">B12*$C$11</f>
        <v>888.0000000000001</v>
      </c>
      <c r="D12" s="5">
        <v>1.08</v>
      </c>
      <c r="E12" s="9">
        <f>(D12*1134)</f>
        <v>1224.72</v>
      </c>
      <c r="F12" s="5">
        <v>1.08</v>
      </c>
      <c r="G12" s="9">
        <f>(F12*1188)</f>
        <v>1283.0400000000002</v>
      </c>
      <c r="H12" s="5">
        <v>1.08</v>
      </c>
      <c r="I12" s="9">
        <f>(H12*1242)</f>
        <v>1341.3600000000001</v>
      </c>
      <c r="J12" s="5">
        <v>1.08</v>
      </c>
      <c r="K12" s="9">
        <f>(J12*1296)</f>
        <v>1399.68</v>
      </c>
      <c r="L12" s="5">
        <v>1.08</v>
      </c>
      <c r="M12" s="9">
        <f>(L12*1350)</f>
        <v>1458</v>
      </c>
      <c r="N12" s="5">
        <v>1.08</v>
      </c>
      <c r="O12" s="9">
        <f>(N12*1404)</f>
        <v>1516.3200000000002</v>
      </c>
      <c r="P12" s="5">
        <v>1.08</v>
      </c>
      <c r="Q12" s="9">
        <f>(P12*1458)</f>
        <v>1574.64</v>
      </c>
      <c r="R12" s="5">
        <v>1.08</v>
      </c>
      <c r="S12" s="9">
        <f>(R12*1512)</f>
        <v>1632.96</v>
      </c>
      <c r="T12" s="5">
        <v>1.08</v>
      </c>
      <c r="U12" s="9">
        <f>(T12*1566)</f>
        <v>1691.2800000000002</v>
      </c>
      <c r="V12" s="5">
        <v>1.08</v>
      </c>
      <c r="W12" s="9">
        <f>(V12*1620)</f>
        <v>1749.6000000000001</v>
      </c>
    </row>
    <row r="13" spans="1:23" s="1" customFormat="1" ht="15">
      <c r="A13" s="3" t="s">
        <v>2</v>
      </c>
      <c r="B13" s="5">
        <v>1.23</v>
      </c>
      <c r="C13" s="14">
        <f t="shared" si="0"/>
        <v>984</v>
      </c>
      <c r="D13" s="5">
        <v>1.17</v>
      </c>
      <c r="E13" s="9">
        <f aca="true" t="shared" si="1" ref="E13:E28">(D13*1134)</f>
        <v>1326.78</v>
      </c>
      <c r="F13" s="5">
        <v>1.17</v>
      </c>
      <c r="G13" s="9">
        <f aca="true" t="shared" si="2" ref="G13:G28">(F13*1188)</f>
        <v>1389.9599999999998</v>
      </c>
      <c r="H13" s="5">
        <v>1.17</v>
      </c>
      <c r="I13" s="9">
        <f aca="true" t="shared" si="3" ref="I13:I28">(H13*1242)</f>
        <v>1453.1399999999999</v>
      </c>
      <c r="J13" s="5">
        <v>1.17</v>
      </c>
      <c r="K13" s="9">
        <f aca="true" t="shared" si="4" ref="K13:K28">(J13*1296)</f>
        <v>1516.32</v>
      </c>
      <c r="L13" s="5">
        <v>1.17</v>
      </c>
      <c r="M13" s="9">
        <f aca="true" t="shared" si="5" ref="M13:M28">(L13*1350)</f>
        <v>1579.5</v>
      </c>
      <c r="N13" s="5">
        <v>1.17</v>
      </c>
      <c r="O13" s="9">
        <f aca="true" t="shared" si="6" ref="O13:O28">(N13*1404)</f>
        <v>1642.6799999999998</v>
      </c>
      <c r="P13" s="5">
        <v>1.17</v>
      </c>
      <c r="Q13" s="9">
        <f aca="true" t="shared" si="7" ref="Q13:Q28">(P13*1458)</f>
        <v>1705.86</v>
      </c>
      <c r="R13" s="5">
        <v>1.17</v>
      </c>
      <c r="S13" s="9">
        <f aca="true" t="shared" si="8" ref="S13:S28">(R13*1512)</f>
        <v>1769.04</v>
      </c>
      <c r="T13" s="5">
        <v>1.17</v>
      </c>
      <c r="U13" s="9">
        <f aca="true" t="shared" si="9" ref="U13:U28">(T13*1566)</f>
        <v>1832.2199999999998</v>
      </c>
      <c r="V13" s="5">
        <v>1.17</v>
      </c>
      <c r="W13" s="9">
        <f aca="true" t="shared" si="10" ref="W13:W28">(V13*1620)</f>
        <v>1895.3999999999999</v>
      </c>
    </row>
    <row r="14" spans="1:23" s="1" customFormat="1" ht="15">
      <c r="A14" s="3" t="s">
        <v>3</v>
      </c>
      <c r="B14" s="5">
        <v>1.36</v>
      </c>
      <c r="C14" s="14">
        <f t="shared" si="0"/>
        <v>1088</v>
      </c>
      <c r="D14" s="5">
        <v>1.28</v>
      </c>
      <c r="E14" s="9">
        <f t="shared" si="1"/>
        <v>1451.52</v>
      </c>
      <c r="F14" s="5">
        <v>1.28</v>
      </c>
      <c r="G14" s="9">
        <f t="shared" si="2"/>
        <v>1520.64</v>
      </c>
      <c r="H14" s="5">
        <v>1.28</v>
      </c>
      <c r="I14" s="9">
        <f t="shared" si="3"/>
        <v>1589.76</v>
      </c>
      <c r="J14" s="5">
        <v>1.28</v>
      </c>
      <c r="K14" s="9">
        <f t="shared" si="4"/>
        <v>1658.88</v>
      </c>
      <c r="L14" s="5">
        <v>1.28</v>
      </c>
      <c r="M14" s="9">
        <f t="shared" si="5"/>
        <v>1728</v>
      </c>
      <c r="N14" s="5">
        <v>1.28</v>
      </c>
      <c r="O14" s="9">
        <f t="shared" si="6"/>
        <v>1797.1200000000001</v>
      </c>
      <c r="P14" s="5">
        <v>1.28</v>
      </c>
      <c r="Q14" s="9">
        <f t="shared" si="7"/>
        <v>1866.24</v>
      </c>
      <c r="R14" s="5">
        <v>1.28</v>
      </c>
      <c r="S14" s="9">
        <f t="shared" si="8"/>
        <v>1935.3600000000001</v>
      </c>
      <c r="T14" s="5">
        <v>1.28</v>
      </c>
      <c r="U14" s="9">
        <f t="shared" si="9"/>
        <v>2004.48</v>
      </c>
      <c r="V14" s="5">
        <v>1.28</v>
      </c>
      <c r="W14" s="9">
        <f t="shared" si="10"/>
        <v>2073.6</v>
      </c>
    </row>
    <row r="15" spans="1:23" s="1" customFormat="1" ht="15">
      <c r="A15" s="3" t="s">
        <v>4</v>
      </c>
      <c r="B15" s="5">
        <v>1.51</v>
      </c>
      <c r="C15" s="14">
        <f t="shared" si="0"/>
        <v>1208</v>
      </c>
      <c r="D15" s="5">
        <v>1.39</v>
      </c>
      <c r="E15" s="9">
        <f t="shared" si="1"/>
        <v>1576.26</v>
      </c>
      <c r="F15" s="5">
        <v>1.39</v>
      </c>
      <c r="G15" s="9">
        <f t="shared" si="2"/>
        <v>1651.32</v>
      </c>
      <c r="H15" s="5">
        <v>1.39</v>
      </c>
      <c r="I15" s="9">
        <f t="shared" si="3"/>
        <v>1726.3799999999999</v>
      </c>
      <c r="J15" s="5">
        <v>1.39</v>
      </c>
      <c r="K15" s="9">
        <f t="shared" si="4"/>
        <v>1801.4399999999998</v>
      </c>
      <c r="L15" s="5">
        <v>1.39</v>
      </c>
      <c r="M15" s="9">
        <f t="shared" si="5"/>
        <v>1876.4999999999998</v>
      </c>
      <c r="N15" s="5">
        <v>1.39</v>
      </c>
      <c r="O15" s="9">
        <f t="shared" si="6"/>
        <v>1951.56</v>
      </c>
      <c r="P15" s="5">
        <v>1.39</v>
      </c>
      <c r="Q15" s="9">
        <f t="shared" si="7"/>
        <v>2026.62</v>
      </c>
      <c r="R15" s="5">
        <v>1.39</v>
      </c>
      <c r="S15" s="9">
        <f t="shared" si="8"/>
        <v>2101.68</v>
      </c>
      <c r="T15" s="5">
        <v>1.39</v>
      </c>
      <c r="U15" s="9">
        <f t="shared" si="9"/>
        <v>2176.74</v>
      </c>
      <c r="V15" s="5">
        <v>1.39</v>
      </c>
      <c r="W15" s="9">
        <f t="shared" si="10"/>
        <v>2251.7999999999997</v>
      </c>
    </row>
    <row r="16" spans="1:23" s="1" customFormat="1" ht="15">
      <c r="A16" s="3" t="s">
        <v>5</v>
      </c>
      <c r="B16" s="5">
        <v>1.67</v>
      </c>
      <c r="C16" s="14">
        <f t="shared" si="0"/>
        <v>1336</v>
      </c>
      <c r="D16" s="5">
        <v>1.51</v>
      </c>
      <c r="E16" s="9">
        <f t="shared" si="1"/>
        <v>1712.34</v>
      </c>
      <c r="F16" s="5">
        <v>1.51</v>
      </c>
      <c r="G16" s="9">
        <f t="shared" si="2"/>
        <v>1793.88</v>
      </c>
      <c r="H16" s="5">
        <v>1.51</v>
      </c>
      <c r="I16" s="9">
        <f t="shared" si="3"/>
        <v>1875.42</v>
      </c>
      <c r="J16" s="5">
        <v>1.51</v>
      </c>
      <c r="K16" s="9">
        <f t="shared" si="4"/>
        <v>1956.96</v>
      </c>
      <c r="L16" s="5">
        <v>1.51</v>
      </c>
      <c r="M16" s="9">
        <f t="shared" si="5"/>
        <v>2038.5</v>
      </c>
      <c r="N16" s="5">
        <v>1.51</v>
      </c>
      <c r="O16" s="9">
        <f t="shared" si="6"/>
        <v>2120.04</v>
      </c>
      <c r="P16" s="5">
        <v>1.51</v>
      </c>
      <c r="Q16" s="9">
        <f t="shared" si="7"/>
        <v>2201.58</v>
      </c>
      <c r="R16" s="5">
        <v>1.51</v>
      </c>
      <c r="S16" s="9">
        <f t="shared" si="8"/>
        <v>2283.12</v>
      </c>
      <c r="T16" s="5">
        <v>1.51</v>
      </c>
      <c r="U16" s="9">
        <f t="shared" si="9"/>
        <v>2364.66</v>
      </c>
      <c r="V16" s="5">
        <v>1.51</v>
      </c>
      <c r="W16" s="9">
        <f t="shared" si="10"/>
        <v>2446.2</v>
      </c>
    </row>
    <row r="17" spans="1:23" s="1" customFormat="1" ht="15">
      <c r="A17" s="3" t="s">
        <v>6</v>
      </c>
      <c r="B17" s="5">
        <v>1.84</v>
      </c>
      <c r="C17" s="14">
        <f t="shared" si="0"/>
        <v>1472</v>
      </c>
      <c r="D17" s="5">
        <v>1.65</v>
      </c>
      <c r="E17" s="9">
        <f t="shared" si="1"/>
        <v>1871.1</v>
      </c>
      <c r="F17" s="5">
        <v>1.65</v>
      </c>
      <c r="G17" s="9">
        <f t="shared" si="2"/>
        <v>1960.1999999999998</v>
      </c>
      <c r="H17" s="5">
        <v>1.65</v>
      </c>
      <c r="I17" s="9">
        <f t="shared" si="3"/>
        <v>2049.2999999999997</v>
      </c>
      <c r="J17" s="5">
        <v>1.65</v>
      </c>
      <c r="K17" s="9">
        <f t="shared" si="4"/>
        <v>2138.4</v>
      </c>
      <c r="L17" s="5">
        <v>1.65</v>
      </c>
      <c r="M17" s="9">
        <f t="shared" si="5"/>
        <v>2227.5</v>
      </c>
      <c r="N17" s="5">
        <v>1.65</v>
      </c>
      <c r="O17" s="9">
        <f t="shared" si="6"/>
        <v>2316.6</v>
      </c>
      <c r="P17" s="5">
        <v>1.65</v>
      </c>
      <c r="Q17" s="9">
        <f t="shared" si="7"/>
        <v>2405.7</v>
      </c>
      <c r="R17" s="5">
        <v>1.65</v>
      </c>
      <c r="S17" s="9">
        <f t="shared" si="8"/>
        <v>2494.7999999999997</v>
      </c>
      <c r="T17" s="5">
        <v>1.65</v>
      </c>
      <c r="U17" s="9">
        <f t="shared" si="9"/>
        <v>2583.8999999999996</v>
      </c>
      <c r="V17" s="5">
        <v>1.65</v>
      </c>
      <c r="W17" s="9">
        <f t="shared" si="10"/>
        <v>2673</v>
      </c>
    </row>
    <row r="18" spans="1:23" s="1" customFormat="1" ht="15">
      <c r="A18" s="3" t="s">
        <v>7</v>
      </c>
      <c r="B18" s="5">
        <v>2.02</v>
      </c>
      <c r="C18" s="14">
        <f t="shared" si="0"/>
        <v>1616</v>
      </c>
      <c r="D18" s="5">
        <v>1.79</v>
      </c>
      <c r="E18" s="9">
        <f t="shared" si="1"/>
        <v>2029.8600000000001</v>
      </c>
      <c r="F18" s="5">
        <v>1.79</v>
      </c>
      <c r="G18" s="9">
        <f t="shared" si="2"/>
        <v>2126.52</v>
      </c>
      <c r="H18" s="5">
        <v>1.79</v>
      </c>
      <c r="I18" s="9">
        <f t="shared" si="3"/>
        <v>2223.18</v>
      </c>
      <c r="J18" s="5">
        <v>1.79</v>
      </c>
      <c r="K18" s="9">
        <f t="shared" si="4"/>
        <v>2319.84</v>
      </c>
      <c r="L18" s="5">
        <v>1.79</v>
      </c>
      <c r="M18" s="9">
        <f t="shared" si="5"/>
        <v>2416.5</v>
      </c>
      <c r="N18" s="5">
        <v>1.79</v>
      </c>
      <c r="O18" s="9">
        <f t="shared" si="6"/>
        <v>2513.16</v>
      </c>
      <c r="P18" s="5">
        <v>1.79</v>
      </c>
      <c r="Q18" s="9">
        <f t="shared" si="7"/>
        <v>2609.82</v>
      </c>
      <c r="R18" s="5">
        <v>1.79</v>
      </c>
      <c r="S18" s="9">
        <f t="shared" si="8"/>
        <v>2706.48</v>
      </c>
      <c r="T18" s="5">
        <v>1.79</v>
      </c>
      <c r="U18" s="9">
        <f t="shared" si="9"/>
        <v>2803.14</v>
      </c>
      <c r="V18" s="5">
        <v>1.79</v>
      </c>
      <c r="W18" s="9">
        <f t="shared" si="10"/>
        <v>2899.8</v>
      </c>
    </row>
    <row r="19" spans="1:23" s="1" customFormat="1" ht="15">
      <c r="A19" s="3" t="s">
        <v>8</v>
      </c>
      <c r="B19" s="5">
        <v>2.22</v>
      </c>
      <c r="C19" s="14">
        <f t="shared" si="0"/>
        <v>1776.0000000000002</v>
      </c>
      <c r="D19" s="5">
        <v>1.95</v>
      </c>
      <c r="E19" s="9">
        <f t="shared" si="1"/>
        <v>2211.2999999999997</v>
      </c>
      <c r="F19" s="5">
        <v>1.95</v>
      </c>
      <c r="G19" s="9">
        <f t="shared" si="2"/>
        <v>2316.6</v>
      </c>
      <c r="H19" s="5">
        <v>1.95</v>
      </c>
      <c r="I19" s="9">
        <f t="shared" si="3"/>
        <v>2421.9</v>
      </c>
      <c r="J19" s="5">
        <v>1.95</v>
      </c>
      <c r="K19" s="9">
        <f t="shared" si="4"/>
        <v>2527.2</v>
      </c>
      <c r="L19" s="5">
        <v>1.95</v>
      </c>
      <c r="M19" s="9">
        <f t="shared" si="5"/>
        <v>2632.5</v>
      </c>
      <c r="N19" s="5">
        <v>1.95</v>
      </c>
      <c r="O19" s="9">
        <f t="shared" si="6"/>
        <v>2737.7999999999997</v>
      </c>
      <c r="P19" s="5">
        <v>1.95</v>
      </c>
      <c r="Q19" s="9">
        <f t="shared" si="7"/>
        <v>2843.1</v>
      </c>
      <c r="R19" s="5">
        <v>1.95</v>
      </c>
      <c r="S19" s="9">
        <f t="shared" si="8"/>
        <v>2948.4</v>
      </c>
      <c r="T19" s="5">
        <v>1.95</v>
      </c>
      <c r="U19" s="9">
        <f t="shared" si="9"/>
        <v>3053.7</v>
      </c>
      <c r="V19" s="5">
        <v>1.95</v>
      </c>
      <c r="W19" s="9">
        <f t="shared" si="10"/>
        <v>3159</v>
      </c>
    </row>
    <row r="20" spans="1:23" s="1" customFormat="1" ht="15">
      <c r="A20" s="3" t="s">
        <v>9</v>
      </c>
      <c r="B20" s="5">
        <v>2.44</v>
      </c>
      <c r="C20" s="14">
        <f t="shared" si="0"/>
        <v>1952</v>
      </c>
      <c r="D20" s="5">
        <v>2.12</v>
      </c>
      <c r="E20" s="9">
        <f t="shared" si="1"/>
        <v>2404.08</v>
      </c>
      <c r="F20" s="5">
        <v>2.11</v>
      </c>
      <c r="G20" s="9">
        <f t="shared" si="2"/>
        <v>2506.68</v>
      </c>
      <c r="H20" s="4">
        <v>2.1</v>
      </c>
      <c r="I20" s="9">
        <f t="shared" si="3"/>
        <v>2608.2000000000003</v>
      </c>
      <c r="J20" s="4">
        <v>2.09</v>
      </c>
      <c r="K20" s="9">
        <f t="shared" si="4"/>
        <v>2708.64</v>
      </c>
      <c r="L20" s="4">
        <v>2.08</v>
      </c>
      <c r="M20" s="9">
        <f t="shared" si="5"/>
        <v>2808</v>
      </c>
      <c r="N20" s="4">
        <v>2.08</v>
      </c>
      <c r="O20" s="9">
        <f t="shared" si="6"/>
        <v>2920.32</v>
      </c>
      <c r="P20" s="4">
        <v>2.07</v>
      </c>
      <c r="Q20" s="9">
        <f t="shared" si="7"/>
        <v>3018.06</v>
      </c>
      <c r="R20" s="4">
        <v>2.07</v>
      </c>
      <c r="S20" s="9">
        <f t="shared" si="8"/>
        <v>3129.8399999999997</v>
      </c>
      <c r="T20" s="4">
        <v>2.06</v>
      </c>
      <c r="U20" s="9">
        <f t="shared" si="9"/>
        <v>3225.96</v>
      </c>
      <c r="V20" s="4">
        <v>2.06</v>
      </c>
      <c r="W20" s="9">
        <f t="shared" si="10"/>
        <v>3337.2000000000003</v>
      </c>
    </row>
    <row r="21" spans="1:23" s="1" customFormat="1" ht="15">
      <c r="A21" s="3" t="s">
        <v>10</v>
      </c>
      <c r="B21" s="5">
        <v>2.68</v>
      </c>
      <c r="C21" s="14">
        <f t="shared" si="0"/>
        <v>2144</v>
      </c>
      <c r="D21" s="5">
        <v>2.3</v>
      </c>
      <c r="E21" s="9">
        <f t="shared" si="1"/>
        <v>2608.2</v>
      </c>
      <c r="F21" s="5">
        <v>2.28</v>
      </c>
      <c r="G21" s="9">
        <f t="shared" si="2"/>
        <v>2708.64</v>
      </c>
      <c r="H21" s="4">
        <v>2.26</v>
      </c>
      <c r="I21" s="9">
        <f t="shared" si="3"/>
        <v>2806.9199999999996</v>
      </c>
      <c r="J21" s="4">
        <v>2.24</v>
      </c>
      <c r="K21" s="9">
        <f t="shared" si="4"/>
        <v>2903.0400000000004</v>
      </c>
      <c r="L21" s="4">
        <v>2.23</v>
      </c>
      <c r="M21" s="9">
        <f t="shared" si="5"/>
        <v>3010.5</v>
      </c>
      <c r="N21" s="4">
        <v>2.21</v>
      </c>
      <c r="O21" s="9">
        <f t="shared" si="6"/>
        <v>3102.84</v>
      </c>
      <c r="P21" s="4">
        <v>2.2</v>
      </c>
      <c r="Q21" s="9">
        <f t="shared" si="7"/>
        <v>3207.6000000000004</v>
      </c>
      <c r="R21" s="4">
        <v>2.19</v>
      </c>
      <c r="S21" s="9">
        <f t="shared" si="8"/>
        <v>3311.2799999999997</v>
      </c>
      <c r="T21" s="4">
        <v>2.17</v>
      </c>
      <c r="U21" s="9">
        <f t="shared" si="9"/>
        <v>3398.22</v>
      </c>
      <c r="V21" s="4">
        <v>2.17</v>
      </c>
      <c r="W21" s="9">
        <f t="shared" si="10"/>
        <v>3515.4</v>
      </c>
    </row>
    <row r="22" spans="1:23" s="1" customFormat="1" ht="15">
      <c r="A22" s="3" t="s">
        <v>11</v>
      </c>
      <c r="B22" s="5">
        <v>2.89</v>
      </c>
      <c r="C22" s="14">
        <f t="shared" si="0"/>
        <v>2312</v>
      </c>
      <c r="D22" s="5">
        <v>2.46</v>
      </c>
      <c r="E22" s="9">
        <f t="shared" si="1"/>
        <v>2789.64</v>
      </c>
      <c r="F22" s="5">
        <v>2.42</v>
      </c>
      <c r="G22" s="9">
        <f t="shared" si="2"/>
        <v>2874.96</v>
      </c>
      <c r="H22" s="4">
        <v>2.39</v>
      </c>
      <c r="I22" s="9">
        <f t="shared" si="3"/>
        <v>2968.38</v>
      </c>
      <c r="J22" s="4">
        <v>2.37</v>
      </c>
      <c r="K22" s="9">
        <f t="shared" si="4"/>
        <v>3071.52</v>
      </c>
      <c r="L22" s="4">
        <v>2.34</v>
      </c>
      <c r="M22" s="9">
        <f t="shared" si="5"/>
        <v>3159</v>
      </c>
      <c r="N22" s="4">
        <v>2.32</v>
      </c>
      <c r="O22" s="9">
        <f t="shared" si="6"/>
        <v>3257.2799999999997</v>
      </c>
      <c r="P22" s="4">
        <v>2.3</v>
      </c>
      <c r="Q22" s="9">
        <f t="shared" si="7"/>
        <v>3353.3999999999996</v>
      </c>
      <c r="R22" s="4">
        <v>2.28</v>
      </c>
      <c r="S22" s="9">
        <f t="shared" si="8"/>
        <v>3447.3599999999997</v>
      </c>
      <c r="T22" s="4">
        <v>2.26</v>
      </c>
      <c r="U22" s="9">
        <f t="shared" si="9"/>
        <v>3539.16</v>
      </c>
      <c r="V22" s="4">
        <v>2.24</v>
      </c>
      <c r="W22" s="9">
        <f t="shared" si="10"/>
        <v>3628.8</v>
      </c>
    </row>
    <row r="23" spans="1:23" s="1" customFormat="1" ht="15">
      <c r="A23" s="3" t="s">
        <v>12</v>
      </c>
      <c r="B23" s="5">
        <v>3.12</v>
      </c>
      <c r="C23" s="14">
        <f t="shared" si="0"/>
        <v>2496</v>
      </c>
      <c r="D23" s="5">
        <v>2.65</v>
      </c>
      <c r="E23" s="9">
        <f t="shared" si="1"/>
        <v>3005.1</v>
      </c>
      <c r="F23" s="5">
        <v>2.62</v>
      </c>
      <c r="G23" s="9">
        <f t="shared" si="2"/>
        <v>3112.56</v>
      </c>
      <c r="H23" s="4">
        <v>2.59</v>
      </c>
      <c r="I23" s="9">
        <f t="shared" si="3"/>
        <v>3216.7799999999997</v>
      </c>
      <c r="J23" s="4">
        <v>2.56</v>
      </c>
      <c r="K23" s="9">
        <f t="shared" si="4"/>
        <v>3317.76</v>
      </c>
      <c r="L23" s="4">
        <v>2.53</v>
      </c>
      <c r="M23" s="9">
        <f t="shared" si="5"/>
        <v>3415.4999999999995</v>
      </c>
      <c r="N23" s="4">
        <v>2.5</v>
      </c>
      <c r="O23" s="9">
        <f t="shared" si="6"/>
        <v>3510</v>
      </c>
      <c r="P23" s="4">
        <v>2.48</v>
      </c>
      <c r="Q23" s="9">
        <f t="shared" si="7"/>
        <v>3615.84</v>
      </c>
      <c r="R23" s="4">
        <v>2.46</v>
      </c>
      <c r="S23" s="9">
        <f t="shared" si="8"/>
        <v>3719.52</v>
      </c>
      <c r="T23" s="4">
        <v>2.44</v>
      </c>
      <c r="U23" s="9">
        <f t="shared" si="9"/>
        <v>3821.04</v>
      </c>
      <c r="V23" s="4">
        <v>2.42</v>
      </c>
      <c r="W23" s="9">
        <f t="shared" si="10"/>
        <v>3920.4</v>
      </c>
    </row>
    <row r="24" spans="1:23" s="1" customFormat="1" ht="15">
      <c r="A24" s="3" t="s">
        <v>13</v>
      </c>
      <c r="B24" s="5">
        <v>3.36</v>
      </c>
      <c r="C24" s="14">
        <f t="shared" si="0"/>
        <v>2688</v>
      </c>
      <c r="D24" s="5">
        <v>2.85</v>
      </c>
      <c r="E24" s="9">
        <f t="shared" si="1"/>
        <v>3231.9</v>
      </c>
      <c r="F24" s="5">
        <v>2.82</v>
      </c>
      <c r="G24" s="9">
        <f t="shared" si="2"/>
        <v>3350.16</v>
      </c>
      <c r="H24" s="4">
        <v>2.78</v>
      </c>
      <c r="I24" s="9">
        <f t="shared" si="3"/>
        <v>3452.7599999999998</v>
      </c>
      <c r="J24" s="4">
        <v>2.75</v>
      </c>
      <c r="K24" s="9">
        <f t="shared" si="4"/>
        <v>3564</v>
      </c>
      <c r="L24" s="4">
        <v>2.72</v>
      </c>
      <c r="M24" s="9">
        <f t="shared" si="5"/>
        <v>3672.0000000000005</v>
      </c>
      <c r="N24" s="4">
        <v>2.7</v>
      </c>
      <c r="O24" s="9">
        <f t="shared" si="6"/>
        <v>3790.8</v>
      </c>
      <c r="P24" s="4">
        <v>2.67</v>
      </c>
      <c r="Q24" s="9">
        <f t="shared" si="7"/>
        <v>3892.8599999999997</v>
      </c>
      <c r="R24" s="4">
        <v>2.65</v>
      </c>
      <c r="S24" s="9">
        <f t="shared" si="8"/>
        <v>4006.7999999999997</v>
      </c>
      <c r="T24" s="4">
        <v>2.63</v>
      </c>
      <c r="U24" s="9">
        <f t="shared" si="9"/>
        <v>4118.58</v>
      </c>
      <c r="V24" s="4">
        <v>2.61</v>
      </c>
      <c r="W24" s="9">
        <f t="shared" si="10"/>
        <v>4228.2</v>
      </c>
    </row>
    <row r="25" spans="1:23" s="1" customFormat="1" ht="15">
      <c r="A25" s="3" t="s">
        <v>14</v>
      </c>
      <c r="B25" s="5">
        <v>3.62</v>
      </c>
      <c r="C25" s="14">
        <f t="shared" si="0"/>
        <v>2896</v>
      </c>
      <c r="D25" s="5">
        <v>3.07</v>
      </c>
      <c r="E25" s="9">
        <f t="shared" si="1"/>
        <v>3481.3799999999997</v>
      </c>
      <c r="F25" s="5">
        <v>3.01</v>
      </c>
      <c r="G25" s="9">
        <f t="shared" si="2"/>
        <v>3575.8799999999997</v>
      </c>
      <c r="H25" s="4">
        <v>2.96</v>
      </c>
      <c r="I25" s="9">
        <f t="shared" si="3"/>
        <v>3676.32</v>
      </c>
      <c r="J25" s="4">
        <v>2.92</v>
      </c>
      <c r="K25" s="9">
        <f t="shared" si="4"/>
        <v>3784.3199999999997</v>
      </c>
      <c r="L25" s="4">
        <v>2.88</v>
      </c>
      <c r="M25" s="9">
        <f t="shared" si="5"/>
        <v>3888</v>
      </c>
      <c r="N25" s="4">
        <v>2.84</v>
      </c>
      <c r="O25" s="9">
        <f t="shared" si="6"/>
        <v>3987.3599999999997</v>
      </c>
      <c r="P25" s="4">
        <v>2.8</v>
      </c>
      <c r="Q25" s="9">
        <f t="shared" si="7"/>
        <v>4082.3999999999996</v>
      </c>
      <c r="R25" s="4">
        <v>2.77</v>
      </c>
      <c r="S25" s="9">
        <f t="shared" si="8"/>
        <v>4188.24</v>
      </c>
      <c r="T25" s="4">
        <v>2.74</v>
      </c>
      <c r="U25" s="9">
        <f t="shared" si="9"/>
        <v>4290.84</v>
      </c>
      <c r="V25" s="4">
        <v>2.71</v>
      </c>
      <c r="W25" s="9">
        <f t="shared" si="10"/>
        <v>4390.2</v>
      </c>
    </row>
    <row r="26" spans="1:23" s="1" customFormat="1" ht="15">
      <c r="A26" s="3" t="s">
        <v>15</v>
      </c>
      <c r="B26" s="5">
        <v>3.9</v>
      </c>
      <c r="C26" s="14">
        <f t="shared" si="0"/>
        <v>3120</v>
      </c>
      <c r="D26" s="5">
        <v>3.27</v>
      </c>
      <c r="E26" s="9">
        <f t="shared" si="1"/>
        <v>3708.18</v>
      </c>
      <c r="F26" s="5">
        <v>3.19</v>
      </c>
      <c r="G26" s="9">
        <f t="shared" si="2"/>
        <v>3789.72</v>
      </c>
      <c r="H26" s="4">
        <v>3.11</v>
      </c>
      <c r="I26" s="9">
        <f t="shared" si="3"/>
        <v>3862.62</v>
      </c>
      <c r="J26" s="4">
        <v>3.03</v>
      </c>
      <c r="K26" s="9">
        <f t="shared" si="4"/>
        <v>3926.8799999999997</v>
      </c>
      <c r="L26" s="4">
        <v>2.97</v>
      </c>
      <c r="M26" s="9">
        <f t="shared" si="5"/>
        <v>4009.5000000000005</v>
      </c>
      <c r="N26" s="4">
        <v>2.9</v>
      </c>
      <c r="O26" s="9">
        <f t="shared" si="6"/>
        <v>4071.6</v>
      </c>
      <c r="P26" s="4">
        <v>2.85</v>
      </c>
      <c r="Q26" s="9">
        <f t="shared" si="7"/>
        <v>4155.3</v>
      </c>
      <c r="R26" s="4">
        <v>2.79</v>
      </c>
      <c r="S26" s="9">
        <f t="shared" si="8"/>
        <v>4218.4800000000005</v>
      </c>
      <c r="T26" s="4">
        <v>2.76</v>
      </c>
      <c r="U26" s="9">
        <f t="shared" si="9"/>
        <v>4322.16</v>
      </c>
      <c r="V26" s="4">
        <v>2.74</v>
      </c>
      <c r="W26" s="9">
        <f t="shared" si="10"/>
        <v>4438.8</v>
      </c>
    </row>
    <row r="27" spans="1:23" s="1" customFormat="1" ht="15">
      <c r="A27" s="3" t="s">
        <v>16</v>
      </c>
      <c r="B27" s="5">
        <v>4.2</v>
      </c>
      <c r="C27" s="14">
        <f t="shared" si="0"/>
        <v>3360</v>
      </c>
      <c r="D27" s="5">
        <v>3.54</v>
      </c>
      <c r="E27" s="9">
        <f t="shared" si="1"/>
        <v>4014.36</v>
      </c>
      <c r="F27" s="5">
        <v>3.44</v>
      </c>
      <c r="G27" s="9">
        <f t="shared" si="2"/>
        <v>4086.72</v>
      </c>
      <c r="H27" s="4">
        <v>3.35</v>
      </c>
      <c r="I27" s="9">
        <f t="shared" si="3"/>
        <v>4160.7</v>
      </c>
      <c r="J27" s="4">
        <v>3.28</v>
      </c>
      <c r="K27" s="9">
        <f t="shared" si="4"/>
        <v>4250.88</v>
      </c>
      <c r="L27" s="4">
        <v>3.2</v>
      </c>
      <c r="M27" s="9">
        <f t="shared" si="5"/>
        <v>4320</v>
      </c>
      <c r="N27" s="4">
        <v>3.14</v>
      </c>
      <c r="O27" s="9">
        <f t="shared" si="6"/>
        <v>4408.56</v>
      </c>
      <c r="P27" s="4">
        <v>3.07</v>
      </c>
      <c r="Q27" s="9">
        <f t="shared" si="7"/>
        <v>4476.0599999999995</v>
      </c>
      <c r="R27" s="4">
        <v>3.02</v>
      </c>
      <c r="S27" s="9">
        <f t="shared" si="8"/>
        <v>4566.24</v>
      </c>
      <c r="T27" s="4">
        <v>2.96</v>
      </c>
      <c r="U27" s="9">
        <f t="shared" si="9"/>
        <v>4635.36</v>
      </c>
      <c r="V27" s="4">
        <v>2.91</v>
      </c>
      <c r="W27" s="9">
        <f t="shared" si="10"/>
        <v>4714.2</v>
      </c>
    </row>
    <row r="28" spans="1:23" s="1" customFormat="1" ht="15">
      <c r="A28" s="3" t="s">
        <v>17</v>
      </c>
      <c r="B28" s="5">
        <v>4.5</v>
      </c>
      <c r="C28" s="14">
        <f t="shared" si="0"/>
        <v>3600</v>
      </c>
      <c r="D28" s="5">
        <v>3.8</v>
      </c>
      <c r="E28" s="9">
        <f t="shared" si="1"/>
        <v>4309.2</v>
      </c>
      <c r="F28" s="5">
        <v>3.69</v>
      </c>
      <c r="G28" s="9">
        <f t="shared" si="2"/>
        <v>4383.72</v>
      </c>
      <c r="H28" s="4">
        <v>3.6</v>
      </c>
      <c r="I28" s="9">
        <f t="shared" si="3"/>
        <v>4471.2</v>
      </c>
      <c r="J28" s="4">
        <v>3.52</v>
      </c>
      <c r="K28" s="9">
        <f t="shared" si="4"/>
        <v>4561.92</v>
      </c>
      <c r="L28" s="4">
        <v>3.44</v>
      </c>
      <c r="M28" s="9">
        <f t="shared" si="5"/>
        <v>4644</v>
      </c>
      <c r="N28" s="4">
        <v>3.37</v>
      </c>
      <c r="O28" s="9">
        <f t="shared" si="6"/>
        <v>4731.4800000000005</v>
      </c>
      <c r="P28" s="4">
        <v>3.3</v>
      </c>
      <c r="Q28" s="9">
        <f t="shared" si="7"/>
        <v>4811.4</v>
      </c>
      <c r="R28" s="4">
        <v>3.24</v>
      </c>
      <c r="S28" s="9">
        <f t="shared" si="8"/>
        <v>4898.88</v>
      </c>
      <c r="T28" s="4">
        <v>3.18</v>
      </c>
      <c r="U28" s="9">
        <f t="shared" si="9"/>
        <v>4979.88</v>
      </c>
      <c r="V28" s="4">
        <v>3.13</v>
      </c>
      <c r="W28" s="9">
        <f t="shared" si="10"/>
        <v>5070.599999999999</v>
      </c>
    </row>
  </sheetData>
  <mergeCells count="19">
    <mergeCell ref="B6:L6"/>
    <mergeCell ref="A9:A10"/>
    <mergeCell ref="B9:C9"/>
    <mergeCell ref="D9:E9"/>
    <mergeCell ref="F9:G9"/>
    <mergeCell ref="H9:I9"/>
    <mergeCell ref="J9:K9"/>
    <mergeCell ref="L9:M9"/>
    <mergeCell ref="V9:W9"/>
    <mergeCell ref="D7:M7"/>
    <mergeCell ref="O7:V7"/>
    <mergeCell ref="N9:O9"/>
    <mergeCell ref="P9:Q9"/>
    <mergeCell ref="R9:S9"/>
    <mergeCell ref="T9:U9"/>
    <mergeCell ref="K3:N3"/>
    <mergeCell ref="K4:N4"/>
    <mergeCell ref="K2:N2"/>
    <mergeCell ref="K1:N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duma_org</cp:lastModifiedBy>
  <cp:lastPrinted>2006-01-10T13:38:29Z</cp:lastPrinted>
  <dcterms:created xsi:type="dcterms:W3CDTF">2005-04-26T17:49:50Z</dcterms:created>
  <dcterms:modified xsi:type="dcterms:W3CDTF">2006-01-17T08:45:01Z</dcterms:modified>
  <cp:category/>
  <cp:version/>
  <cp:contentType/>
  <cp:contentStatus/>
</cp:coreProperties>
</file>