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491" windowWidth="12120" windowHeight="8700" activeTab="0"/>
  </bookViews>
  <sheets>
    <sheet name="инвест на 2007" sheetId="1" r:id="rId1"/>
    <sheet name="2" sheetId="2" r:id="rId2"/>
    <sheet name="3" sheetId="3" r:id="rId3"/>
  </sheets>
  <definedNames>
    <definedName name="_xlnm.Print_Titles" localSheetId="1">'2'!$3:$3</definedName>
    <definedName name="_xlnm.Print_Titles" localSheetId="2">'3'!$8:$9</definedName>
    <definedName name="_xlnm.Print_Area" localSheetId="1">'2'!$A$1:$D$108</definedName>
    <definedName name="_xlnm.Print_Area" localSheetId="2">'3'!$A$1:$C$121</definedName>
    <definedName name="_xlnm.Print_Area" localSheetId="0">'инвест на 2007'!$A$1:$N$174</definedName>
  </definedNames>
  <calcPr fullCalcOnLoad="1"/>
</workbook>
</file>

<file path=xl/sharedStrings.xml><?xml version="1.0" encoding="utf-8"?>
<sst xmlns="http://schemas.openxmlformats.org/spreadsheetml/2006/main" count="593" uniqueCount="468">
  <si>
    <t>Проект городской адресной инвестиционной программы на 2006 год</t>
  </si>
  <si>
    <t>№</t>
  </si>
  <si>
    <t>Наименование</t>
  </si>
  <si>
    <t>Примечание</t>
  </si>
  <si>
    <t>п/п</t>
  </si>
  <si>
    <t>Комитет строительства и транспорта</t>
  </si>
  <si>
    <t>Отдел развития</t>
  </si>
  <si>
    <t>Реализация энергосберегающего проекта по программе БЮГГРЕГ</t>
  </si>
  <si>
    <t>Соглашение с Северной экологической финансовой корпорацией NEFCO</t>
  </si>
  <si>
    <t>Разработка структурного плана Южного жилого района застройки</t>
  </si>
  <si>
    <t>8000,0 тыс. руб. долевое участие</t>
  </si>
  <si>
    <t>Разработка проекта канализования жилого района ограниченного ул. Суворова –ул. Нансена</t>
  </si>
  <si>
    <t>Разработка схемы водоснабжения и водоотведения п. Космодемьянского</t>
  </si>
  <si>
    <t xml:space="preserve">Разработка рекомендаций с учетом сейсмических воздействий </t>
  </si>
  <si>
    <t>Отдел строительства</t>
  </si>
  <si>
    <t>Оценка состояния конструкций и оказание технической помощи при восстановлении несущей способности домов №№10, 14, 16, 18, 20, 22, 31-37 в микрорайоне ”Остров”, по ул. 9 Апреля</t>
  </si>
  <si>
    <t>Муниципальное казённое  предприятие «Управление капитального строительства»</t>
  </si>
  <si>
    <t>ФАИП програмная часть</t>
  </si>
  <si>
    <t>Переселение граждан из ветхого и аварийного жилищного фонда (ж/д по ул. Интернациональной – ул.О. Кошевого, II очередь – 116 квартир)</t>
  </si>
  <si>
    <t>Для улучшения условий проживания населения города</t>
  </si>
  <si>
    <t>В бюджетной заявке софинансирования нет.</t>
  </si>
  <si>
    <t>ФЦП  развития Калининградской области</t>
  </si>
  <si>
    <t>Реконструкция зоопарка</t>
  </si>
  <si>
    <t>План мероприятий по 750-летию  1710,0 тыс. руб.</t>
  </si>
  <si>
    <t>ФЦП на 2006 год (софинансирование)</t>
  </si>
  <si>
    <t>ФАИП  непрограмная часть</t>
  </si>
  <si>
    <t>Реконструкция канализационной насосной станции КНС-8 по ул. Тихорецкой в г. Калининграде</t>
  </si>
  <si>
    <t>Софинансирование  22 000 тыс. руб.</t>
  </si>
  <si>
    <t>Обеспечение сброса стоков от микрорайонов Южного района. Требования СЭС и экологии. Переходящий объект с 2005 года</t>
  </si>
  <si>
    <t>Строительство станции очистки и обезжелезивания воды в п. Чкаловск</t>
  </si>
  <si>
    <t>Софинансирование.  20 000 тыс. руб.</t>
  </si>
  <si>
    <t>Бюджетная заявка</t>
  </si>
  <si>
    <t>Проектирование и строительство мостового перехода через реки Старая и новая Преголя</t>
  </si>
  <si>
    <t>Федеральная целевая программа   60 000тыс. Руб.</t>
  </si>
  <si>
    <t>Переходящий объект. Общая сметная стоимость 1900 млн. рублей.</t>
  </si>
  <si>
    <t>Городская программа</t>
  </si>
  <si>
    <t>Реконструкция исторического центра- пл. Победы г. Калининграда ( II очередь)</t>
  </si>
  <si>
    <r>
      <t>Проектные работы, 3,6 млн. руб.</t>
    </r>
    <r>
      <rPr>
        <sz val="11"/>
        <rFont val="Times New Roman"/>
        <family val="1"/>
      </rPr>
      <t xml:space="preserve"> Бюджетная  заявка - 16400,0 тыс. руб.</t>
    </r>
  </si>
  <si>
    <t>Проектирование сетей  канализации поселка Лермонтово</t>
  </si>
  <si>
    <t>Строительство сетей водопровода и канализации по ул.Краснопресненской</t>
  </si>
  <si>
    <t>Перекладка  тепло-, водо-, канализационных сетей в парке "Юность"</t>
  </si>
  <si>
    <t>Проектирование сетей ливневой канализации по ул. Карташова в пос. Космодемьянского</t>
  </si>
  <si>
    <t>Реконструкция жилого дома по ул. Портовой.6</t>
  </si>
  <si>
    <t>Предложение КСТ на  сумму 5000,0 тыс. руб. не обосновано</t>
  </si>
  <si>
    <t>Реконструкция жилого дома по ул. 9 Апреля</t>
  </si>
  <si>
    <t>Установка памятника В.И.Ленину перед домом искусств и благоустройство сквера</t>
  </si>
  <si>
    <t>Строительство памятного  комплекса " Труженикам моря" с установкой памятника Святителю и Чудотворцу Николаю на набережной центра "Рыбная деревня".</t>
  </si>
  <si>
    <t>Реконструкция здания МОУ доп. образования  "ДЮЦ"</t>
  </si>
  <si>
    <t>Газификация</t>
  </si>
  <si>
    <t>Строительство газопроводных сетей в пос. Лермонтово (2 и 3 очереди)</t>
  </si>
  <si>
    <t>Газификация пос. Космодемьянского</t>
  </si>
  <si>
    <t>Газификация жилого микрорайона ограниченного ул. Тихоненко - Тенистая аллея и строительство ШРП</t>
  </si>
  <si>
    <t>Газификация пос. Суворова</t>
  </si>
  <si>
    <t>Переходящий объект</t>
  </si>
  <si>
    <t>Газификация пос. Чайковского</t>
  </si>
  <si>
    <t>Газификация ж/д пос. Северная гора (ФЗ и др.льготы)</t>
  </si>
  <si>
    <t>Строительство газопровода низкого давления по ул. Радистов</t>
  </si>
  <si>
    <t>Проектирование и строительство сетей газоснабжения к ж/д №109-119; №120-130 по ул. Батальной</t>
  </si>
  <si>
    <t>Отдел эксплуатации и ремонта дорожной сети</t>
  </si>
  <si>
    <r>
      <t xml:space="preserve">Проектные работы - 3,6 млн. руб. </t>
    </r>
    <r>
      <rPr>
        <sz val="11"/>
        <rFont val="Times New Roman"/>
        <family val="1"/>
      </rPr>
      <t xml:space="preserve">План мероприятий к 60-летию образования Калининградской области. </t>
    </r>
  </si>
  <si>
    <t>Реконструкция Советского проспекта</t>
  </si>
  <si>
    <t>Проектирование и реконструкция путепровода по ул. Киевской</t>
  </si>
  <si>
    <t>ПСД нет</t>
  </si>
  <si>
    <t>Реконструкция ул. Горького, в т.ч.</t>
  </si>
  <si>
    <t>ПСД имеется</t>
  </si>
  <si>
    <t xml:space="preserve"> - на участке от ул. Черняховского до ул. Островского</t>
  </si>
  <si>
    <t xml:space="preserve"> - от Островского до ул. 3-я Б. Окружная</t>
  </si>
  <si>
    <t xml:space="preserve"> - на участке  транспортной развязки ( верхний слой )</t>
  </si>
  <si>
    <t xml:space="preserve">ИТОГО по комитету строительства и транспорта </t>
  </si>
  <si>
    <t>Комитет ЖКХ</t>
  </si>
  <si>
    <t xml:space="preserve">Развитие сетей наружного освещения 2003-2006г.г.     Программа "Светлый город" </t>
  </si>
  <si>
    <t>Завершение программы</t>
  </si>
  <si>
    <t>Установка приборов учета воды и теплоэнергии в муниц. жил. фонде.</t>
  </si>
  <si>
    <t xml:space="preserve">Программа оснащения муниципального жилищного фонда приборами учета энергоресурсов 2003-2010 г.г.  </t>
  </si>
  <si>
    <t>Оборудование  помещений в жилых домах под установку общедомовых приборов учета воды</t>
  </si>
  <si>
    <t>Приобретение и установка в муниц. жилфонде 154 комплектов циркуляционных насосов</t>
  </si>
  <si>
    <t>Установка частотно-регулируемых приводов на насосное оборудование ВВС, ЮВС-1, ЮВС-2</t>
  </si>
  <si>
    <t>Программа "Энергосбережение на объектах водоснабжения и водоотведения МУП "Водоканал"(установка преобразователей частоты и устройств плавного пуска) на 2005-2006 г.г."</t>
  </si>
  <si>
    <t>МУП "Чистота"</t>
  </si>
  <si>
    <t>Приобретение спецавтотранспорта занятого на вывозе и размещении ТБО, механизированной уборке в т.ч.</t>
  </si>
  <si>
    <t>1.Механизированная уборка в т.ч.</t>
  </si>
  <si>
    <t>RAVO 5002 (вакуумная подметальная  3 ед.)</t>
  </si>
  <si>
    <t>SCHMDT SK 153 SX малая ПУМ     2 ед.)</t>
  </si>
  <si>
    <t>GANSOW ( малая открытая ПУМ 1 ед.)</t>
  </si>
  <si>
    <t xml:space="preserve">Транспортировка и растаможка </t>
  </si>
  <si>
    <t>Оплата кредита по дог. № 58-04-КЛ от 06.05.2004г.</t>
  </si>
  <si>
    <t>Расчеты  с фирмой Шэфер за поставку Мусоровоза и депоконтейнеров</t>
  </si>
  <si>
    <t>Расширение полигона в пос. Космодемьянский</t>
  </si>
  <si>
    <t>оформление землеотвода</t>
  </si>
  <si>
    <t>МУП "Водоканал"- реконстр. сетей и др.</t>
  </si>
  <si>
    <t>МУП "Калининградтеплосеть" .</t>
  </si>
  <si>
    <t xml:space="preserve">МУП «Альта» </t>
  </si>
  <si>
    <t>– строительство кладбища в пос. Сазоновка</t>
  </si>
  <si>
    <t>Продолжение работ</t>
  </si>
  <si>
    <t xml:space="preserve"> МУ «Служба защиты животных» </t>
  </si>
  <si>
    <t>Установка биотходов</t>
  </si>
  <si>
    <t>Разработка проектов  в т. ч.</t>
  </si>
  <si>
    <t xml:space="preserve">осушение территори п. Лермонтовский ,Ашманн-парка, стадиона "Красная звезда" </t>
  </si>
  <si>
    <t>Приобретение техники для МУП "Гидротехник" ( КО-520-2 шт. Эксковаторы-2 шт.)</t>
  </si>
  <si>
    <t xml:space="preserve">МУ "Муниципальные общежития" приобретение техники </t>
  </si>
  <si>
    <t xml:space="preserve">Проектно-сметная документация по капитальному ремонту МУП "Баня № 4" </t>
  </si>
  <si>
    <t>Улучшение гидрографической ситуации в районе Северная гора</t>
  </si>
  <si>
    <t>ИТОГО по комитету ЖКХ</t>
  </si>
  <si>
    <t xml:space="preserve">Балтийский район </t>
  </si>
  <si>
    <t xml:space="preserve">реконструкция эл. сетей ЖЭУ "Янтарь", </t>
  </si>
  <si>
    <t>2-я, 3-я очереди</t>
  </si>
  <si>
    <t>Прокладка эл. Сетей  в пос. Суворово,Чайковского,Чапаево</t>
  </si>
  <si>
    <t>Ленинградский район</t>
  </si>
  <si>
    <t>Реконструкция эл. сетей в пос. Октябрьский</t>
  </si>
  <si>
    <t>Центральный район</t>
  </si>
  <si>
    <t>Подключение к резервным источникам энергии - роддом №4</t>
  </si>
  <si>
    <t xml:space="preserve">Замена паропровода и его теплоизоляция в пос. Чкаловск </t>
  </si>
  <si>
    <t>Управление здравоохранения</t>
  </si>
  <si>
    <t xml:space="preserve">Закупка оборудования для БСМП </t>
  </si>
  <si>
    <t xml:space="preserve">Подключение к резервным источникам энергии </t>
  </si>
  <si>
    <t>многопрофильная больница</t>
  </si>
  <si>
    <t xml:space="preserve">БСМП </t>
  </si>
  <si>
    <t>гор. детская б-ца № 1 </t>
  </si>
  <si>
    <t>Отдел культуры</t>
  </si>
  <si>
    <t>Капитальный ремонт Дома искусств</t>
  </si>
  <si>
    <t>Отдел физической культуры и спорта</t>
  </si>
  <si>
    <t>Реконструкция существующего здания котельной под спортивный комплекс для силовых видов спорта по ул. Потемкина, 18</t>
  </si>
  <si>
    <r>
      <t xml:space="preserve">поручение мэра от 08.09.2005 г. п. 5 </t>
    </r>
    <r>
      <rPr>
        <sz val="11"/>
        <rFont val="Times New Roman"/>
        <family val="1"/>
      </rPr>
      <t>обращение Белоус В. А. в комитет экономического развития № 359 от 13.09.05 г.: резолюция Галагурского Ю. А. - "Корневой О. С. учеть при корректировке АИП"</t>
    </r>
  </si>
  <si>
    <t>Управление образования</t>
  </si>
  <si>
    <t xml:space="preserve">завершение реконструкции корпуса № 3 школы № 53 </t>
  </si>
  <si>
    <t>продолжение реконструкции</t>
  </si>
  <si>
    <t xml:space="preserve"> МОУ СОШ № 47</t>
  </si>
  <si>
    <t>замена эл. оборуд.</t>
  </si>
  <si>
    <t>Завершение строительства теплогенераторной для МДОУ №12,27</t>
  </si>
  <si>
    <t>Прокладка  кабеля и монтаж вентиляции для спорт. Модуля МОУ СОШ № 15</t>
  </si>
  <si>
    <t>Проект по осушению территории МОУ СОШ №50, МДОУ ЦРР №122</t>
  </si>
  <si>
    <t xml:space="preserve"> Детский дом "Надежда"</t>
  </si>
  <si>
    <t>МУ "Центр  Информационно-Коммуникационных Технологий"</t>
  </si>
  <si>
    <t>Подготовка инфраструктуры зданий в части прокладки структурированной кабельной системы (СКС), включающей в себя локальные компьютерные сети и сети телефонии</t>
  </si>
  <si>
    <r>
      <t xml:space="preserve">№ 5327/ж от 19.10.2005 г. </t>
    </r>
    <r>
      <rPr>
        <sz val="11"/>
        <rFont val="Times New Roman"/>
        <family val="1"/>
      </rPr>
      <t>обращение Павлычевой И. К. к мэру №66 от 18.10.05 г.: резолюция Савенко Ю. А.  - "Галагурскому Ю. А. в работу"</t>
    </r>
  </si>
  <si>
    <t>ВСЕГО</t>
  </si>
  <si>
    <r>
      <t xml:space="preserve"> </t>
    </r>
    <r>
      <rPr>
        <b/>
        <sz val="12"/>
        <rFont val="Times New Roman"/>
        <family val="1"/>
      </rPr>
      <t xml:space="preserve">План мероприятий  подготовки к празднованию 60-летия  образования Калининградской области </t>
    </r>
    <r>
      <rPr>
        <sz val="12"/>
        <rFont val="Times New Roman"/>
        <family val="1"/>
      </rPr>
      <t>- Реконструкция улиц общегородского значения, являющихся продолжением федеральных автомобильных дорог (Московский проспект, проспект Победы) II очередь</t>
    </r>
  </si>
  <si>
    <t xml:space="preserve">   </t>
  </si>
  <si>
    <t>№ п/п</t>
  </si>
  <si>
    <t>Проект           тыс. рублей</t>
  </si>
  <si>
    <t>Строительство памятного  комплекса " Труженикам моря" с установкой памятника Святителю и Чудотворцу Николаю на набережной центра "Рыбная деревня"</t>
  </si>
  <si>
    <t xml:space="preserve">Развитие сетей наружного освещения 2003-2006г.г. Программа "Светлый город" </t>
  </si>
  <si>
    <t>Установка приборов учета воды и теплоэнергии в муниц. жил. фонде</t>
  </si>
  <si>
    <t>6.1.</t>
  </si>
  <si>
    <t xml:space="preserve">MAN FAUNA VEGA OK 460 (вакуумная подметальная 2 ед.)                              </t>
  </si>
  <si>
    <t>6.2.</t>
  </si>
  <si>
    <t>6.3.</t>
  </si>
  <si>
    <t>6.4.</t>
  </si>
  <si>
    <t>Реконструкция эл. сетей ЖЭУ "Янтарь"</t>
  </si>
  <si>
    <t>городская детская больница № 1 </t>
  </si>
  <si>
    <t>Детский дом "Надежда"</t>
  </si>
  <si>
    <t xml:space="preserve">Проектно-сметная документация по газификации пос. Октябрьский </t>
  </si>
  <si>
    <t>Проектно-сметная документаця  по газификации ул. Катина</t>
  </si>
  <si>
    <t>Проектные работы по газификации  пос. Северная Гора  2-я очередь</t>
  </si>
  <si>
    <t>Сумма (тыс. руб)</t>
  </si>
  <si>
    <t>МУП "Калининградтеплосеть" (реконструкция сетей)</t>
  </si>
  <si>
    <t>программа ДЕПА по модернизации магистральных водоводоа от ВВС</t>
  </si>
  <si>
    <t>Строительство общественного туалета на территории МУ"Зоопарк"</t>
  </si>
  <si>
    <t>1.1.</t>
  </si>
  <si>
    <t>1.3.</t>
  </si>
  <si>
    <t>1.4.</t>
  </si>
  <si>
    <t xml:space="preserve">                                                                                              к решению городского Совета</t>
  </si>
  <si>
    <t xml:space="preserve">                                                                                              Приложение  № ___</t>
  </si>
  <si>
    <t xml:space="preserve">                                                                                              депутатов Калининграда</t>
  </si>
  <si>
    <t>2.1.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</si>
  <si>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</si>
  <si>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</si>
  <si>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</si>
  <si>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</si>
  <si>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</si>
  <si>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</si>
  <si>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</si>
  <si>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</si>
  <si>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</si>
  <si>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</si>
  <si>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</si>
  <si>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</si>
  <si>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</si>
  <si>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</si>
  <si>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</si>
  <si>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</si>
  <si>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</si>
  <si>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</si>
  <si>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</si>
  <si>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</si>
  <si>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</si>
  <si>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</si>
  <si>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</si>
  <si>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</si>
  <si>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</si>
  <si>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4.1.</t>
  </si>
  <si>
    <t>4.2.</t>
  </si>
  <si>
    <t>4.3.</t>
  </si>
  <si>
    <t>Ремонт здания МОУ дополнительного образования  "ДЮЦ" (ул.Молодежная)</t>
  </si>
  <si>
    <t>Завершение работ по строительству спортивного модуля МОУ СОШ № 15</t>
  </si>
  <si>
    <t xml:space="preserve">Ремонт здания МОУ дополнительного образования детей  "Дворец творчества детей и молодежи" </t>
  </si>
  <si>
    <t>Реконструкция парка "Центральный" (фонтан, певческое поле и др.)</t>
  </si>
  <si>
    <t>Проектирование и газификация ж/д пос. Северная гора (ФЗ и др. льготы)</t>
  </si>
  <si>
    <t xml:space="preserve"> МКП "Благоустройство и экология" -прибретение машины для пересадки деревьев </t>
  </si>
  <si>
    <t xml:space="preserve"> МУ «Служба защиты животных» -продолжение строительства производственной базы по переработке биоотходов</t>
  </si>
  <si>
    <t xml:space="preserve">МУП "Гидротехник" -приобретение техники </t>
  </si>
  <si>
    <t>МУП "Чистота" -приобретение спецавтотранспорта для   механизированной уборки в т.ч.</t>
  </si>
  <si>
    <t xml:space="preserve">МУП "Чистота" </t>
  </si>
  <si>
    <t>а.</t>
  </si>
  <si>
    <t>б.</t>
  </si>
  <si>
    <t xml:space="preserve">осушение территори п. Лермонтовский , стадиона "Красная звезда" </t>
  </si>
  <si>
    <t>Московский район</t>
  </si>
  <si>
    <t>Октябрьский район</t>
  </si>
  <si>
    <t>Приобретение и установка в муниц. жилфонде циркуляционных насосов</t>
  </si>
  <si>
    <t>Подключение к резервным источникам энергии :</t>
  </si>
  <si>
    <t>МУП "Водоканал"- реконструкция сетей водоснабжения и водоотведения и др., в том числе:</t>
  </si>
  <si>
    <t xml:space="preserve">                                                                                              №_____ от ___.___.2006г. </t>
  </si>
  <si>
    <t xml:space="preserve"> Адресная инвестиционная программа на 2007 год</t>
  </si>
  <si>
    <t>Реконструкция зоопарка в г. Калининграде - корректировка проекта</t>
  </si>
  <si>
    <t>1.2.</t>
  </si>
  <si>
    <t>МОУ НОШ № 53 - прокладка наружных сетей</t>
  </si>
  <si>
    <t>Моу СОШ № 50 - II- III очереди осушения и благоустройства территории</t>
  </si>
  <si>
    <t>Реконструкция нежилого дома №18 по ул. Потёмкина под спортивный зал СДЮСШОР по силовым видам</t>
  </si>
  <si>
    <t>Сети водопровода  и  канализации по ул. Краснопресненской</t>
  </si>
  <si>
    <t>Транспортный отдел</t>
  </si>
  <si>
    <t>Создание комплекса аппаратно-программных средств диспетчеризации и управления пассажирским транспортом в городе Калининграде</t>
  </si>
  <si>
    <t>Программа БЮГРЕГ</t>
  </si>
  <si>
    <t>Оценка состояния конструкций и оказание технической помощи при восстановлении несущей способности домов №№, 14, 20, 22. по ул. Генерала Павлова в микрорайоне «Остров»:</t>
  </si>
  <si>
    <t>- фундаментных конструкций  (подземная часть);</t>
  </si>
  <si>
    <t>- ограждающие конструкции(наземная часть)</t>
  </si>
  <si>
    <t>Геодезические наблюдения за осадками фундаментов ж/д № 10,14,18,20,26,28,34,36,38,40 по ул.Г.Павлова в микрорайоне «Остров»</t>
  </si>
  <si>
    <t>строительство газопровода низкого давления по ул. Радистов</t>
  </si>
  <si>
    <t>строительство газовых сетей в пос. Лермонтово</t>
  </si>
  <si>
    <t>разработка рабочего проекта "Строительство газопроводов-вводов низкого давления в пос. Октябрьский"</t>
  </si>
  <si>
    <t>разработка рабочего проекта "Газификация пос. Чапаево"</t>
  </si>
  <si>
    <t>разработка рабочего проекта "Газификация МКР "Южный"</t>
  </si>
  <si>
    <t>разработка рабочего проекта "Строительство газопроводов-вводов низкого давления в пос. Чайковского"</t>
  </si>
  <si>
    <t>разработка рабочего проекта "Строительство газопроводов-вводов низкого давления в пос. Суворова"</t>
  </si>
  <si>
    <t>разработка рабочего проекта "Строительство газопроводов-вводов низкого давления в пос.Лермонтово"</t>
  </si>
  <si>
    <t>Газификация всего, в том числе:</t>
  </si>
  <si>
    <t xml:space="preserve"> газификация жилых домов в пос. Октябрьский</t>
  </si>
  <si>
    <t>Окончание строительства дороги по Балтийскому шоссе (на кладбище)</t>
  </si>
  <si>
    <t>Разработка генеральной схемы очистки города</t>
  </si>
  <si>
    <t xml:space="preserve">Комитет строительства и транспорта   </t>
  </si>
  <si>
    <t xml:space="preserve">Комитет ЖКХ    </t>
  </si>
  <si>
    <t>Рабочий проект "Установка памятника В.И. Ленину"</t>
  </si>
  <si>
    <t>2.</t>
  </si>
  <si>
    <t>3.</t>
  </si>
  <si>
    <t>4.</t>
  </si>
  <si>
    <t>Строительство  трансформаторной подстанции и реконструкция уличных сетей в пос. Октябрьский (1этап)</t>
  </si>
  <si>
    <t>Проектно-изыскательские работы по реконструкции акведука главного канализационного коллектора</t>
  </si>
  <si>
    <t>Реконструкция производственной базы с монтажом установки высокотемпературного сжигания биологических отходов</t>
  </si>
  <si>
    <t>Разработка проектно-сметной документации и выполнение работ по капитальному ремонту  эл. сетей  пос. Чайковского</t>
  </si>
  <si>
    <t>Капитальный ремонт эл.сетей МКП "Янтарь" (ул. Киевская, 125-135</t>
  </si>
  <si>
    <t>ФАИП программая часть</t>
  </si>
  <si>
    <t>Разработка рабочего проекта "Реконструкция берегозащитных сооружений улицы Правая Набережная в г.Калининграде (2-я очередь)</t>
  </si>
  <si>
    <t>Разработка рабочего проекта "Реконструкция котельной с переводом на природный газ МУП «Калининградтеплосеть» по ул. Горького, 166 в г.Калининграде (2 очередь)"</t>
  </si>
  <si>
    <t>Реконструкция канализационной насосной станции КНС-8 по ул. Тихорецкой в г.Калининграде</t>
  </si>
  <si>
    <t xml:space="preserve">Реконструкция  котельной с переводом на природный газ МУП "Калининградтеплосеть" по ул. Горького, 166 в г.Калининграде (1 очередь)                              </t>
  </si>
  <si>
    <t>«Реконструкция хлорного хозяйства водопроводных очистных сооружений ЮВС-2 в г.Калининграде»</t>
  </si>
  <si>
    <t>Реконструкция канализационной насосной станции КНС-8 по ул. Тихорецкой (2 этап – санация напорных канализационных трубопроводов)</t>
  </si>
  <si>
    <t>Реконструкция фонтана у Драмтеатра ул.Театральная - пр-т Мира, г.Калининград" (в т.ч. проектные работы)</t>
  </si>
  <si>
    <t>Строительство детских яслей-сада на 240 мест с бассейном по ул.Нарвской в г.Калининграде</t>
  </si>
  <si>
    <t>Проектирование и строительство газовой котельной на территории БСМП по ул. А.Невского в г.Калининграде</t>
  </si>
  <si>
    <t xml:space="preserve">Строительство трансформаторной подстанции и кабельной линии от ПС «Северная» </t>
  </si>
  <si>
    <t>Строительство хозяйственного корпуса БСМП по ул. А.Невского в г.Калининграде</t>
  </si>
  <si>
    <t>Завершение работ на Триумфальной колонне на пл.Победы – установка скульптуры «Ангел Победы»</t>
  </si>
  <si>
    <t>Рабочий проект "Реконструкция перекрытия главного канализационного коллектора"</t>
  </si>
  <si>
    <t>Разработка проекта "Установка памятника Николаю Чудотворцу"</t>
  </si>
  <si>
    <t>Реконструкция тепловых сетей</t>
  </si>
  <si>
    <t>Проектирование и реконструкция столовой в спортивно-оздоровительном лагере им.Гайдара, в г.Светлогорске</t>
  </si>
  <si>
    <t>Приобретение средств малой механизации</t>
  </si>
  <si>
    <t>Изменения</t>
  </si>
  <si>
    <t>Областные средства</t>
  </si>
  <si>
    <t>перераспределение</t>
  </si>
  <si>
    <t>доп.доходы</t>
  </si>
  <si>
    <t>Инвестиционная программа</t>
  </si>
  <si>
    <t>Аля</t>
  </si>
  <si>
    <t>Оля</t>
  </si>
  <si>
    <t>Лена</t>
  </si>
  <si>
    <t>Наташа</t>
  </si>
  <si>
    <t>Ира</t>
  </si>
  <si>
    <t>Нина</t>
  </si>
  <si>
    <t>ЖКХ</t>
  </si>
  <si>
    <t>Экологическая программа</t>
  </si>
  <si>
    <t>Фонд непредвиденных расходов</t>
  </si>
  <si>
    <t>Изменения ко  2 чтению (Лена)</t>
  </si>
  <si>
    <t>Изменения ко  2 чтению</t>
  </si>
  <si>
    <t>Изменения к  3 чтению (Ярошук)</t>
  </si>
  <si>
    <t>Изменения ко  3 чтению (Непомнящих)</t>
  </si>
  <si>
    <t>Изменения ко  3 чтению (Соколов)</t>
  </si>
  <si>
    <t>Изменения ко  3 чтению (Шитиков)</t>
  </si>
  <si>
    <t>Изменения к 3 чтению (Бойко)</t>
  </si>
  <si>
    <t>Изменения к  3 чтению (Сычев)</t>
  </si>
  <si>
    <t>Изменения ко  3 чтению (Калашников)</t>
  </si>
  <si>
    <t>Изменения ко 2 чтению</t>
  </si>
  <si>
    <t>Изменения ко 2 чтению (ЖКХ)</t>
  </si>
  <si>
    <t>Изменения ко 2 чтению (зарплате)</t>
  </si>
  <si>
    <t>дополнительно</t>
  </si>
  <si>
    <t xml:space="preserve">Уточнение приложения </t>
  </si>
  <si>
    <t>1.48.</t>
  </si>
  <si>
    <t>Установка универсальной спортивной площадки по ул. Воздушная, 20</t>
  </si>
  <si>
    <t>Установка универсальной спортивной площадки по ул. Каштановая аллея, 147</t>
  </si>
  <si>
    <t>Проектирование  и строительство водовода в микрорайоне "Сельма" ( 1-я очередь)</t>
  </si>
  <si>
    <t>Проектирование и строительство сетей  канализации в микрорайоне "Сельма" ( 1-я очередь)</t>
  </si>
  <si>
    <t xml:space="preserve">Рабочий проект "Строительство водовода от МНС до ул. А. Невского - Курортная в г. Калининграде" </t>
  </si>
  <si>
    <t>Рабочий проект "Строительство комплексного спортивного зала  по пр. Мира,134, г. Калининград</t>
  </si>
  <si>
    <t xml:space="preserve">Проектирование и строительство автомойки  на 8 боксов по ул.Днепропетровской, 5  в городе Калининграде </t>
  </si>
  <si>
    <t xml:space="preserve">  4.1</t>
  </si>
  <si>
    <t>Установка памятника Ленину</t>
  </si>
  <si>
    <t xml:space="preserve">Строительство  смотровых площадок  и благоустройство  территории Второго Оборонительного вала </t>
  </si>
  <si>
    <t>Реконструкция ул. Горького  на участке от ул Черняховского до ул. Островского  (долг)</t>
  </si>
  <si>
    <t>5.</t>
  </si>
  <si>
    <t>Установка оборудования на водоводе диаметром 650 мм от ВВС до МНС (программа ДЕПА)</t>
  </si>
  <si>
    <t>6.</t>
  </si>
  <si>
    <t xml:space="preserve">Реконструкция  сетей водопровода по  улице Горького </t>
  </si>
  <si>
    <t>РП " Строительство сетей канализации в пос. А. Космодемьянского ( 1- я очередь)"</t>
  </si>
  <si>
    <t>Комитет муниципального имущества</t>
  </si>
  <si>
    <t xml:space="preserve"> Приобретение автовышки</t>
  </si>
  <si>
    <t>Установка  общедомовых водомерных узлов  ( программа ДЕПА)</t>
  </si>
  <si>
    <t xml:space="preserve"> Усиление конструкций  и ремонт  жилого дома по ул. Парусная,  29-31</t>
  </si>
  <si>
    <t xml:space="preserve">Проектные работы, в том числе </t>
  </si>
  <si>
    <t xml:space="preserve"> РП "Строительство  трансформаторной подстанции и реконструкция уличных сетей в пос. Октябрьский (2этап)</t>
  </si>
  <si>
    <t>РП " Автомобильные весы  полигона твердых бытовых отходов в пос. А. Космодемьянского ,г.Калининград"</t>
  </si>
  <si>
    <t>РП " Реконструкция парка  "Центральный" - 3-я очередь</t>
  </si>
  <si>
    <t xml:space="preserve"> РП "Реконструкция дворового фасада жилого дома  № 5-7 по ул. 9-е апреля"</t>
  </si>
  <si>
    <t>Строительство станции очистки и обезжелезивания воды в                    пос. Чкаловске, г.Калининград</t>
  </si>
  <si>
    <t xml:space="preserve">Рабочий проект "Строительство общеобразовательной школы  на 1500 мест в Северном жилом районе" </t>
  </si>
  <si>
    <t xml:space="preserve">Рабочий проект "Детские ясли -сад на 240 мест  с бассейном по ул. Фермора в Северном жилом районе г. Калининграда" </t>
  </si>
  <si>
    <t>Установка солнцезащитных штор в  спорткомплексе   "Юность"</t>
  </si>
  <si>
    <t>Установка наружного полноцветного светодиодного видеоэкрана в манеже дворца спорта "Юность" , г. Калининград</t>
  </si>
  <si>
    <t>Проектные работы, в том числе:</t>
  </si>
  <si>
    <t xml:space="preserve">   - РП " Многоквартирный жилой дом №5 по ул. О.Кошевого в г. Калининграде"</t>
  </si>
  <si>
    <t xml:space="preserve">   - Предпроектные проработки , изыскания, экспертные заключения и т.п.</t>
  </si>
  <si>
    <t xml:space="preserve">   - РП "Многоквартирный жилой дом по ул. Карамзина в г. Калининграде"</t>
  </si>
  <si>
    <t>Строительство станции обезжелезивания на ВВС в п. Озерки  мощностью 15 тыс. куб.м.</t>
  </si>
  <si>
    <t xml:space="preserve">Реконструкция  главного фасада жилого дома по ул.  № 5-7 9 Апреля(4-я захватка) </t>
  </si>
  <si>
    <t xml:space="preserve"> РП"Городской образовательный комплекс по ул. Интернациональной- Н.Карамзина в г. Калининграде" </t>
  </si>
  <si>
    <t>РП " Малосемейное общежитие  со встроенно-пристроенным амбулаторно-поликлиническим учреждением"</t>
  </si>
  <si>
    <t xml:space="preserve"> Проектирование и строительство мостового перехода через реки Старая и Новая Преголя в г.Калининграде, Калининградская область</t>
  </si>
  <si>
    <t>Приобретение  медицинского оборудования, а также переоборудование, перепланировка и реконструкция отделения экстренной детоксикации и гипербарической оксигенации БСМП</t>
  </si>
  <si>
    <t xml:space="preserve">            Адресная инвестиционная программа на 2007 год</t>
  </si>
  <si>
    <t>Моу СОШ № 50 - II- III очереди осушения и благоустройства территории, восстановление пешеходных дорожек.</t>
  </si>
  <si>
    <t>1.5</t>
  </si>
  <si>
    <t>1.6</t>
  </si>
  <si>
    <t>1.7</t>
  </si>
  <si>
    <t>1.8</t>
  </si>
  <si>
    <t>Строительство многоквартирного жилого дома  №5  по ул.О. Кошевого  в г. Калининграде( в том числе для переселения граждан из жилфонда, признанного непригодным для проживания, и с высоким уровнем износа - 34 113,0 тыс. руб.)</t>
  </si>
  <si>
    <t>Приобретение квартир для муниципальных нужд в рамках переселения граждан из жилфонда, признанного непригодным для проживания, и жилфонда с высоким уровнем износа</t>
  </si>
  <si>
    <t>газификация ул. Катина в г. Калининграде</t>
  </si>
  <si>
    <t>газификация жилых домов по ул. Батальной, № 109-119, 120-130, 132-138</t>
  </si>
  <si>
    <t>реконструкция и капитальный ремонт дорожной сети города</t>
  </si>
  <si>
    <t>Реконструкция наружного освещения от пр.Победы от опоры ТТУ №165до №221</t>
  </si>
  <si>
    <t>Разработка РП и строительство модульной станции водоочистки на водозаборе на ВВС</t>
  </si>
  <si>
    <t>Строительство газопровода по ул.Суворова -Камская</t>
  </si>
  <si>
    <t>Разработка ПСД и прокладка водовода для перевода потребителей пос. Космодемьянского на водозабор от ПФ "Калининградская"</t>
  </si>
  <si>
    <t>Строительство наружного освещения в пос. Прибрежный</t>
  </si>
  <si>
    <t>Реконструкция  зданий детского дома "Надежда" по     ул. Камская ,2А в г. Калининграде</t>
  </si>
  <si>
    <t>Реконструкция исторического центра города - площади Победы, 2 очередь</t>
  </si>
  <si>
    <t>газификация пос. А. Космодемьянского</t>
  </si>
  <si>
    <t>МКП "Городское дорожное строительство и ремонт"</t>
  </si>
  <si>
    <t>строительство спортивных комплексов (велодром)</t>
  </si>
  <si>
    <t xml:space="preserve"> строительство объекта "  Газопровод     к жилым домам по ул. Монетной,6, ул. Живописной 14,20, ул. Лучистой19,21,23 в г. Калининграде -1 этап (распределительный газопровод)"</t>
  </si>
  <si>
    <t>Рабочий проект "Строительство газораспределительных сетей низкого давления и газопроводов к ж/д в микрорайоне ул. Арзамасская,Хабаровская,Сержанта Бурыхина, Сеченова в пос. А.Космодемьянского"</t>
  </si>
  <si>
    <t>Строительство сетей низкого давления и газопроводов к ж/д в микрорайоне ул. Арзамасская, Хабаровская, Сержанта Бурыхина,Сеченова в пос.А.Космодемьянского"</t>
  </si>
  <si>
    <t>Строительство газопровода высокого давления в пос.А.Космодемьянского</t>
  </si>
  <si>
    <t xml:space="preserve">Строительство инженерных сетей к специализированному волейбольному спортивному комплексу по ул Согласия,2 </t>
  </si>
  <si>
    <t>РП "Строительство территориального медицинского  объединения  в микрорайоне "Сельма"</t>
  </si>
  <si>
    <t xml:space="preserve">Рабочий проект "Детские ясли -сад на 240 мест  с бассейном  в Северном жилом районе  г. Калининграда" </t>
  </si>
  <si>
    <t>Рабочий проект "Строительство газовой котельной на территории МУЗ "Роддом №3" по ул. Ал.Смелых, 136/138"</t>
  </si>
  <si>
    <t>Строительство газопровода высокого давления в пос.Чкаловск</t>
  </si>
  <si>
    <t>РП "Газификация пос.Лермонтово (левая сторона) "</t>
  </si>
  <si>
    <t>РП "Газификация жилых домов по ул.Дзержинского"</t>
  </si>
  <si>
    <t>Завершение строительства спортивного комплекса(универсальной игровой площадки с гимнастическим городком)</t>
  </si>
  <si>
    <t>4.2</t>
  </si>
  <si>
    <t>4.3</t>
  </si>
  <si>
    <t>4.4</t>
  </si>
  <si>
    <t>4.5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</si>
  <si>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</si>
  <si>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</si>
  <si>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</si>
  <si>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</si>
  <si>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</si>
  <si>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</si>
  <si>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</si>
  <si>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</si>
  <si>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</si>
  <si>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</si>
  <si>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</si>
  <si>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</si>
  <si>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</si>
  <si>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</si>
  <si>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</si>
  <si>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</si>
  <si>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</si>
  <si>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</si>
  <si>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</si>
  <si>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</si>
  <si>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</si>
  <si>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</si>
  <si>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</si>
  <si>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</si>
  <si>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</si>
  <si>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</si>
  <si>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</si>
  <si>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</si>
  <si>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</si>
  <si>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</si>
  <si>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</si>
  <si>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</si>
  <si>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1.49</t>
  </si>
  <si>
    <t>1.42</t>
  </si>
  <si>
    <t>1.43</t>
  </si>
  <si>
    <t>1.44</t>
  </si>
  <si>
    <t>1.45</t>
  </si>
  <si>
    <t>1.46</t>
  </si>
  <si>
    <t>1.47</t>
  </si>
  <si>
    <t>1.48</t>
  </si>
  <si>
    <t>1.50</t>
  </si>
  <si>
    <t>1.19</t>
  </si>
  <si>
    <t>к решению городского Совета</t>
  </si>
  <si>
    <t>депутатов Калининграда</t>
  </si>
  <si>
    <t>Приложение № 12</t>
  </si>
  <si>
    <t>Утверждено на 2007 год</t>
  </si>
  <si>
    <t>Строительство локальных очистных сооружений по ул.Нансена в г. Калининраде типа HN</t>
  </si>
  <si>
    <t>Административное здание с залом траурных обрядов городского кладбища в пос. Авангардное – Сазоновка Гурьевского района, Калининградской области</t>
  </si>
  <si>
    <t>Утверждено на 2007 год № 231 от 11.07.2007 г.</t>
  </si>
  <si>
    <t>Рабочий проект "Строительство детского сада № 42  по ул. Карамзина в Московском районе г. Калининграда"</t>
  </si>
  <si>
    <t>1.25.1</t>
  </si>
  <si>
    <t>1.25.2</t>
  </si>
  <si>
    <t>1.25.3</t>
  </si>
  <si>
    <t>1.25.4</t>
  </si>
  <si>
    <t>1.25.5</t>
  </si>
  <si>
    <t>1.25.6</t>
  </si>
  <si>
    <t>1.25.7</t>
  </si>
  <si>
    <t>1.25.8</t>
  </si>
  <si>
    <t>1.25.9</t>
  </si>
  <si>
    <t>1.25.10</t>
  </si>
  <si>
    <t>1.25.11</t>
  </si>
  <si>
    <t>1.25.12</t>
  </si>
  <si>
    <t>1.25.13</t>
  </si>
  <si>
    <t>1.25.14</t>
  </si>
  <si>
    <t>1.25.15</t>
  </si>
  <si>
    <t>1.25.16</t>
  </si>
  <si>
    <t>1.25.17</t>
  </si>
  <si>
    <t>1.25.18</t>
  </si>
  <si>
    <t>1.25.19</t>
  </si>
  <si>
    <t>1.25.20</t>
  </si>
  <si>
    <t>1.30.1</t>
  </si>
  <si>
    <t>1.30.2</t>
  </si>
  <si>
    <t>1.30.3</t>
  </si>
  <si>
    <t>1.51</t>
  </si>
  <si>
    <t>1.51.1</t>
  </si>
  <si>
    <t>1.51.2</t>
  </si>
  <si>
    <t>1.51.3</t>
  </si>
  <si>
    <t>1.51.4</t>
  </si>
  <si>
    <t>1.51.5</t>
  </si>
  <si>
    <t>1.51.6</t>
  </si>
  <si>
    <t>1.51.7</t>
  </si>
  <si>
    <t>1.51.8</t>
  </si>
  <si>
    <t>1.51.9</t>
  </si>
  <si>
    <t>Установка универсальной спортивной площадки по ул. Заводская,27-б</t>
  </si>
  <si>
    <t>Установка универсальной спортивной площадки по ул. Зеленая,82</t>
  </si>
  <si>
    <t>Установка универсальной спортивной площадки по ул. Ген.Карбышева,8</t>
  </si>
  <si>
    <t>Приложение № 4</t>
  </si>
  <si>
    <t>Елена Конст.</t>
  </si>
  <si>
    <t>к решению окружного Совета</t>
  </si>
  <si>
    <t>ФАИП непрограммная часть</t>
  </si>
  <si>
    <r>
      <t>МКП "Управление капитального строительства"</t>
    </r>
    <r>
      <rPr>
        <b/>
        <sz val="12"/>
        <color indexed="8"/>
        <rFont val="Times New Roman"/>
        <family val="1"/>
      </rPr>
      <t xml:space="preserve">, </t>
    </r>
    <r>
      <rPr>
        <sz val="12"/>
        <color indexed="8"/>
        <rFont val="Times New Roman"/>
        <family val="1"/>
      </rPr>
      <t>всего,                                             в том числе:</t>
    </r>
  </si>
  <si>
    <t>Разработка рабочего проекта  по объекту"Реконструкция РТС "Северная" по ул.Сибирякова в г. Калининграде(1 очередь)"</t>
  </si>
  <si>
    <t>депутатов города Калининграда</t>
  </si>
  <si>
    <t xml:space="preserve">№ 491 от   20  декабря  2006 г.  </t>
  </si>
  <si>
    <t xml:space="preserve">№ 316  от  17 октября  2007 г.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</si>
</sst>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"/>
  </numFmts>
  <fonts count="46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2"/>
      <name val="Times New Roman"/>
      <family val="1"/>
    </font>
    <font>
      <sz val="10"/>
      <color indexed="12"/>
      <name val="Arial Cyr"/>
      <family val="0"/>
    </font>
    <font>
      <sz val="10"/>
      <color indexed="48"/>
      <name val="Arial Cyr"/>
      <family val="0"/>
    </font>
    <font>
      <b/>
      <sz val="12"/>
      <name val="Arial Cyr"/>
      <family val="0"/>
    </font>
    <font>
      <i/>
      <sz val="12"/>
      <color indexed="10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48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i/>
      <sz val="12"/>
      <name val="Arial Cyr"/>
      <family val="0"/>
    </font>
    <font>
      <i/>
      <sz val="10"/>
      <name val="Arial Cyr"/>
      <family val="0"/>
    </font>
    <font>
      <i/>
      <sz val="12"/>
      <color indexed="12"/>
      <name val="Arial Cyr"/>
      <family val="0"/>
    </font>
    <font>
      <b/>
      <sz val="12"/>
      <color indexed="10"/>
      <name val="Times New Roman"/>
      <family val="1"/>
    </font>
    <font>
      <sz val="11"/>
      <color indexed="10"/>
      <name val="Arial Cyr"/>
      <family val="0"/>
    </font>
    <font>
      <sz val="11"/>
      <color indexed="8"/>
      <name val="Arial Cyr"/>
      <family val="0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5" fillId="0" borderId="0" xfId="0" applyFont="1" applyAlignment="1">
      <alignment horizontal="center" vertical="justify"/>
    </xf>
    <xf numFmtId="0" fontId="6" fillId="0" borderId="0" xfId="0" applyFont="1" applyAlignment="1">
      <alignment vertical="justify"/>
    </xf>
    <xf numFmtId="3" fontId="6" fillId="0" borderId="0" xfId="0" applyNumberFormat="1" applyFont="1" applyAlignment="1">
      <alignment vertical="justify"/>
    </xf>
    <xf numFmtId="0" fontId="7" fillId="0" borderId="0" xfId="0" applyFont="1" applyAlignment="1">
      <alignment vertical="justify"/>
    </xf>
    <xf numFmtId="0" fontId="8" fillId="0" borderId="1" xfId="0" applyFont="1" applyBorder="1" applyAlignment="1">
      <alignment horizontal="center" vertical="justify" wrapText="1"/>
    </xf>
    <xf numFmtId="0" fontId="9" fillId="0" borderId="2" xfId="0" applyFont="1" applyBorder="1" applyAlignment="1">
      <alignment horizontal="center" vertical="justify" wrapText="1"/>
    </xf>
    <xf numFmtId="3" fontId="9" fillId="0" borderId="1" xfId="0" applyNumberFormat="1" applyFont="1" applyFill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9" fillId="2" borderId="4" xfId="0" applyFont="1" applyFill="1" applyBorder="1" applyAlignment="1">
      <alignment vertical="justify" wrapText="1"/>
    </xf>
    <xf numFmtId="0" fontId="8" fillId="2" borderId="4" xfId="0" applyFont="1" applyFill="1" applyBorder="1" applyAlignment="1">
      <alignment vertical="justify" wrapText="1"/>
    </xf>
    <xf numFmtId="0" fontId="7" fillId="0" borderId="4" xfId="0" applyFont="1" applyBorder="1" applyAlignment="1">
      <alignment horizontal="center" vertical="justify" wrapText="1"/>
    </xf>
    <xf numFmtId="0" fontId="9" fillId="0" borderId="4" xfId="0" applyFont="1" applyBorder="1" applyAlignment="1">
      <alignment vertical="justify" wrapText="1"/>
    </xf>
    <xf numFmtId="3" fontId="9" fillId="0" borderId="4" xfId="0" applyNumberFormat="1" applyFont="1" applyFill="1" applyBorder="1" applyAlignment="1">
      <alignment vertical="justify" wrapText="1"/>
    </xf>
    <xf numFmtId="0" fontId="7" fillId="0" borderId="4" xfId="0" applyFont="1" applyBorder="1" applyAlignment="1">
      <alignment vertical="justify" wrapText="1"/>
    </xf>
    <xf numFmtId="0" fontId="6" fillId="0" borderId="4" xfId="0" applyFont="1" applyBorder="1" applyAlignment="1">
      <alignment vertical="justify" wrapText="1"/>
    </xf>
    <xf numFmtId="3" fontId="6" fillId="0" borderId="1" xfId="0" applyNumberFormat="1" applyFont="1" applyFill="1" applyBorder="1" applyAlignment="1">
      <alignment vertical="justify" wrapText="1"/>
    </xf>
    <xf numFmtId="3" fontId="6" fillId="0" borderId="4" xfId="0" applyNumberFormat="1" applyFont="1" applyFill="1" applyBorder="1" applyAlignment="1">
      <alignment vertical="justify" wrapText="1"/>
    </xf>
    <xf numFmtId="0" fontId="10" fillId="0" borderId="4" xfId="0" applyFont="1" applyBorder="1" applyAlignment="1">
      <alignment vertical="justify" wrapText="1"/>
    </xf>
    <xf numFmtId="0" fontId="11" fillId="0" borderId="0" xfId="0" applyFont="1" applyAlignment="1">
      <alignment/>
    </xf>
    <xf numFmtId="0" fontId="8" fillId="0" borderId="4" xfId="0" applyFont="1" applyBorder="1" applyAlignment="1">
      <alignment horizontal="center" vertical="justify" wrapText="1"/>
    </xf>
    <xf numFmtId="0" fontId="8" fillId="0" borderId="4" xfId="0" applyFont="1" applyBorder="1" applyAlignment="1">
      <alignment vertical="justify" wrapText="1"/>
    </xf>
    <xf numFmtId="0" fontId="12" fillId="0" borderId="0" xfId="0" applyFont="1" applyAlignment="1">
      <alignment/>
    </xf>
    <xf numFmtId="3" fontId="6" fillId="0" borderId="3" xfId="0" applyNumberFormat="1" applyFont="1" applyFill="1" applyBorder="1" applyAlignment="1">
      <alignment vertical="justify" wrapText="1"/>
    </xf>
    <xf numFmtId="3" fontId="9" fillId="0" borderId="5" xfId="0" applyNumberFormat="1" applyFont="1" applyFill="1" applyBorder="1" applyAlignment="1">
      <alignment vertical="justify" wrapText="1"/>
    </xf>
    <xf numFmtId="0" fontId="13" fillId="0" borderId="0" xfId="0" applyFont="1" applyAlignment="1">
      <alignment/>
    </xf>
    <xf numFmtId="0" fontId="6" fillId="0" borderId="4" xfId="0" applyFont="1" applyFill="1" applyBorder="1" applyAlignment="1">
      <alignment vertical="justify" wrapText="1"/>
    </xf>
    <xf numFmtId="0" fontId="7" fillId="0" borderId="4" xfId="0" applyFont="1" applyFill="1" applyBorder="1" applyAlignment="1">
      <alignment vertical="justify" wrapText="1"/>
    </xf>
    <xf numFmtId="0" fontId="0" fillId="0" borderId="0" xfId="0" applyFill="1" applyAlignment="1">
      <alignment/>
    </xf>
    <xf numFmtId="3" fontId="13" fillId="0" borderId="0" xfId="0" applyNumberFormat="1" applyFont="1" applyAlignment="1">
      <alignment/>
    </xf>
    <xf numFmtId="0" fontId="7" fillId="2" borderId="4" xfId="0" applyFont="1" applyFill="1" applyBorder="1" applyAlignment="1">
      <alignment horizontal="center" vertical="justify" wrapText="1"/>
    </xf>
    <xf numFmtId="3" fontId="9" fillId="2" borderId="4" xfId="0" applyNumberFormat="1" applyFont="1" applyFill="1" applyBorder="1" applyAlignment="1">
      <alignment vertical="justify" wrapText="1"/>
    </xf>
    <xf numFmtId="0" fontId="7" fillId="2" borderId="4" xfId="0" applyFont="1" applyFill="1" applyBorder="1" applyAlignment="1">
      <alignment vertical="justify" wrapText="1"/>
    </xf>
    <xf numFmtId="0" fontId="8" fillId="2" borderId="4" xfId="0" applyFont="1" applyFill="1" applyBorder="1" applyAlignment="1">
      <alignment horizontal="center" vertical="justify"/>
    </xf>
    <xf numFmtId="0" fontId="9" fillId="2" borderId="4" xfId="0" applyFont="1" applyFill="1" applyBorder="1" applyAlignment="1">
      <alignment vertical="justify"/>
    </xf>
    <xf numFmtId="0" fontId="8" fillId="2" borderId="4" xfId="0" applyFont="1" applyFill="1" applyBorder="1" applyAlignment="1">
      <alignment vertical="justify"/>
    </xf>
    <xf numFmtId="0" fontId="5" fillId="0" borderId="0" xfId="0" applyFont="1" applyAlignment="1">
      <alignment/>
    </xf>
    <xf numFmtId="0" fontId="8" fillId="0" borderId="4" xfId="0" applyFont="1" applyBorder="1" applyAlignment="1">
      <alignment horizontal="center" vertical="justify"/>
    </xf>
    <xf numFmtId="3" fontId="6" fillId="0" borderId="4" xfId="0" applyNumberFormat="1" applyFont="1" applyBorder="1" applyAlignment="1">
      <alignment vertical="justify"/>
    </xf>
    <xf numFmtId="0" fontId="9" fillId="0" borderId="4" xfId="0" applyFont="1" applyBorder="1" applyAlignment="1">
      <alignment vertical="justify"/>
    </xf>
    <xf numFmtId="3" fontId="9" fillId="0" borderId="4" xfId="0" applyNumberFormat="1" applyFont="1" applyBorder="1" applyAlignment="1">
      <alignment vertical="justify"/>
    </xf>
    <xf numFmtId="0" fontId="7" fillId="0" borderId="4" xfId="0" applyFont="1" applyBorder="1" applyAlignment="1">
      <alignment vertical="justify"/>
    </xf>
    <xf numFmtId="1" fontId="8" fillId="0" borderId="4" xfId="0" applyNumberFormat="1" applyFont="1" applyBorder="1" applyAlignment="1">
      <alignment horizontal="center" vertical="justify"/>
    </xf>
    <xf numFmtId="49" fontId="9" fillId="0" borderId="4" xfId="0" applyNumberFormat="1" applyFont="1" applyBorder="1" applyAlignment="1">
      <alignment vertical="justify" wrapText="1" shrinkToFit="1"/>
    </xf>
    <xf numFmtId="49" fontId="6" fillId="0" borderId="4" xfId="0" applyNumberFormat="1" applyFont="1" applyBorder="1" applyAlignment="1">
      <alignment vertical="justify" wrapText="1" shrinkToFit="1"/>
    </xf>
    <xf numFmtId="49" fontId="6" fillId="0" borderId="4" xfId="0" applyNumberFormat="1" applyFont="1" applyBorder="1" applyAlignment="1">
      <alignment vertical="justify"/>
    </xf>
    <xf numFmtId="0" fontId="9" fillId="0" borderId="4" xfId="0" applyFont="1" applyBorder="1" applyAlignment="1">
      <alignment vertical="justify" wrapText="1" shrinkToFit="1"/>
    </xf>
    <xf numFmtId="2" fontId="9" fillId="0" borderId="4" xfId="0" applyNumberFormat="1" applyFont="1" applyBorder="1" applyAlignment="1">
      <alignment vertical="justify" wrapText="1"/>
    </xf>
    <xf numFmtId="168" fontId="8" fillId="0" borderId="4" xfId="0" applyNumberFormat="1" applyFont="1" applyBorder="1" applyAlignment="1">
      <alignment horizontal="left" vertical="justify" wrapText="1"/>
    </xf>
    <xf numFmtId="3" fontId="6" fillId="3" borderId="4" xfId="0" applyNumberFormat="1" applyFont="1" applyFill="1" applyBorder="1" applyAlignment="1">
      <alignment vertical="justify"/>
    </xf>
    <xf numFmtId="0" fontId="7" fillId="0" borderId="4" xfId="0" applyFont="1" applyBorder="1" applyAlignment="1">
      <alignment horizontal="center" vertical="justify"/>
    </xf>
    <xf numFmtId="3" fontId="9" fillId="3" borderId="4" xfId="0" applyNumberFormat="1" applyFont="1" applyFill="1" applyBorder="1" applyAlignment="1">
      <alignment vertical="justify"/>
    </xf>
    <xf numFmtId="3" fontId="9" fillId="0" borderId="4" xfId="0" applyNumberFormat="1" applyFont="1" applyBorder="1" applyAlignment="1">
      <alignment vertical="justify" wrapText="1"/>
    </xf>
    <xf numFmtId="3" fontId="9" fillId="2" borderId="4" xfId="0" applyNumberFormat="1" applyFont="1" applyFill="1" applyBorder="1" applyAlignment="1">
      <alignment vertical="justify"/>
    </xf>
    <xf numFmtId="0" fontId="6" fillId="3" borderId="4" xfId="0" applyFont="1" applyFill="1" applyBorder="1" applyAlignment="1">
      <alignment vertical="justify" wrapText="1"/>
    </xf>
    <xf numFmtId="0" fontId="7" fillId="3" borderId="4" xfId="0" applyFont="1" applyFill="1" applyBorder="1" applyAlignment="1">
      <alignment vertical="justify"/>
    </xf>
    <xf numFmtId="0" fontId="5" fillId="3" borderId="0" xfId="0" applyFont="1" applyFill="1" applyAlignment="1">
      <alignment/>
    </xf>
    <xf numFmtId="0" fontId="8" fillId="3" borderId="4" xfId="0" applyFont="1" applyFill="1" applyBorder="1" applyAlignment="1">
      <alignment vertical="justify"/>
    </xf>
    <xf numFmtId="3" fontId="6" fillId="0" borderId="4" xfId="0" applyNumberFormat="1" applyFont="1" applyFill="1" applyBorder="1" applyAlignment="1">
      <alignment vertical="justify"/>
    </xf>
    <xf numFmtId="2" fontId="6" fillId="0" borderId="4" xfId="0" applyNumberFormat="1" applyFont="1" applyBorder="1" applyAlignment="1">
      <alignment vertical="justify" wrapText="1"/>
    </xf>
    <xf numFmtId="0" fontId="8" fillId="0" borderId="4" xfId="0" applyFont="1" applyFill="1" applyBorder="1" applyAlignment="1">
      <alignment horizontal="center" vertical="justify"/>
    </xf>
    <xf numFmtId="0" fontId="6" fillId="0" borderId="4" xfId="0" applyFont="1" applyFill="1" applyBorder="1" applyAlignment="1">
      <alignment vertical="justify"/>
    </xf>
    <xf numFmtId="0" fontId="8" fillId="0" borderId="4" xfId="0" applyFont="1" applyFill="1" applyBorder="1" applyAlignment="1">
      <alignment vertical="justify"/>
    </xf>
    <xf numFmtId="0" fontId="14" fillId="2" borderId="4" xfId="0" applyFont="1" applyFill="1" applyBorder="1" applyAlignment="1">
      <alignment horizontal="center" vertical="justify"/>
    </xf>
    <xf numFmtId="0" fontId="5" fillId="0" borderId="4" xfId="0" applyFont="1" applyBorder="1" applyAlignment="1">
      <alignment horizontal="center" vertical="justify"/>
    </xf>
    <xf numFmtId="0" fontId="6" fillId="0" borderId="4" xfId="0" applyFont="1" applyBorder="1" applyAlignment="1">
      <alignment vertical="justify"/>
    </xf>
    <xf numFmtId="168" fontId="10" fillId="0" borderId="4" xfId="0" applyNumberFormat="1" applyFont="1" applyBorder="1" applyAlignment="1">
      <alignment horizontal="left" vertical="justify" wrapText="1"/>
    </xf>
    <xf numFmtId="0" fontId="5" fillId="2" borderId="4" xfId="0" applyFont="1" applyFill="1" applyBorder="1" applyAlignment="1">
      <alignment horizontal="center" vertical="justify"/>
    </xf>
    <xf numFmtId="3" fontId="8" fillId="2" borderId="4" xfId="0" applyNumberFormat="1" applyFont="1" applyFill="1" applyBorder="1" applyAlignment="1">
      <alignment vertical="justify"/>
    </xf>
    <xf numFmtId="0" fontId="7" fillId="0" borderId="0" xfId="0" applyFont="1" applyAlignment="1">
      <alignment horizontal="right" vertical="justify"/>
    </xf>
    <xf numFmtId="0" fontId="8" fillId="2" borderId="4" xfId="0" applyFont="1" applyFill="1" applyBorder="1" applyAlignment="1">
      <alignment horizontal="center" vertical="justify" wrapText="1"/>
    </xf>
    <xf numFmtId="0" fontId="7" fillId="3" borderId="4" xfId="0" applyFont="1" applyFill="1" applyBorder="1" applyAlignment="1">
      <alignment horizontal="center" vertical="justify"/>
    </xf>
    <xf numFmtId="0" fontId="7" fillId="0" borderId="4" xfId="0" applyFont="1" applyFill="1" applyBorder="1" applyAlignment="1">
      <alignment horizontal="center" vertical="justify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2" fontId="6" fillId="0" borderId="4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vertical="center"/>
    </xf>
    <xf numFmtId="3" fontId="9" fillId="0" borderId="4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6" fillId="0" borderId="4" xfId="0" applyNumberFormat="1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vertical="center" wrapText="1"/>
    </xf>
    <xf numFmtId="3" fontId="9" fillId="0" borderId="5" xfId="0" applyNumberFormat="1" applyFont="1" applyFill="1" applyBorder="1" applyAlignment="1">
      <alignment vertical="center" wrapText="1"/>
    </xf>
    <xf numFmtId="3" fontId="6" fillId="0" borderId="4" xfId="0" applyNumberFormat="1" applyFont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4" xfId="0" applyFont="1" applyFill="1" applyBorder="1" applyAlignment="1">
      <alignment horizontal="right" vertical="justify" wrapText="1"/>
    </xf>
    <xf numFmtId="3" fontId="4" fillId="0" borderId="4" xfId="0" applyNumberFormat="1" applyFont="1" applyFill="1" applyBorder="1" applyAlignment="1">
      <alignment vertical="center"/>
    </xf>
    <xf numFmtId="0" fontId="16" fillId="0" borderId="4" xfId="0" applyFont="1" applyFill="1" applyBorder="1" applyAlignment="1">
      <alignment horizontal="center" vertical="justify"/>
    </xf>
    <xf numFmtId="0" fontId="4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justify" wrapText="1"/>
    </xf>
    <xf numFmtId="0" fontId="9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justify"/>
    </xf>
    <xf numFmtId="0" fontId="6" fillId="0" borderId="4" xfId="0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horizontal="center" vertical="justify"/>
    </xf>
    <xf numFmtId="49" fontId="6" fillId="0" borderId="4" xfId="0" applyNumberFormat="1" applyFont="1" applyFill="1" applyBorder="1" applyAlignment="1">
      <alignment vertical="center" wrapText="1" shrinkToFit="1"/>
    </xf>
    <xf numFmtId="49" fontId="6" fillId="0" borderId="4" xfId="0" applyNumberFormat="1" applyFont="1" applyFill="1" applyBorder="1" applyAlignment="1">
      <alignment vertical="center" wrapText="1"/>
    </xf>
    <xf numFmtId="2" fontId="6" fillId="0" borderId="4" xfId="0" applyNumberFormat="1" applyFont="1" applyFill="1" applyBorder="1" applyAlignment="1">
      <alignment vertical="center" wrapText="1"/>
    </xf>
    <xf numFmtId="0" fontId="17" fillId="3" borderId="0" xfId="0" applyFont="1" applyFill="1" applyAlignment="1">
      <alignment/>
    </xf>
    <xf numFmtId="0" fontId="17" fillId="0" borderId="0" xfId="0" applyFont="1" applyAlignment="1">
      <alignment/>
    </xf>
    <xf numFmtId="0" fontId="6" fillId="0" borderId="4" xfId="0" applyFont="1" applyBorder="1" applyAlignment="1">
      <alignment horizontal="center" vertical="justify"/>
    </xf>
    <xf numFmtId="0" fontId="6" fillId="0" borderId="4" xfId="0" applyFont="1" applyFill="1" applyBorder="1" applyAlignment="1">
      <alignment vertical="center" wrapText="1" shrinkToFit="1"/>
    </xf>
    <xf numFmtId="16" fontId="6" fillId="0" borderId="4" xfId="0" applyNumberFormat="1" applyFont="1" applyFill="1" applyBorder="1" applyAlignment="1">
      <alignment horizontal="center" vertical="justify" wrapText="1"/>
    </xf>
    <xf numFmtId="17" fontId="6" fillId="0" borderId="4" xfId="0" applyNumberFormat="1" applyFont="1" applyFill="1" applyBorder="1" applyAlignment="1">
      <alignment horizontal="center" vertical="justify" wrapText="1"/>
    </xf>
    <xf numFmtId="17" fontId="6" fillId="0" borderId="4" xfId="0" applyNumberFormat="1" applyFont="1" applyFill="1" applyBorder="1" applyAlignment="1">
      <alignment horizontal="right" vertical="justify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justify"/>
    </xf>
    <xf numFmtId="0" fontId="4" fillId="0" borderId="7" xfId="0" applyFont="1" applyFill="1" applyBorder="1" applyAlignment="1">
      <alignment horizontal="center" vertical="justify"/>
    </xf>
    <xf numFmtId="0" fontId="18" fillId="3" borderId="0" xfId="0" applyFont="1" applyFill="1" applyAlignment="1">
      <alignment horizontal="center"/>
    </xf>
    <xf numFmtId="3" fontId="4" fillId="0" borderId="4" xfId="0" applyNumberFormat="1" applyFont="1" applyFill="1" applyBorder="1" applyAlignment="1">
      <alignment horizontal="right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9" fontId="25" fillId="0" borderId="4" xfId="0" applyNumberFormat="1" applyFont="1" applyBorder="1" applyAlignment="1">
      <alignment horizontal="center" vertical="center" wrapText="1"/>
    </xf>
    <xf numFmtId="169" fontId="6" fillId="0" borderId="4" xfId="0" applyNumberFormat="1" applyFont="1" applyBorder="1" applyAlignment="1">
      <alignment horizontal="center" vertical="center" wrapText="1"/>
    </xf>
    <xf numFmtId="169" fontId="27" fillId="0" borderId="4" xfId="0" applyNumberFormat="1" applyFont="1" applyBorder="1" applyAlignment="1">
      <alignment horizontal="center" vertical="center" wrapText="1"/>
    </xf>
    <xf numFmtId="169" fontId="6" fillId="0" borderId="0" xfId="0" applyNumberFormat="1" applyFont="1" applyAlignment="1">
      <alignment vertical="center"/>
    </xf>
    <xf numFmtId="169" fontId="6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169" fontId="9" fillId="0" borderId="4" xfId="0" applyNumberFormat="1" applyFont="1" applyFill="1" applyBorder="1" applyAlignment="1">
      <alignment horizontal="center" vertical="center" wrapText="1"/>
    </xf>
    <xf numFmtId="169" fontId="9" fillId="0" borderId="1" xfId="0" applyNumberFormat="1" applyFont="1" applyFill="1" applyBorder="1" applyAlignment="1">
      <alignment horizontal="center" vertical="center" wrapText="1"/>
    </xf>
    <xf numFmtId="169" fontId="26" fillId="0" borderId="4" xfId="0" applyNumberFormat="1" applyFont="1" applyBorder="1" applyAlignment="1">
      <alignment horizontal="center" vertical="center" wrapText="1"/>
    </xf>
    <xf numFmtId="169" fontId="9" fillId="0" borderId="4" xfId="0" applyNumberFormat="1" applyFont="1" applyBorder="1" applyAlignment="1">
      <alignment horizontal="center" vertical="center" wrapText="1"/>
    </xf>
    <xf numFmtId="169" fontId="9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center" vertical="center" wrapText="1"/>
    </xf>
    <xf numFmtId="169" fontId="6" fillId="0" borderId="6" xfId="0" applyNumberFormat="1" applyFont="1" applyBorder="1" applyAlignment="1">
      <alignment horizontal="center" vertical="center" wrapText="1"/>
    </xf>
    <xf numFmtId="169" fontId="6" fillId="3" borderId="4" xfId="0" applyNumberFormat="1" applyFont="1" applyFill="1" applyBorder="1" applyAlignment="1">
      <alignment horizontal="center" vertical="center" wrapText="1"/>
    </xf>
    <xf numFmtId="169" fontId="9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Alignment="1">
      <alignment/>
    </xf>
    <xf numFmtId="169" fontId="28" fillId="0" borderId="4" xfId="0" applyNumberFormat="1" applyFont="1" applyBorder="1" applyAlignment="1">
      <alignment horizontal="center" vertical="center" wrapText="1"/>
    </xf>
    <xf numFmtId="169" fontId="28" fillId="3" borderId="4" xfId="0" applyNumberFormat="1" applyFont="1" applyFill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center" vertical="center" wrapText="1"/>
    </xf>
    <xf numFmtId="169" fontId="28" fillId="0" borderId="3" xfId="0" applyNumberFormat="1" applyFont="1" applyBorder="1" applyAlignment="1">
      <alignment horizontal="center" vertical="center" wrapText="1"/>
    </xf>
    <xf numFmtId="169" fontId="28" fillId="0" borderId="1" xfId="0" applyNumberFormat="1" applyFont="1" applyBorder="1" applyAlignment="1">
      <alignment horizontal="center" vertical="center" wrapText="1"/>
    </xf>
    <xf numFmtId="169" fontId="25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169" fontId="19" fillId="0" borderId="4" xfId="0" applyNumberFormat="1" applyFont="1" applyBorder="1" applyAlignment="1">
      <alignment horizontal="center" vertical="center" wrapText="1"/>
    </xf>
    <xf numFmtId="169" fontId="24" fillId="0" borderId="4" xfId="0" applyNumberFormat="1" applyFont="1" applyBorder="1" applyAlignment="1">
      <alignment horizontal="center" vertical="center" wrapText="1"/>
    </xf>
    <xf numFmtId="169" fontId="19" fillId="0" borderId="3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169" fontId="32" fillId="0" borderId="4" xfId="0" applyNumberFormat="1" applyFont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3" fillId="0" borderId="0" xfId="0" applyFont="1" applyAlignment="1">
      <alignment horizontal="center"/>
    </xf>
    <xf numFmtId="169" fontId="27" fillId="3" borderId="4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0" fontId="34" fillId="0" borderId="0" xfId="0" applyFont="1" applyAlignment="1">
      <alignment horizontal="center" vertical="justify"/>
    </xf>
    <xf numFmtId="0" fontId="35" fillId="0" borderId="0" xfId="0" applyFont="1" applyAlignment="1">
      <alignment vertical="center"/>
    </xf>
    <xf numFmtId="169" fontId="35" fillId="0" borderId="0" xfId="0" applyNumberFormat="1" applyFont="1" applyAlignment="1">
      <alignment vertical="center"/>
    </xf>
    <xf numFmtId="169" fontId="35" fillId="0" borderId="0" xfId="0" applyNumberFormat="1" applyFont="1" applyAlignment="1">
      <alignment/>
    </xf>
    <xf numFmtId="0" fontId="37" fillId="0" borderId="0" xfId="0" applyFont="1" applyAlignment="1">
      <alignment vertical="center"/>
    </xf>
    <xf numFmtId="0" fontId="39" fillId="0" borderId="1" xfId="0" applyFont="1" applyBorder="1" applyAlignment="1">
      <alignment horizontal="center" vertical="justify" wrapText="1"/>
    </xf>
    <xf numFmtId="0" fontId="39" fillId="0" borderId="5" xfId="0" applyFont="1" applyBorder="1" applyAlignment="1">
      <alignment horizontal="center" vertical="justify" wrapText="1"/>
    </xf>
    <xf numFmtId="169" fontId="40" fillId="2" borderId="4" xfId="0" applyNumberFormat="1" applyFont="1" applyFill="1" applyBorder="1" applyAlignment="1">
      <alignment horizontal="center" vertical="center" wrapText="1"/>
    </xf>
    <xf numFmtId="169" fontId="37" fillId="0" borderId="4" xfId="0" applyNumberFormat="1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justify" wrapText="1"/>
    </xf>
    <xf numFmtId="0" fontId="43" fillId="0" borderId="4" xfId="0" applyFont="1" applyFill="1" applyBorder="1" applyAlignment="1">
      <alignment wrapText="1"/>
    </xf>
    <xf numFmtId="169" fontId="37" fillId="2" borderId="4" xfId="0" applyNumberFormat="1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justify" wrapText="1"/>
    </xf>
    <xf numFmtId="0" fontId="37" fillId="0" borderId="4" xfId="0" applyFont="1" applyFill="1" applyBorder="1" applyAlignment="1">
      <alignment wrapText="1"/>
    </xf>
    <xf numFmtId="0" fontId="35" fillId="0" borderId="4" xfId="0" applyFont="1" applyBorder="1" applyAlignment="1">
      <alignment wrapText="1"/>
    </xf>
    <xf numFmtId="169" fontId="35" fillId="2" borderId="4" xfId="0" applyNumberFormat="1" applyFont="1" applyFill="1" applyBorder="1" applyAlignment="1">
      <alignment horizontal="center" vertical="center" wrapText="1"/>
    </xf>
    <xf numFmtId="169" fontId="35" fillId="0" borderId="4" xfId="0" applyNumberFormat="1" applyFont="1" applyBorder="1" applyAlignment="1">
      <alignment horizontal="center" vertical="center" wrapText="1"/>
    </xf>
    <xf numFmtId="0" fontId="35" fillId="0" borderId="4" xfId="0" applyFont="1" applyFill="1" applyBorder="1" applyAlignment="1">
      <alignment wrapTex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wrapText="1"/>
    </xf>
    <xf numFmtId="169" fontId="35" fillId="2" borderId="2" xfId="0" applyNumberFormat="1" applyFont="1" applyFill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49" fontId="42" fillId="0" borderId="3" xfId="0" applyNumberFormat="1" applyFont="1" applyBorder="1" applyAlignment="1">
      <alignment horizontal="center" vertical="center" wrapText="1"/>
    </xf>
    <xf numFmtId="49" fontId="35" fillId="0" borderId="4" xfId="0" applyNumberFormat="1" applyFont="1" applyFill="1" applyBorder="1" applyAlignment="1">
      <alignment horizontal="center" vertical="center" wrapText="1"/>
    </xf>
    <xf numFmtId="169" fontId="35" fillId="2" borderId="5" xfId="0" applyNumberFormat="1" applyFont="1" applyFill="1" applyBorder="1" applyAlignment="1">
      <alignment horizontal="center" vertical="center" wrapText="1"/>
    </xf>
    <xf numFmtId="49" fontId="35" fillId="0" borderId="4" xfId="0" applyNumberFormat="1" applyFont="1" applyFill="1" applyBorder="1" applyAlignment="1">
      <alignment horizontal="center" vertical="justify" wrapText="1"/>
    </xf>
    <xf numFmtId="0" fontId="37" fillId="0" borderId="1" xfId="0" applyFont="1" applyFill="1" applyBorder="1" applyAlignment="1">
      <alignment horizontal="center" vertical="center" wrapText="1"/>
    </xf>
    <xf numFmtId="169" fontId="37" fillId="2" borderId="1" xfId="0" applyNumberFormat="1" applyFont="1" applyFill="1" applyBorder="1" applyAlignment="1">
      <alignment horizontal="center" vertical="center" wrapText="1"/>
    </xf>
    <xf numFmtId="169" fontId="37" fillId="0" borderId="4" xfId="0" applyNumberFormat="1" applyFont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169" fontId="35" fillId="2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justify" wrapText="1"/>
    </xf>
    <xf numFmtId="169" fontId="37" fillId="0" borderId="1" xfId="0" applyNumberFormat="1" applyFont="1" applyFill="1" applyBorder="1" applyAlignment="1">
      <alignment horizontal="center" vertical="center" wrapText="1"/>
    </xf>
    <xf numFmtId="49" fontId="35" fillId="0" borderId="3" xfId="0" applyNumberFormat="1" applyFont="1" applyFill="1" applyBorder="1" applyAlignment="1">
      <alignment horizontal="center" vertical="center" wrapText="1"/>
    </xf>
    <xf numFmtId="49" fontId="35" fillId="0" borderId="3" xfId="0" applyNumberFormat="1" applyFont="1" applyFill="1" applyBorder="1" applyAlignment="1">
      <alignment horizontal="center" vertical="justify" wrapText="1"/>
    </xf>
    <xf numFmtId="49" fontId="35" fillId="0" borderId="1" xfId="0" applyNumberFormat="1" applyFont="1" applyFill="1" applyBorder="1" applyAlignment="1">
      <alignment horizontal="center" vertical="justify" wrapText="1"/>
    </xf>
    <xf numFmtId="49" fontId="35" fillId="0" borderId="4" xfId="0" applyNumberFormat="1" applyFont="1" applyBorder="1" applyAlignment="1">
      <alignment horizontal="center" vertical="center"/>
    </xf>
    <xf numFmtId="49" fontId="35" fillId="0" borderId="3" xfId="0" applyNumberFormat="1" applyFont="1" applyFill="1" applyBorder="1" applyAlignment="1">
      <alignment horizontal="center" vertical="center"/>
    </xf>
    <xf numFmtId="169" fontId="35" fillId="2" borderId="3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49" fontId="35" fillId="0" borderId="8" xfId="0" applyNumberFormat="1" applyFont="1" applyFill="1" applyBorder="1" applyAlignment="1">
      <alignment horizontal="center" vertical="justify" wrapText="1"/>
    </xf>
    <xf numFmtId="0" fontId="35" fillId="0" borderId="3" xfId="0" applyFont="1" applyFill="1" applyBorder="1" applyAlignment="1">
      <alignment wrapText="1"/>
    </xf>
    <xf numFmtId="169" fontId="35" fillId="2" borderId="9" xfId="0" applyNumberFormat="1" applyFont="1" applyFill="1" applyBorder="1" applyAlignment="1">
      <alignment horizontal="center" vertical="center" wrapText="1"/>
    </xf>
    <xf numFmtId="49" fontId="44" fillId="0" borderId="3" xfId="0" applyNumberFormat="1" applyFont="1" applyFill="1" applyBorder="1" applyAlignment="1">
      <alignment horizontal="right" vertical="justify" wrapText="1"/>
    </xf>
    <xf numFmtId="0" fontId="44" fillId="0" borderId="3" xfId="0" applyFont="1" applyFill="1" applyBorder="1" applyAlignment="1">
      <alignment wrapText="1"/>
    </xf>
    <xf numFmtId="169" fontId="44" fillId="2" borderId="3" xfId="0" applyNumberFormat="1" applyFont="1" applyFill="1" applyBorder="1" applyAlignment="1">
      <alignment horizontal="center" vertical="center" wrapText="1"/>
    </xf>
    <xf numFmtId="169" fontId="44" fillId="0" borderId="4" xfId="0" applyNumberFormat="1" applyFont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right" vertical="justify" wrapText="1"/>
    </xf>
    <xf numFmtId="169" fontId="35" fillId="0" borderId="4" xfId="0" applyNumberFormat="1" applyFont="1" applyFill="1" applyBorder="1" applyAlignment="1">
      <alignment horizontal="center" vertical="center" wrapText="1"/>
    </xf>
    <xf numFmtId="17" fontId="35" fillId="0" borderId="4" xfId="0" applyNumberFormat="1" applyFont="1" applyFill="1" applyBorder="1" applyAlignment="1">
      <alignment horizontal="right" vertical="justify" wrapText="1"/>
    </xf>
    <xf numFmtId="0" fontId="35" fillId="0" borderId="4" xfId="0" applyFont="1" applyFill="1" applyBorder="1" applyAlignment="1">
      <alignment horizontal="right" vertical="center" wrapText="1"/>
    </xf>
    <xf numFmtId="17" fontId="35" fillId="0" borderId="4" xfId="0" applyNumberFormat="1" applyFont="1" applyFill="1" applyBorder="1" applyAlignment="1">
      <alignment horizontal="right" vertical="center" wrapText="1"/>
    </xf>
    <xf numFmtId="17" fontId="35" fillId="0" borderId="1" xfId="0" applyNumberFormat="1" applyFont="1" applyFill="1" applyBorder="1" applyAlignment="1">
      <alignment horizontal="right" vertical="center" wrapText="1"/>
    </xf>
    <xf numFmtId="0" fontId="35" fillId="0" borderId="10" xfId="0" applyFont="1" applyBorder="1" applyAlignment="1">
      <alignment wrapText="1"/>
    </xf>
    <xf numFmtId="49" fontId="44" fillId="0" borderId="4" xfId="0" applyNumberFormat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wrapText="1"/>
    </xf>
    <xf numFmtId="169" fontId="44" fillId="0" borderId="3" xfId="0" applyNumberFormat="1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8" xfId="0" applyFont="1" applyBorder="1" applyAlignment="1">
      <alignment wrapText="1"/>
    </xf>
    <xf numFmtId="0" fontId="35" fillId="0" borderId="0" xfId="0" applyFont="1" applyBorder="1" applyAlignment="1">
      <alignment wrapText="1"/>
    </xf>
    <xf numFmtId="49" fontId="44" fillId="0" borderId="4" xfId="0" applyNumberFormat="1" applyFont="1" applyFill="1" applyBorder="1" applyAlignment="1">
      <alignment horizontal="center" vertical="justify" wrapText="1"/>
    </xf>
    <xf numFmtId="0" fontId="44" fillId="0" borderId="4" xfId="0" applyFont="1" applyBorder="1" applyAlignment="1">
      <alignment wrapText="1"/>
    </xf>
    <xf numFmtId="169" fontId="44" fillId="2" borderId="4" xfId="0" applyNumberFormat="1" applyFont="1" applyFill="1" applyBorder="1" applyAlignment="1">
      <alignment horizontal="center" vertical="center" wrapText="1"/>
    </xf>
    <xf numFmtId="0" fontId="37" fillId="0" borderId="4" xfId="0" applyFont="1" applyBorder="1" applyAlignment="1">
      <alignment wrapText="1"/>
    </xf>
    <xf numFmtId="0" fontId="37" fillId="0" borderId="7" xfId="0" applyFont="1" applyFill="1" applyBorder="1" applyAlignment="1">
      <alignment horizontal="center" vertical="justify" wrapText="1"/>
    </xf>
    <xf numFmtId="169" fontId="37" fillId="2" borderId="6" xfId="0" applyNumberFormat="1" applyFont="1" applyFill="1" applyBorder="1" applyAlignment="1">
      <alignment horizontal="center" vertical="center" wrapText="1"/>
    </xf>
    <xf numFmtId="169" fontId="37" fillId="0" borderId="6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justify" wrapText="1"/>
    </xf>
    <xf numFmtId="0" fontId="35" fillId="0" borderId="11" xfId="0" applyFont="1" applyBorder="1" applyAlignment="1">
      <alignment wrapText="1"/>
    </xf>
    <xf numFmtId="169" fontId="35" fillId="2" borderId="10" xfId="0" applyNumberFormat="1" applyFont="1" applyFill="1" applyBorder="1" applyAlignment="1">
      <alignment horizontal="center" vertical="center" wrapText="1"/>
    </xf>
    <xf numFmtId="169" fontId="35" fillId="0" borderId="1" xfId="0" applyNumberFormat="1" applyFont="1" applyBorder="1" applyAlignment="1">
      <alignment horizontal="center" vertical="center" wrapText="1"/>
    </xf>
    <xf numFmtId="0" fontId="35" fillId="0" borderId="5" xfId="0" applyFont="1" applyBorder="1" applyAlignment="1">
      <alignment wrapText="1"/>
    </xf>
    <xf numFmtId="169" fontId="35" fillId="2" borderId="12" xfId="0" applyNumberFormat="1" applyFont="1" applyFill="1" applyBorder="1" applyAlignment="1">
      <alignment horizontal="center" vertical="center" wrapText="1"/>
    </xf>
    <xf numFmtId="169" fontId="35" fillId="0" borderId="5" xfId="0" applyNumberFormat="1" applyFont="1" applyBorder="1" applyAlignment="1">
      <alignment horizontal="center" vertical="center" wrapText="1"/>
    </xf>
    <xf numFmtId="0" fontId="35" fillId="0" borderId="3" xfId="0" applyFont="1" applyBorder="1" applyAlignment="1">
      <alignment wrapText="1"/>
    </xf>
    <xf numFmtId="169" fontId="35" fillId="2" borderId="8" xfId="0" applyNumberFormat="1" applyFont="1" applyFill="1" applyBorder="1" applyAlignment="1">
      <alignment horizontal="center" vertical="center" wrapText="1"/>
    </xf>
    <xf numFmtId="169" fontId="35" fillId="0" borderId="3" xfId="0" applyNumberFormat="1" applyFont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justify" wrapText="1"/>
    </xf>
    <xf numFmtId="0" fontId="35" fillId="0" borderId="8" xfId="0" applyFont="1" applyFill="1" applyBorder="1" applyAlignment="1">
      <alignment horizontal="center" vertical="justify" wrapText="1"/>
    </xf>
    <xf numFmtId="49" fontId="35" fillId="0" borderId="12" xfId="0" applyNumberFormat="1" applyFont="1" applyFill="1" applyBorder="1" applyAlignment="1">
      <alignment horizontal="center" vertical="justify" wrapText="1"/>
    </xf>
    <xf numFmtId="0" fontId="35" fillId="0" borderId="4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169" fontId="35" fillId="2" borderId="6" xfId="0" applyNumberFormat="1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/>
    </xf>
    <xf numFmtId="0" fontId="35" fillId="0" borderId="4" xfId="0" applyFont="1" applyBorder="1" applyAlignment="1">
      <alignment horizontal="justify" vertical="top" wrapText="1"/>
    </xf>
    <xf numFmtId="0" fontId="40" fillId="0" borderId="6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justify"/>
    </xf>
    <xf numFmtId="0" fontId="35" fillId="0" borderId="4" xfId="0" applyFont="1" applyFill="1" applyBorder="1" applyAlignment="1">
      <alignment vertical="center" wrapText="1"/>
    </xf>
    <xf numFmtId="0" fontId="35" fillId="0" borderId="4" xfId="0" applyFont="1" applyBorder="1" applyAlignment="1">
      <alignment horizontal="justify"/>
    </xf>
    <xf numFmtId="0" fontId="40" fillId="0" borderId="7" xfId="0" applyFont="1" applyFill="1" applyBorder="1" applyAlignment="1">
      <alignment horizontal="center" vertical="justify"/>
    </xf>
    <xf numFmtId="0" fontId="35" fillId="0" borderId="0" xfId="0" applyFont="1" applyAlignment="1">
      <alignment horizontal="justify"/>
    </xf>
    <xf numFmtId="0" fontId="35" fillId="0" borderId="7" xfId="0" applyFont="1" applyFill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justify"/>
    </xf>
    <xf numFmtId="2" fontId="35" fillId="0" borderId="4" xfId="0" applyNumberFormat="1" applyFont="1" applyBorder="1" applyAlignment="1">
      <alignment vertical="center" wrapText="1"/>
    </xf>
    <xf numFmtId="0" fontId="37" fillId="0" borderId="4" xfId="0" applyFont="1" applyFill="1" applyBorder="1" applyAlignment="1">
      <alignment horizontal="center" vertical="center" wrapText="1"/>
    </xf>
    <xf numFmtId="169" fontId="37" fillId="2" borderId="3" xfId="0" applyNumberFormat="1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center" vertical="justify"/>
    </xf>
    <xf numFmtId="0" fontId="40" fillId="0" borderId="4" xfId="0" applyFont="1" applyFill="1" applyBorder="1" applyAlignment="1">
      <alignment vertical="center"/>
    </xf>
    <xf numFmtId="169" fontId="27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6" fillId="0" borderId="4" xfId="0" applyFont="1" applyFill="1" applyBorder="1" applyAlignment="1">
      <alignment horizontal="center" vertical="justify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 horizontal="right"/>
    </xf>
    <xf numFmtId="169" fontId="23" fillId="0" borderId="4" xfId="0" applyNumberFormat="1" applyFont="1" applyBorder="1" applyAlignment="1">
      <alignment horizontal="center" vertical="center" wrapText="1"/>
    </xf>
    <xf numFmtId="169" fontId="19" fillId="0" borderId="4" xfId="0" applyNumberFormat="1" applyFont="1" applyBorder="1" applyAlignment="1">
      <alignment horizontal="center" vertical="center" wrapText="1"/>
    </xf>
    <xf numFmtId="169" fontId="24" fillId="0" borderId="4" xfId="0" applyNumberFormat="1" applyFont="1" applyBorder="1" applyAlignment="1">
      <alignment horizontal="center" vertical="center" wrapText="1"/>
    </xf>
    <xf numFmtId="169" fontId="6" fillId="0" borderId="4" xfId="0" applyNumberFormat="1" applyFont="1" applyBorder="1" applyAlignment="1">
      <alignment horizontal="center"/>
    </xf>
    <xf numFmtId="169" fontId="41" fillId="0" borderId="4" xfId="0" applyNumberFormat="1" applyFont="1" applyBorder="1" applyAlignment="1">
      <alignment horizontal="center" vertical="center" wrapText="1"/>
    </xf>
    <xf numFmtId="169" fontId="39" fillId="2" borderId="1" xfId="0" applyNumberFormat="1" applyFont="1" applyFill="1" applyBorder="1" applyAlignment="1">
      <alignment horizontal="center" vertical="center" wrapText="1"/>
    </xf>
    <xf numFmtId="169" fontId="39" fillId="2" borderId="5" xfId="0" applyNumberFormat="1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0" fontId="42" fillId="0" borderId="3" xfId="0" applyFont="1" applyBorder="1" applyAlignment="1">
      <alignment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40" fillId="0" borderId="6" xfId="0" applyFont="1" applyFill="1" applyBorder="1" applyAlignment="1">
      <alignment horizontal="center" vertical="center" wrapText="1"/>
    </xf>
    <xf numFmtId="169" fontId="35" fillId="2" borderId="14" xfId="0" applyNumberFormat="1" applyFont="1" applyFill="1" applyBorder="1" applyAlignment="1">
      <alignment horizontal="center" vertical="center" wrapText="1"/>
    </xf>
    <xf numFmtId="169" fontId="42" fillId="2" borderId="15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vertical="justify" wrapText="1"/>
    </xf>
    <xf numFmtId="3" fontId="6" fillId="0" borderId="3" xfId="0" applyNumberFormat="1" applyFont="1" applyFill="1" applyBorder="1" applyAlignment="1">
      <alignment vertical="justify" wrapText="1"/>
    </xf>
    <xf numFmtId="0" fontId="7" fillId="0" borderId="4" xfId="0" applyFont="1" applyBorder="1" applyAlignment="1">
      <alignment horizontal="center" vertical="justify" wrapText="1"/>
    </xf>
    <xf numFmtId="0" fontId="6" fillId="0" borderId="4" xfId="0" applyFont="1" applyBorder="1" applyAlignment="1">
      <alignment vertical="justify" wrapText="1"/>
    </xf>
    <xf numFmtId="0" fontId="4" fillId="0" borderId="0" xfId="0" applyFont="1" applyAlignment="1">
      <alignment horizontal="center" vertical="justify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V175"/>
  <sheetViews>
    <sheetView showZeros="0" tabSelected="1" view="pageBreakPreview" zoomScale="75" zoomScaleNormal="75" zoomScaleSheetLayoutView="75" workbookViewId="0" topLeftCell="A1">
      <selection activeCell="B5" sqref="B5:C5"/>
    </sheetView>
  </sheetViews>
  <sheetFormatPr defaultColWidth="9.00390625" defaultRowHeight="12.75"/>
  <cols>
    <col min="1" max="1" width="8.375" style="1" customWidth="1"/>
    <col min="2" max="2" width="63.375" style="74" customWidth="1"/>
    <col min="3" max="3" width="17.00390625" style="123" hidden="1" customWidth="1"/>
    <col min="4" max="4" width="18.875" style="124" customWidth="1"/>
    <col min="5" max="5" width="14.875" style="124" hidden="1" customWidth="1"/>
    <col min="6" max="7" width="13.00390625" style="124" hidden="1" customWidth="1"/>
    <col min="8" max="8" width="13.75390625" style="124" hidden="1" customWidth="1"/>
    <col min="9" max="9" width="12.875" style="124" hidden="1" customWidth="1"/>
    <col min="10" max="10" width="12.75390625" style="124" hidden="1" customWidth="1"/>
    <col min="11" max="12" width="12.125" style="124" hidden="1" customWidth="1"/>
    <col min="13" max="16" width="9.125" style="124" hidden="1" customWidth="1"/>
    <col min="17" max="17" width="12.625" style="124" hidden="1" customWidth="1"/>
    <col min="18" max="55" width="9.125" style="124" hidden="1" customWidth="1"/>
    <col min="56" max="56" width="0.37109375" style="0" hidden="1" customWidth="1"/>
    <col min="57" max="74" width="9.125" style="0" hidden="1" customWidth="1"/>
    <col min="75" max="75" width="0.12890625" style="0" customWidth="1"/>
  </cols>
  <sheetData>
    <row r="1" spans="1:4" ht="20.25" customHeight="1">
      <c r="A1" s="154"/>
      <c r="B1" s="155"/>
      <c r="C1" s="156"/>
      <c r="D1" s="157"/>
    </row>
    <row r="2" spans="1:4" ht="15" customHeight="1">
      <c r="A2" s="154"/>
      <c r="B2" s="269" t="s">
        <v>459</v>
      </c>
      <c r="C2" s="269"/>
      <c r="D2" s="157"/>
    </row>
    <row r="3" spans="1:4" ht="15" customHeight="1">
      <c r="A3" s="154"/>
      <c r="B3" s="269" t="s">
        <v>461</v>
      </c>
      <c r="C3" s="269"/>
      <c r="D3" s="157"/>
    </row>
    <row r="4" spans="1:4" ht="15" customHeight="1">
      <c r="A4" s="154"/>
      <c r="B4" s="269" t="s">
        <v>465</v>
      </c>
      <c r="C4" s="269"/>
      <c r="D4" s="157"/>
    </row>
    <row r="5" spans="1:4" ht="15" customHeight="1">
      <c r="A5" s="154"/>
      <c r="B5" s="269" t="s">
        <v>467</v>
      </c>
      <c r="C5" s="269"/>
      <c r="D5" s="157"/>
    </row>
    <row r="6" spans="1:4" ht="15" customHeight="1">
      <c r="A6" s="154"/>
      <c r="B6" s="155"/>
      <c r="C6" s="156"/>
      <c r="D6" s="157"/>
    </row>
    <row r="7" spans="1:4" ht="15" customHeight="1">
      <c r="A7" s="154"/>
      <c r="B7" s="269" t="s">
        <v>417</v>
      </c>
      <c r="C7" s="269"/>
      <c r="D7" s="157"/>
    </row>
    <row r="8" spans="1:4" ht="15.75">
      <c r="A8" s="154"/>
      <c r="B8" s="269" t="s">
        <v>415</v>
      </c>
      <c r="C8" s="269"/>
      <c r="D8" s="157"/>
    </row>
    <row r="9" spans="1:4" ht="15.75">
      <c r="A9" s="154"/>
      <c r="B9" s="269" t="s">
        <v>416</v>
      </c>
      <c r="C9" s="269"/>
      <c r="D9" s="157"/>
    </row>
    <row r="10" spans="1:9" ht="15.75">
      <c r="A10" s="154"/>
      <c r="B10" s="269" t="s">
        <v>466</v>
      </c>
      <c r="C10" s="269"/>
      <c r="D10" s="157"/>
      <c r="I10" s="138"/>
    </row>
    <row r="11" spans="1:4" ht="15.75">
      <c r="A11" s="154"/>
      <c r="B11" s="158"/>
      <c r="C11" s="156"/>
      <c r="D11" s="157"/>
    </row>
    <row r="12" spans="1:10" ht="18.75" customHeight="1">
      <c r="A12" s="285" t="s">
        <v>336</v>
      </c>
      <c r="B12" s="285"/>
      <c r="C12" s="285"/>
      <c r="D12" s="285"/>
      <c r="E12" s="125"/>
      <c r="F12" s="125"/>
      <c r="G12" s="125"/>
      <c r="H12" s="125"/>
      <c r="I12" s="125"/>
      <c r="J12" s="125"/>
    </row>
    <row r="13" spans="1:4" ht="15.75">
      <c r="A13" s="154"/>
      <c r="B13" s="155"/>
      <c r="C13" s="156"/>
      <c r="D13" s="157"/>
    </row>
    <row r="14" spans="1:55" ht="17.25" customHeight="1">
      <c r="A14" s="159" t="s">
        <v>1</v>
      </c>
      <c r="B14" s="291" t="s">
        <v>2</v>
      </c>
      <c r="C14" s="275" t="s">
        <v>421</v>
      </c>
      <c r="D14" s="274" t="s">
        <v>418</v>
      </c>
      <c r="E14" s="271" t="s">
        <v>267</v>
      </c>
      <c r="F14" s="271" t="s">
        <v>268</v>
      </c>
      <c r="G14" s="271" t="s">
        <v>271</v>
      </c>
      <c r="H14" s="271" t="s">
        <v>294</v>
      </c>
      <c r="I14" s="271" t="s">
        <v>269</v>
      </c>
      <c r="J14" s="271" t="s">
        <v>270</v>
      </c>
      <c r="K14" s="271"/>
      <c r="L14" s="271"/>
      <c r="M14" s="271"/>
      <c r="N14" s="271"/>
      <c r="O14" s="270"/>
      <c r="P14" s="270"/>
      <c r="Q14" s="271" t="s">
        <v>271</v>
      </c>
      <c r="R14" s="270" t="s">
        <v>272</v>
      </c>
      <c r="S14" s="270" t="s">
        <v>273</v>
      </c>
      <c r="T14" s="270" t="s">
        <v>274</v>
      </c>
      <c r="U14" s="270" t="s">
        <v>275</v>
      </c>
      <c r="V14" s="270" t="s">
        <v>276</v>
      </c>
      <c r="W14" s="270" t="s">
        <v>460</v>
      </c>
      <c r="X14" s="270" t="s">
        <v>277</v>
      </c>
      <c r="Y14" s="270" t="s">
        <v>278</v>
      </c>
      <c r="Z14" s="271" t="s">
        <v>279</v>
      </c>
      <c r="AA14" s="271" t="s">
        <v>280</v>
      </c>
      <c r="AB14" s="272" t="s">
        <v>281</v>
      </c>
      <c r="AC14" s="272" t="s">
        <v>282</v>
      </c>
      <c r="AD14" s="271" t="s">
        <v>283</v>
      </c>
      <c r="AE14" s="271" t="s">
        <v>284</v>
      </c>
      <c r="AF14" s="271" t="s">
        <v>285</v>
      </c>
      <c r="AG14" s="271" t="s">
        <v>286</v>
      </c>
      <c r="AH14" s="271" t="s">
        <v>287</v>
      </c>
      <c r="AI14" s="271" t="s">
        <v>288</v>
      </c>
      <c r="AJ14" s="271" t="s">
        <v>289</v>
      </c>
      <c r="AK14" s="271" t="s">
        <v>290</v>
      </c>
      <c r="AL14" s="271" t="s">
        <v>290</v>
      </c>
      <c r="AM14" s="271" t="s">
        <v>291</v>
      </c>
      <c r="AN14" s="271" t="s">
        <v>292</v>
      </c>
      <c r="AO14" s="271" t="s">
        <v>293</v>
      </c>
      <c r="AP14" s="271"/>
      <c r="AQ14" s="273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</row>
    <row r="15" spans="1:55" ht="45.75" customHeight="1">
      <c r="A15" s="160" t="s">
        <v>4</v>
      </c>
      <c r="B15" s="292"/>
      <c r="C15" s="276"/>
      <c r="D15" s="274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0"/>
      <c r="P15" s="270"/>
      <c r="Q15" s="271"/>
      <c r="R15" s="270"/>
      <c r="S15" s="270"/>
      <c r="T15" s="270"/>
      <c r="U15" s="270"/>
      <c r="V15" s="270"/>
      <c r="W15" s="270"/>
      <c r="X15" s="270"/>
      <c r="Y15" s="270"/>
      <c r="Z15" s="271"/>
      <c r="AA15" s="271"/>
      <c r="AB15" s="272"/>
      <c r="AC15" s="272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3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</row>
    <row r="16" spans="1:55" ht="37.5" customHeight="1">
      <c r="A16" s="277" t="s">
        <v>238</v>
      </c>
      <c r="B16" s="278"/>
      <c r="C16" s="161">
        <f aca="true" t="shared" si="0" ref="C16:AH16">C17+C110+C112+C118</f>
        <v>840985.4</v>
      </c>
      <c r="D16" s="162">
        <f>D17+D110+D112+D118</f>
        <v>792913.7000000002</v>
      </c>
      <c r="E16" s="126">
        <f>E17+E110+E112+E118</f>
        <v>-48071.7</v>
      </c>
      <c r="F16" s="126">
        <f t="shared" si="0"/>
        <v>0</v>
      </c>
      <c r="G16" s="126">
        <f t="shared" si="0"/>
        <v>0</v>
      </c>
      <c r="H16" s="126">
        <f t="shared" si="0"/>
        <v>0</v>
      </c>
      <c r="I16" s="126">
        <f t="shared" si="0"/>
        <v>-48071.7</v>
      </c>
      <c r="J16" s="126">
        <f t="shared" si="0"/>
        <v>0</v>
      </c>
      <c r="K16" s="126">
        <f t="shared" si="0"/>
        <v>0</v>
      </c>
      <c r="L16" s="126">
        <f t="shared" si="0"/>
        <v>0</v>
      </c>
      <c r="M16" s="126">
        <f t="shared" si="0"/>
        <v>0</v>
      </c>
      <c r="N16" s="126">
        <f t="shared" si="0"/>
        <v>0</v>
      </c>
      <c r="O16" s="126">
        <f t="shared" si="0"/>
        <v>0</v>
      </c>
      <c r="P16" s="126">
        <f t="shared" si="0"/>
        <v>0</v>
      </c>
      <c r="Q16" s="126">
        <f t="shared" si="0"/>
        <v>0</v>
      </c>
      <c r="R16" s="126">
        <f t="shared" si="0"/>
        <v>0</v>
      </c>
      <c r="S16" s="126">
        <f t="shared" si="0"/>
        <v>0</v>
      </c>
      <c r="T16" s="126">
        <f t="shared" si="0"/>
        <v>0</v>
      </c>
      <c r="U16" s="126">
        <f t="shared" si="0"/>
        <v>0</v>
      </c>
      <c r="V16" s="126">
        <f t="shared" si="0"/>
        <v>0</v>
      </c>
      <c r="W16" s="126">
        <f t="shared" si="0"/>
        <v>0</v>
      </c>
      <c r="X16" s="126">
        <f t="shared" si="0"/>
        <v>0</v>
      </c>
      <c r="Y16" s="126">
        <f t="shared" si="0"/>
        <v>0</v>
      </c>
      <c r="Z16" s="126">
        <f t="shared" si="0"/>
        <v>0</v>
      </c>
      <c r="AA16" s="126">
        <f t="shared" si="0"/>
        <v>0</v>
      </c>
      <c r="AB16" s="126">
        <f t="shared" si="0"/>
        <v>0</v>
      </c>
      <c r="AC16" s="126">
        <f t="shared" si="0"/>
        <v>0</v>
      </c>
      <c r="AD16" s="126">
        <f t="shared" si="0"/>
        <v>0</v>
      </c>
      <c r="AE16" s="126">
        <f t="shared" si="0"/>
        <v>0</v>
      </c>
      <c r="AF16" s="126">
        <f t="shared" si="0"/>
        <v>0</v>
      </c>
      <c r="AG16" s="126">
        <f t="shared" si="0"/>
        <v>0</v>
      </c>
      <c r="AH16" s="126">
        <f t="shared" si="0"/>
        <v>0</v>
      </c>
      <c r="AI16" s="126">
        <f aca="true" t="shared" si="1" ref="AI16:BC16">AI17+AI110+AI112+AI118</f>
        <v>0</v>
      </c>
      <c r="AJ16" s="126">
        <f t="shared" si="1"/>
        <v>0</v>
      </c>
      <c r="AK16" s="126">
        <f t="shared" si="1"/>
        <v>0</v>
      </c>
      <c r="AL16" s="126">
        <f t="shared" si="1"/>
        <v>0</v>
      </c>
      <c r="AM16" s="126">
        <f t="shared" si="1"/>
        <v>0</v>
      </c>
      <c r="AN16" s="126">
        <f t="shared" si="1"/>
        <v>0</v>
      </c>
      <c r="AO16" s="126">
        <f t="shared" si="1"/>
        <v>0</v>
      </c>
      <c r="AP16" s="126">
        <f t="shared" si="1"/>
        <v>0</v>
      </c>
      <c r="AQ16" s="126">
        <f t="shared" si="1"/>
        <v>0</v>
      </c>
      <c r="AR16" s="126">
        <f t="shared" si="1"/>
        <v>0</v>
      </c>
      <c r="AS16" s="126">
        <f t="shared" si="1"/>
        <v>0</v>
      </c>
      <c r="AT16" s="126">
        <f t="shared" si="1"/>
        <v>0</v>
      </c>
      <c r="AU16" s="126">
        <f t="shared" si="1"/>
        <v>0</v>
      </c>
      <c r="AV16" s="126">
        <f t="shared" si="1"/>
        <v>0</v>
      </c>
      <c r="AW16" s="126">
        <f t="shared" si="1"/>
        <v>0</v>
      </c>
      <c r="AX16" s="126">
        <f t="shared" si="1"/>
        <v>0</v>
      </c>
      <c r="AY16" s="126">
        <f t="shared" si="1"/>
        <v>0</v>
      </c>
      <c r="AZ16" s="126">
        <f t="shared" si="1"/>
        <v>0</v>
      </c>
      <c r="BA16" s="126">
        <f t="shared" si="1"/>
        <v>0</v>
      </c>
      <c r="BB16" s="126">
        <f t="shared" si="1"/>
        <v>0</v>
      </c>
      <c r="BC16" s="126">
        <f t="shared" si="1"/>
        <v>0</v>
      </c>
    </row>
    <row r="17" spans="1:55" ht="32.25">
      <c r="A17" s="163">
        <v>1</v>
      </c>
      <c r="B17" s="164" t="s">
        <v>463</v>
      </c>
      <c r="C17" s="165">
        <f>C32+C18+C30</f>
        <v>635878.4</v>
      </c>
      <c r="D17" s="162">
        <f>D32+D18+D30</f>
        <v>610025.4000000001</v>
      </c>
      <c r="E17" s="126">
        <f>E18+E30+E32</f>
        <v>-25852.999999999996</v>
      </c>
      <c r="F17" s="126">
        <f>F18+F30+F32</f>
        <v>0</v>
      </c>
      <c r="G17" s="126">
        <f>G18+G30+G32</f>
        <v>0</v>
      </c>
      <c r="H17" s="126">
        <f>H18+H30+H32</f>
        <v>0</v>
      </c>
      <c r="I17" s="126">
        <f aca="true" t="shared" si="2" ref="I17:BC17">I18+I30+I32</f>
        <v>-25852.999999999996</v>
      </c>
      <c r="J17" s="126">
        <f t="shared" si="2"/>
        <v>0</v>
      </c>
      <c r="K17" s="126">
        <f t="shared" si="2"/>
        <v>0</v>
      </c>
      <c r="L17" s="126">
        <f t="shared" si="2"/>
        <v>0</v>
      </c>
      <c r="M17" s="126">
        <f t="shared" si="2"/>
        <v>0</v>
      </c>
      <c r="N17" s="126">
        <f t="shared" si="2"/>
        <v>0</v>
      </c>
      <c r="O17" s="126">
        <f t="shared" si="2"/>
        <v>0</v>
      </c>
      <c r="P17" s="126">
        <f t="shared" si="2"/>
        <v>0</v>
      </c>
      <c r="Q17" s="126">
        <f t="shared" si="2"/>
        <v>0</v>
      </c>
      <c r="R17" s="126">
        <f t="shared" si="2"/>
        <v>0</v>
      </c>
      <c r="S17" s="126">
        <f t="shared" si="2"/>
        <v>0</v>
      </c>
      <c r="T17" s="126">
        <f t="shared" si="2"/>
        <v>0</v>
      </c>
      <c r="U17" s="126">
        <f t="shared" si="2"/>
        <v>0</v>
      </c>
      <c r="V17" s="126">
        <f t="shared" si="2"/>
        <v>0</v>
      </c>
      <c r="W17" s="126">
        <f t="shared" si="2"/>
        <v>0</v>
      </c>
      <c r="X17" s="126">
        <f t="shared" si="2"/>
        <v>0</v>
      </c>
      <c r="Y17" s="126">
        <f t="shared" si="2"/>
        <v>0</v>
      </c>
      <c r="Z17" s="126">
        <f t="shared" si="2"/>
        <v>0</v>
      </c>
      <c r="AA17" s="126">
        <f t="shared" si="2"/>
        <v>0</v>
      </c>
      <c r="AB17" s="126">
        <f t="shared" si="2"/>
        <v>0</v>
      </c>
      <c r="AC17" s="126">
        <f t="shared" si="2"/>
        <v>0</v>
      </c>
      <c r="AD17" s="126">
        <f t="shared" si="2"/>
        <v>0</v>
      </c>
      <c r="AE17" s="126">
        <f t="shared" si="2"/>
        <v>0</v>
      </c>
      <c r="AF17" s="126">
        <f t="shared" si="2"/>
        <v>0</v>
      </c>
      <c r="AG17" s="126">
        <f t="shared" si="2"/>
        <v>0</v>
      </c>
      <c r="AH17" s="126">
        <f t="shared" si="2"/>
        <v>0</v>
      </c>
      <c r="AI17" s="126">
        <f t="shared" si="2"/>
        <v>0</v>
      </c>
      <c r="AJ17" s="126">
        <f t="shared" si="2"/>
        <v>0</v>
      </c>
      <c r="AK17" s="126">
        <f t="shared" si="2"/>
        <v>0</v>
      </c>
      <c r="AL17" s="126">
        <f t="shared" si="2"/>
        <v>0</v>
      </c>
      <c r="AM17" s="126">
        <f t="shared" si="2"/>
        <v>0</v>
      </c>
      <c r="AN17" s="126">
        <f t="shared" si="2"/>
        <v>0</v>
      </c>
      <c r="AO17" s="126">
        <f t="shared" si="2"/>
        <v>0</v>
      </c>
      <c r="AP17" s="126">
        <f t="shared" si="2"/>
        <v>0</v>
      </c>
      <c r="AQ17" s="126">
        <f t="shared" si="2"/>
        <v>0</v>
      </c>
      <c r="AR17" s="126">
        <f t="shared" si="2"/>
        <v>0</v>
      </c>
      <c r="AS17" s="126">
        <f t="shared" si="2"/>
        <v>0</v>
      </c>
      <c r="AT17" s="126">
        <f t="shared" si="2"/>
        <v>0</v>
      </c>
      <c r="AU17" s="126">
        <f t="shared" si="2"/>
        <v>0</v>
      </c>
      <c r="AV17" s="126">
        <f t="shared" si="2"/>
        <v>0</v>
      </c>
      <c r="AW17" s="126">
        <f t="shared" si="2"/>
        <v>0</v>
      </c>
      <c r="AX17" s="126">
        <f t="shared" si="2"/>
        <v>0</v>
      </c>
      <c r="AY17" s="126">
        <f t="shared" si="2"/>
        <v>0</v>
      </c>
      <c r="AZ17" s="126">
        <f t="shared" si="2"/>
        <v>0</v>
      </c>
      <c r="BA17" s="126">
        <f t="shared" si="2"/>
        <v>0</v>
      </c>
      <c r="BB17" s="126">
        <f t="shared" si="2"/>
        <v>0</v>
      </c>
      <c r="BC17" s="126">
        <f t="shared" si="2"/>
        <v>0</v>
      </c>
    </row>
    <row r="18" spans="1:55" ht="15.75">
      <c r="A18" s="166"/>
      <c r="B18" s="167" t="s">
        <v>249</v>
      </c>
      <c r="C18" s="165">
        <f>C19+C21+C22+C23+C25+C26+C27+C29+C24</f>
        <v>162459</v>
      </c>
      <c r="D18" s="162">
        <f>D19+D21+D22+D23+D25+D26+D27+D29+D24</f>
        <v>161959</v>
      </c>
      <c r="E18" s="126">
        <f aca="true" t="shared" si="3" ref="E18:J18">E19+E21+E22+E23+E25+E26+E27+E29+E24</f>
        <v>-500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-500</v>
      </c>
      <c r="J18" s="126">
        <f t="shared" si="3"/>
        <v>0</v>
      </c>
      <c r="K18" s="126">
        <f aca="true" t="shared" si="4" ref="K18:BC18">K19+K21+K22+K23+K25+K26+K27+K29</f>
        <v>0</v>
      </c>
      <c r="L18" s="126">
        <f t="shared" si="4"/>
        <v>0</v>
      </c>
      <c r="M18" s="126">
        <f t="shared" si="4"/>
        <v>0</v>
      </c>
      <c r="N18" s="126">
        <f t="shared" si="4"/>
        <v>0</v>
      </c>
      <c r="O18" s="126">
        <f t="shared" si="4"/>
        <v>0</v>
      </c>
      <c r="P18" s="126">
        <f t="shared" si="4"/>
        <v>0</v>
      </c>
      <c r="Q18" s="126">
        <f t="shared" si="4"/>
        <v>0</v>
      </c>
      <c r="R18" s="126">
        <f t="shared" si="4"/>
        <v>0</v>
      </c>
      <c r="S18" s="126">
        <f t="shared" si="4"/>
        <v>0</v>
      </c>
      <c r="T18" s="126">
        <f t="shared" si="4"/>
        <v>0</v>
      </c>
      <c r="U18" s="126">
        <f t="shared" si="4"/>
        <v>0</v>
      </c>
      <c r="V18" s="126">
        <f t="shared" si="4"/>
        <v>0</v>
      </c>
      <c r="W18" s="126">
        <f t="shared" si="4"/>
        <v>0</v>
      </c>
      <c r="X18" s="126">
        <f t="shared" si="4"/>
        <v>0</v>
      </c>
      <c r="Y18" s="126">
        <f t="shared" si="4"/>
        <v>0</v>
      </c>
      <c r="Z18" s="126">
        <f t="shared" si="4"/>
        <v>0</v>
      </c>
      <c r="AA18" s="126">
        <f t="shared" si="4"/>
        <v>0</v>
      </c>
      <c r="AB18" s="126">
        <f t="shared" si="4"/>
        <v>0</v>
      </c>
      <c r="AC18" s="126">
        <f t="shared" si="4"/>
        <v>0</v>
      </c>
      <c r="AD18" s="126">
        <f t="shared" si="4"/>
        <v>0</v>
      </c>
      <c r="AE18" s="126">
        <f t="shared" si="4"/>
        <v>0</v>
      </c>
      <c r="AF18" s="126">
        <f t="shared" si="4"/>
        <v>0</v>
      </c>
      <c r="AG18" s="126">
        <f t="shared" si="4"/>
        <v>0</v>
      </c>
      <c r="AH18" s="126">
        <f t="shared" si="4"/>
        <v>0</v>
      </c>
      <c r="AI18" s="126">
        <f t="shared" si="4"/>
        <v>0</v>
      </c>
      <c r="AJ18" s="126">
        <f t="shared" si="4"/>
        <v>0</v>
      </c>
      <c r="AK18" s="126">
        <f t="shared" si="4"/>
        <v>0</v>
      </c>
      <c r="AL18" s="126">
        <f t="shared" si="4"/>
        <v>0</v>
      </c>
      <c r="AM18" s="126">
        <f t="shared" si="4"/>
        <v>0</v>
      </c>
      <c r="AN18" s="126">
        <f t="shared" si="4"/>
        <v>0</v>
      </c>
      <c r="AO18" s="126">
        <f t="shared" si="4"/>
        <v>0</v>
      </c>
      <c r="AP18" s="126">
        <f t="shared" si="4"/>
        <v>0</v>
      </c>
      <c r="AQ18" s="126">
        <f t="shared" si="4"/>
        <v>0</v>
      </c>
      <c r="AR18" s="126">
        <f t="shared" si="4"/>
        <v>0</v>
      </c>
      <c r="AS18" s="126">
        <f t="shared" si="4"/>
        <v>0</v>
      </c>
      <c r="AT18" s="126">
        <f t="shared" si="4"/>
        <v>0</v>
      </c>
      <c r="AU18" s="126">
        <f t="shared" si="4"/>
        <v>0</v>
      </c>
      <c r="AV18" s="126">
        <f t="shared" si="4"/>
        <v>0</v>
      </c>
      <c r="AW18" s="126">
        <f t="shared" si="4"/>
        <v>0</v>
      </c>
      <c r="AX18" s="126">
        <f t="shared" si="4"/>
        <v>0</v>
      </c>
      <c r="AY18" s="126">
        <f t="shared" si="4"/>
        <v>0</v>
      </c>
      <c r="AZ18" s="126">
        <f t="shared" si="4"/>
        <v>0</v>
      </c>
      <c r="BA18" s="126">
        <f t="shared" si="4"/>
        <v>0</v>
      </c>
      <c r="BB18" s="126">
        <f t="shared" si="4"/>
        <v>0</v>
      </c>
      <c r="BC18" s="126">
        <f t="shared" si="4"/>
        <v>0</v>
      </c>
    </row>
    <row r="19" spans="1:55" s="118" customFormat="1" ht="33" customHeight="1">
      <c r="A19" s="166" t="s">
        <v>158</v>
      </c>
      <c r="B19" s="168" t="s">
        <v>352</v>
      </c>
      <c r="C19" s="169">
        <v>8000</v>
      </c>
      <c r="D19" s="170">
        <f>C19+E19</f>
        <v>8000</v>
      </c>
      <c r="E19" s="128">
        <f>SUM(F19:BC19)</f>
        <v>0</v>
      </c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</row>
    <row r="20" spans="1:55" ht="0.75" customHeight="1">
      <c r="A20" s="154" t="s">
        <v>214</v>
      </c>
      <c r="B20" s="171" t="s">
        <v>213</v>
      </c>
      <c r="C20" s="169"/>
      <c r="D20" s="170">
        <f aca="true" t="shared" si="5" ref="D20:D111">C20+E20</f>
        <v>0</v>
      </c>
      <c r="E20" s="121">
        <f aca="true" t="shared" si="6" ref="E20:E111">SUM(F20:BC20)</f>
        <v>0</v>
      </c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</row>
    <row r="21" spans="1:55" ht="43.5" customHeight="1">
      <c r="A21" s="172" t="s">
        <v>214</v>
      </c>
      <c r="B21" s="171" t="s">
        <v>250</v>
      </c>
      <c r="C21" s="169">
        <v>6050</v>
      </c>
      <c r="D21" s="170">
        <f t="shared" si="5"/>
        <v>6050</v>
      </c>
      <c r="E21" s="121">
        <f t="shared" si="6"/>
        <v>0</v>
      </c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</row>
    <row r="22" spans="1:55" ht="44.25" customHeight="1">
      <c r="A22" s="172" t="s">
        <v>159</v>
      </c>
      <c r="B22" s="173" t="s">
        <v>253</v>
      </c>
      <c r="C22" s="174">
        <v>21740</v>
      </c>
      <c r="D22" s="170">
        <f t="shared" si="5"/>
        <v>21740</v>
      </c>
      <c r="E22" s="121">
        <f t="shared" si="6"/>
        <v>0</v>
      </c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</row>
    <row r="23" spans="1:55" ht="47.25" customHeight="1">
      <c r="A23" s="175" t="s">
        <v>160</v>
      </c>
      <c r="B23" s="168" t="s">
        <v>251</v>
      </c>
      <c r="C23" s="169">
        <v>689</v>
      </c>
      <c r="D23" s="170">
        <f t="shared" si="5"/>
        <v>689</v>
      </c>
      <c r="E23" s="121">
        <f t="shared" si="6"/>
        <v>0</v>
      </c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</row>
    <row r="24" spans="1:55" ht="47.25" customHeight="1">
      <c r="A24" s="176" t="s">
        <v>338</v>
      </c>
      <c r="B24" s="168" t="s">
        <v>464</v>
      </c>
      <c r="C24" s="169">
        <v>4710</v>
      </c>
      <c r="D24" s="170">
        <f t="shared" si="5"/>
        <v>4210</v>
      </c>
      <c r="E24" s="122">
        <f t="shared" si="6"/>
        <v>-500</v>
      </c>
      <c r="F24" s="122"/>
      <c r="G24" s="122"/>
      <c r="H24" s="122"/>
      <c r="I24" s="122">
        <v>-500</v>
      </c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</row>
    <row r="25" spans="1:55" s="25" customFormat="1" ht="31.5">
      <c r="A25" s="177" t="s">
        <v>339</v>
      </c>
      <c r="B25" s="168" t="s">
        <v>252</v>
      </c>
      <c r="C25" s="178">
        <v>44290</v>
      </c>
      <c r="D25" s="170">
        <f t="shared" si="5"/>
        <v>44290</v>
      </c>
      <c r="E25" s="121">
        <f t="shared" si="6"/>
        <v>0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</row>
    <row r="26" spans="1:55" s="25" customFormat="1" ht="30" customHeight="1">
      <c r="A26" s="177" t="s">
        <v>340</v>
      </c>
      <c r="B26" s="171" t="s">
        <v>321</v>
      </c>
      <c r="C26" s="169">
        <v>43980</v>
      </c>
      <c r="D26" s="170">
        <f t="shared" si="5"/>
        <v>43980</v>
      </c>
      <c r="E26" s="121">
        <f t="shared" si="6"/>
        <v>0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25" customFormat="1" ht="41.25" customHeight="1">
      <c r="A27" s="177" t="s">
        <v>341</v>
      </c>
      <c r="B27" s="171" t="s">
        <v>254</v>
      </c>
      <c r="C27" s="169">
        <v>13000</v>
      </c>
      <c r="D27" s="170">
        <f t="shared" si="5"/>
        <v>13000</v>
      </c>
      <c r="E27" s="121">
        <f t="shared" si="6"/>
        <v>0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25" customFormat="1" ht="30" customHeight="1" hidden="1">
      <c r="A28" s="179"/>
      <c r="B28" s="167"/>
      <c r="C28" s="165"/>
      <c r="D28" s="162"/>
      <c r="E28" s="126">
        <f aca="true" t="shared" si="7" ref="E28:AH28">E29</f>
        <v>0</v>
      </c>
      <c r="F28" s="126">
        <f t="shared" si="7"/>
        <v>0</v>
      </c>
      <c r="G28" s="126">
        <f t="shared" si="7"/>
        <v>0</v>
      </c>
      <c r="H28" s="126">
        <f t="shared" si="7"/>
        <v>0</v>
      </c>
      <c r="I28" s="126">
        <f t="shared" si="7"/>
        <v>0</v>
      </c>
      <c r="J28" s="126">
        <f t="shared" si="7"/>
        <v>0</v>
      </c>
      <c r="K28" s="126">
        <f t="shared" si="7"/>
        <v>0</v>
      </c>
      <c r="L28" s="126">
        <f t="shared" si="7"/>
        <v>0</v>
      </c>
      <c r="M28" s="126">
        <f t="shared" si="7"/>
        <v>0</v>
      </c>
      <c r="N28" s="126">
        <f t="shared" si="7"/>
        <v>0</v>
      </c>
      <c r="O28" s="126">
        <f t="shared" si="7"/>
        <v>0</v>
      </c>
      <c r="P28" s="126">
        <f t="shared" si="7"/>
        <v>0</v>
      </c>
      <c r="Q28" s="126">
        <f t="shared" si="7"/>
        <v>0</v>
      </c>
      <c r="R28" s="126">
        <f t="shared" si="7"/>
        <v>0</v>
      </c>
      <c r="S28" s="126">
        <f t="shared" si="7"/>
        <v>0</v>
      </c>
      <c r="T28" s="126">
        <f t="shared" si="7"/>
        <v>0</v>
      </c>
      <c r="U28" s="126">
        <f t="shared" si="7"/>
        <v>0</v>
      </c>
      <c r="V28" s="126">
        <f t="shared" si="7"/>
        <v>0</v>
      </c>
      <c r="W28" s="126">
        <f t="shared" si="7"/>
        <v>0</v>
      </c>
      <c r="X28" s="126">
        <f t="shared" si="7"/>
        <v>0</v>
      </c>
      <c r="Y28" s="126">
        <f t="shared" si="7"/>
        <v>0</v>
      </c>
      <c r="Z28" s="126">
        <f t="shared" si="7"/>
        <v>0</v>
      </c>
      <c r="AA28" s="126">
        <f t="shared" si="7"/>
        <v>0</v>
      </c>
      <c r="AB28" s="126">
        <f t="shared" si="7"/>
        <v>0</v>
      </c>
      <c r="AC28" s="126">
        <f t="shared" si="7"/>
        <v>0</v>
      </c>
      <c r="AD28" s="126">
        <f t="shared" si="7"/>
        <v>0</v>
      </c>
      <c r="AE28" s="126">
        <f t="shared" si="7"/>
        <v>0</v>
      </c>
      <c r="AF28" s="126">
        <f t="shared" si="7"/>
        <v>0</v>
      </c>
      <c r="AG28" s="126">
        <f t="shared" si="7"/>
        <v>0</v>
      </c>
      <c r="AH28" s="126">
        <f t="shared" si="7"/>
        <v>0</v>
      </c>
      <c r="AI28" s="126">
        <f aca="true" t="shared" si="8" ref="AI28:BC28">AI29</f>
        <v>0</v>
      </c>
      <c r="AJ28" s="126">
        <f t="shared" si="8"/>
        <v>0</v>
      </c>
      <c r="AK28" s="126">
        <f t="shared" si="8"/>
        <v>0</v>
      </c>
      <c r="AL28" s="126">
        <f t="shared" si="8"/>
        <v>0</v>
      </c>
      <c r="AM28" s="126">
        <f t="shared" si="8"/>
        <v>0</v>
      </c>
      <c r="AN28" s="126">
        <f t="shared" si="8"/>
        <v>0</v>
      </c>
      <c r="AO28" s="126">
        <f t="shared" si="8"/>
        <v>0</v>
      </c>
      <c r="AP28" s="126">
        <f t="shared" si="8"/>
        <v>0</v>
      </c>
      <c r="AQ28" s="126">
        <f t="shared" si="8"/>
        <v>0</v>
      </c>
      <c r="AR28" s="126">
        <f t="shared" si="8"/>
        <v>0</v>
      </c>
      <c r="AS28" s="126">
        <f t="shared" si="8"/>
        <v>0</v>
      </c>
      <c r="AT28" s="126">
        <f t="shared" si="8"/>
        <v>0</v>
      </c>
      <c r="AU28" s="126">
        <f t="shared" si="8"/>
        <v>0</v>
      </c>
      <c r="AV28" s="126">
        <f t="shared" si="8"/>
        <v>0</v>
      </c>
      <c r="AW28" s="126">
        <f t="shared" si="8"/>
        <v>0</v>
      </c>
      <c r="AX28" s="126">
        <f t="shared" si="8"/>
        <v>0</v>
      </c>
      <c r="AY28" s="126">
        <f t="shared" si="8"/>
        <v>0</v>
      </c>
      <c r="AZ28" s="126">
        <f t="shared" si="8"/>
        <v>0</v>
      </c>
      <c r="BA28" s="126">
        <f t="shared" si="8"/>
        <v>0</v>
      </c>
      <c r="BB28" s="126">
        <f t="shared" si="8"/>
        <v>0</v>
      </c>
      <c r="BC28" s="126">
        <f t="shared" si="8"/>
        <v>0</v>
      </c>
    </row>
    <row r="29" spans="1:55" s="25" customFormat="1" ht="53.25" customHeight="1">
      <c r="A29" s="177" t="s">
        <v>373</v>
      </c>
      <c r="B29" s="171" t="s">
        <v>334</v>
      </c>
      <c r="C29" s="169">
        <v>20000</v>
      </c>
      <c r="D29" s="170">
        <f t="shared" si="5"/>
        <v>20000</v>
      </c>
      <c r="E29" s="121">
        <f>SUM(F29:BC29)</f>
        <v>0</v>
      </c>
      <c r="F29" s="129"/>
      <c r="G29" s="129"/>
      <c r="H29" s="129"/>
      <c r="I29" s="121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25" customFormat="1" ht="17.25" customHeight="1">
      <c r="A30" s="180"/>
      <c r="B30" s="167" t="s">
        <v>462</v>
      </c>
      <c r="C30" s="181">
        <f>C31</f>
        <v>0</v>
      </c>
      <c r="D30" s="182">
        <f t="shared" si="5"/>
        <v>0</v>
      </c>
      <c r="E30" s="129">
        <f>E31</f>
        <v>0</v>
      </c>
      <c r="F30" s="130">
        <f>F31</f>
        <v>0</v>
      </c>
      <c r="G30" s="130">
        <f aca="true" t="shared" si="9" ref="G30:BC30">G31</f>
        <v>0</v>
      </c>
      <c r="H30" s="130">
        <f t="shared" si="9"/>
        <v>0</v>
      </c>
      <c r="I30" s="130">
        <f t="shared" si="9"/>
        <v>0</v>
      </c>
      <c r="J30" s="130">
        <f t="shared" si="9"/>
        <v>0</v>
      </c>
      <c r="K30" s="130">
        <f t="shared" si="9"/>
        <v>0</v>
      </c>
      <c r="L30" s="130">
        <f t="shared" si="9"/>
        <v>0</v>
      </c>
      <c r="M30" s="130">
        <f t="shared" si="9"/>
        <v>0</v>
      </c>
      <c r="N30" s="130">
        <f t="shared" si="9"/>
        <v>0</v>
      </c>
      <c r="O30" s="130">
        <f t="shared" si="9"/>
        <v>0</v>
      </c>
      <c r="P30" s="130">
        <f t="shared" si="9"/>
        <v>0</v>
      </c>
      <c r="Q30" s="130">
        <f t="shared" si="9"/>
        <v>0</v>
      </c>
      <c r="R30" s="130">
        <f t="shared" si="9"/>
        <v>0</v>
      </c>
      <c r="S30" s="130">
        <f t="shared" si="9"/>
        <v>0</v>
      </c>
      <c r="T30" s="130">
        <f t="shared" si="9"/>
        <v>0</v>
      </c>
      <c r="U30" s="130">
        <f t="shared" si="9"/>
        <v>0</v>
      </c>
      <c r="V30" s="130">
        <f t="shared" si="9"/>
        <v>0</v>
      </c>
      <c r="W30" s="130">
        <f t="shared" si="9"/>
        <v>0</v>
      </c>
      <c r="X30" s="130">
        <f t="shared" si="9"/>
        <v>0</v>
      </c>
      <c r="Y30" s="130">
        <f t="shared" si="9"/>
        <v>0</v>
      </c>
      <c r="Z30" s="130">
        <f t="shared" si="9"/>
        <v>0</v>
      </c>
      <c r="AA30" s="130">
        <f t="shared" si="9"/>
        <v>0</v>
      </c>
      <c r="AB30" s="130">
        <f t="shared" si="9"/>
        <v>0</v>
      </c>
      <c r="AC30" s="130">
        <f t="shared" si="9"/>
        <v>0</v>
      </c>
      <c r="AD30" s="130">
        <f t="shared" si="9"/>
        <v>0</v>
      </c>
      <c r="AE30" s="130">
        <f t="shared" si="9"/>
        <v>0</v>
      </c>
      <c r="AF30" s="130">
        <f t="shared" si="9"/>
        <v>0</v>
      </c>
      <c r="AG30" s="130">
        <f t="shared" si="9"/>
        <v>0</v>
      </c>
      <c r="AH30" s="130">
        <f t="shared" si="9"/>
        <v>0</v>
      </c>
      <c r="AI30" s="130">
        <f t="shared" si="9"/>
        <v>0</v>
      </c>
      <c r="AJ30" s="130">
        <f t="shared" si="9"/>
        <v>0</v>
      </c>
      <c r="AK30" s="130">
        <f t="shared" si="9"/>
        <v>0</v>
      </c>
      <c r="AL30" s="130">
        <f t="shared" si="9"/>
        <v>0</v>
      </c>
      <c r="AM30" s="130">
        <f t="shared" si="9"/>
        <v>0</v>
      </c>
      <c r="AN30" s="130">
        <f t="shared" si="9"/>
        <v>0</v>
      </c>
      <c r="AO30" s="130">
        <f t="shared" si="9"/>
        <v>0</v>
      </c>
      <c r="AP30" s="130">
        <f t="shared" si="9"/>
        <v>0</v>
      </c>
      <c r="AQ30" s="130">
        <f t="shared" si="9"/>
        <v>0</v>
      </c>
      <c r="AR30" s="130">
        <f t="shared" si="9"/>
        <v>0</v>
      </c>
      <c r="AS30" s="130">
        <f t="shared" si="9"/>
        <v>0</v>
      </c>
      <c r="AT30" s="130">
        <f t="shared" si="9"/>
        <v>0</v>
      </c>
      <c r="AU30" s="130">
        <f t="shared" si="9"/>
        <v>0</v>
      </c>
      <c r="AV30" s="130">
        <f t="shared" si="9"/>
        <v>0</v>
      </c>
      <c r="AW30" s="130">
        <f t="shared" si="9"/>
        <v>0</v>
      </c>
      <c r="AX30" s="130">
        <f t="shared" si="9"/>
        <v>0</v>
      </c>
      <c r="AY30" s="130">
        <f t="shared" si="9"/>
        <v>0</v>
      </c>
      <c r="AZ30" s="130">
        <f t="shared" si="9"/>
        <v>0</v>
      </c>
      <c r="BA30" s="130">
        <f t="shared" si="9"/>
        <v>0</v>
      </c>
      <c r="BB30" s="130">
        <f t="shared" si="9"/>
        <v>0</v>
      </c>
      <c r="BC30" s="130">
        <f t="shared" si="9"/>
        <v>0</v>
      </c>
    </row>
    <row r="31" spans="1:55" s="25" customFormat="1" ht="50.25" customHeight="1">
      <c r="A31" s="183" t="s">
        <v>374</v>
      </c>
      <c r="B31" s="171" t="s">
        <v>334</v>
      </c>
      <c r="C31" s="184">
        <v>0</v>
      </c>
      <c r="D31" s="170">
        <f t="shared" si="5"/>
        <v>0</v>
      </c>
      <c r="E31" s="121">
        <f>SUM(F31:BC31)</f>
        <v>0</v>
      </c>
      <c r="F31" s="130"/>
      <c r="G31" s="130"/>
      <c r="H31" s="130"/>
      <c r="I31" s="131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</row>
    <row r="32" spans="1:55" ht="15.75">
      <c r="A32" s="185"/>
      <c r="B32" s="167" t="s">
        <v>35</v>
      </c>
      <c r="C32" s="181">
        <f>C33+C34+C35+C36+C37+C38+C41+C42+C44+C45+C46+C47+C48+C49+C70+C71+C72+C73+C74+C78+C79+C80+C81+C82+C83+C84+C85+C86+C87+C88+C89+C90+C91+C92+C93+C96+C97+C98+C99+C100</f>
        <v>473419.4</v>
      </c>
      <c r="D32" s="186">
        <f>D33+D34+D35+D36+D37+D38+D41+D42+D43+D44+D45+D46+D47+D48+D49+D70+D71+D72+D73+D74+D78+D79+D80+D81+D82+D83+D84+D85+D86+D87+D88+D89+D90+D91+D92+D93+D96+D97+D98+D99+D100</f>
        <v>448066.40000000014</v>
      </c>
      <c r="E32" s="127">
        <f aca="true" t="shared" si="10" ref="E32:BC32">E33+E34+E35+E36+E37+E38+E41+E42+E43+E44+E45+E46+E47+E48+E49+E70+E71+E72+E73+E74+E78+E79+E80+E81+E82+E83+E84+E85+E86+E87+E88+E89+E90+E91+E92+E93+E96+E97+E98+E99+E100</f>
        <v>-25352.999999999996</v>
      </c>
      <c r="F32" s="127">
        <f t="shared" si="10"/>
        <v>0</v>
      </c>
      <c r="G32" s="127">
        <f t="shared" si="10"/>
        <v>0</v>
      </c>
      <c r="H32" s="127">
        <f t="shared" si="10"/>
        <v>0</v>
      </c>
      <c r="I32" s="127">
        <f t="shared" si="10"/>
        <v>-25352.999999999996</v>
      </c>
      <c r="J32" s="127">
        <f t="shared" si="10"/>
        <v>0</v>
      </c>
      <c r="K32" s="127">
        <f t="shared" si="10"/>
        <v>0</v>
      </c>
      <c r="L32" s="127">
        <f t="shared" si="10"/>
        <v>0</v>
      </c>
      <c r="M32" s="127">
        <f t="shared" si="10"/>
        <v>0</v>
      </c>
      <c r="N32" s="127">
        <f t="shared" si="10"/>
        <v>0</v>
      </c>
      <c r="O32" s="127">
        <f t="shared" si="10"/>
        <v>0</v>
      </c>
      <c r="P32" s="127">
        <f t="shared" si="10"/>
        <v>0</v>
      </c>
      <c r="Q32" s="127">
        <f t="shared" si="10"/>
        <v>0</v>
      </c>
      <c r="R32" s="127">
        <f t="shared" si="10"/>
        <v>0</v>
      </c>
      <c r="S32" s="127">
        <f t="shared" si="10"/>
        <v>0</v>
      </c>
      <c r="T32" s="127">
        <f t="shared" si="10"/>
        <v>0</v>
      </c>
      <c r="U32" s="127">
        <f t="shared" si="10"/>
        <v>0</v>
      </c>
      <c r="V32" s="127">
        <f t="shared" si="10"/>
        <v>0</v>
      </c>
      <c r="W32" s="127">
        <f t="shared" si="10"/>
        <v>0</v>
      </c>
      <c r="X32" s="127">
        <f t="shared" si="10"/>
        <v>0</v>
      </c>
      <c r="Y32" s="127">
        <f t="shared" si="10"/>
        <v>0</v>
      </c>
      <c r="Z32" s="127">
        <f t="shared" si="10"/>
        <v>0</v>
      </c>
      <c r="AA32" s="127">
        <f t="shared" si="10"/>
        <v>0</v>
      </c>
      <c r="AB32" s="127">
        <f t="shared" si="10"/>
        <v>0</v>
      </c>
      <c r="AC32" s="127">
        <f t="shared" si="10"/>
        <v>0</v>
      </c>
      <c r="AD32" s="127">
        <f t="shared" si="10"/>
        <v>0</v>
      </c>
      <c r="AE32" s="127">
        <f t="shared" si="10"/>
        <v>0</v>
      </c>
      <c r="AF32" s="127">
        <f t="shared" si="10"/>
        <v>0</v>
      </c>
      <c r="AG32" s="127">
        <f t="shared" si="10"/>
        <v>0</v>
      </c>
      <c r="AH32" s="127">
        <f t="shared" si="10"/>
        <v>0</v>
      </c>
      <c r="AI32" s="127">
        <f t="shared" si="10"/>
        <v>0</v>
      </c>
      <c r="AJ32" s="127">
        <f t="shared" si="10"/>
        <v>0</v>
      </c>
      <c r="AK32" s="127">
        <f t="shared" si="10"/>
        <v>0</v>
      </c>
      <c r="AL32" s="127">
        <f t="shared" si="10"/>
        <v>0</v>
      </c>
      <c r="AM32" s="127">
        <f t="shared" si="10"/>
        <v>0</v>
      </c>
      <c r="AN32" s="127">
        <f t="shared" si="10"/>
        <v>0</v>
      </c>
      <c r="AO32" s="127">
        <f t="shared" si="10"/>
        <v>0</v>
      </c>
      <c r="AP32" s="127">
        <f t="shared" si="10"/>
        <v>0</v>
      </c>
      <c r="AQ32" s="127">
        <f t="shared" si="10"/>
        <v>0</v>
      </c>
      <c r="AR32" s="127">
        <f t="shared" si="10"/>
        <v>0</v>
      </c>
      <c r="AS32" s="127">
        <f t="shared" si="10"/>
        <v>0</v>
      </c>
      <c r="AT32" s="127">
        <f t="shared" si="10"/>
        <v>0</v>
      </c>
      <c r="AU32" s="127">
        <f t="shared" si="10"/>
        <v>0</v>
      </c>
      <c r="AV32" s="127">
        <f t="shared" si="10"/>
        <v>0</v>
      </c>
      <c r="AW32" s="127">
        <f t="shared" si="10"/>
        <v>0</v>
      </c>
      <c r="AX32" s="127">
        <f t="shared" si="10"/>
        <v>0</v>
      </c>
      <c r="AY32" s="127">
        <f t="shared" si="10"/>
        <v>0</v>
      </c>
      <c r="AZ32" s="127">
        <f t="shared" si="10"/>
        <v>0</v>
      </c>
      <c r="BA32" s="127">
        <f t="shared" si="10"/>
        <v>0</v>
      </c>
      <c r="BB32" s="127">
        <f t="shared" si="10"/>
        <v>0</v>
      </c>
      <c r="BC32" s="127">
        <f t="shared" si="10"/>
        <v>0</v>
      </c>
    </row>
    <row r="33" spans="1:55" s="117" customFormat="1" ht="31.5">
      <c r="A33" s="179" t="s">
        <v>375</v>
      </c>
      <c r="B33" s="171" t="s">
        <v>298</v>
      </c>
      <c r="C33" s="169">
        <v>0</v>
      </c>
      <c r="D33" s="170">
        <f t="shared" si="5"/>
        <v>0</v>
      </c>
      <c r="E33" s="136">
        <f t="shared" si="6"/>
        <v>0</v>
      </c>
      <c r="F33" s="136"/>
      <c r="G33" s="136"/>
      <c r="H33" s="136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</row>
    <row r="34" spans="1:55" ht="51" customHeight="1">
      <c r="A34" s="187" t="s">
        <v>376</v>
      </c>
      <c r="B34" s="168" t="s">
        <v>255</v>
      </c>
      <c r="C34" s="178">
        <v>18000</v>
      </c>
      <c r="D34" s="170">
        <f t="shared" si="5"/>
        <v>18000</v>
      </c>
      <c r="E34" s="121">
        <f t="shared" si="6"/>
        <v>0</v>
      </c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</row>
    <row r="35" spans="1:55" ht="36" customHeight="1">
      <c r="A35" s="187" t="s">
        <v>377</v>
      </c>
      <c r="B35" s="168" t="s">
        <v>419</v>
      </c>
      <c r="C35" s="169">
        <v>1350</v>
      </c>
      <c r="D35" s="170">
        <f t="shared" si="5"/>
        <v>1350</v>
      </c>
      <c r="E35" s="136">
        <f t="shared" si="6"/>
        <v>0</v>
      </c>
      <c r="F35" s="121"/>
      <c r="G35" s="121"/>
      <c r="H35" s="136"/>
      <c r="I35" s="121"/>
      <c r="J35" s="121"/>
      <c r="K35" s="122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</row>
    <row r="36" spans="1:55" ht="51" customHeight="1">
      <c r="A36" s="187" t="s">
        <v>378</v>
      </c>
      <c r="B36" s="168" t="s">
        <v>353</v>
      </c>
      <c r="C36" s="178">
        <v>11268.7</v>
      </c>
      <c r="D36" s="170">
        <f t="shared" si="5"/>
        <v>11268.7</v>
      </c>
      <c r="E36" s="136">
        <f t="shared" si="6"/>
        <v>0</v>
      </c>
      <c r="F36" s="121"/>
      <c r="G36" s="121"/>
      <c r="H36" s="136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</row>
    <row r="37" spans="1:55" s="117" customFormat="1" ht="35.25" customHeight="1">
      <c r="A37" s="177" t="s">
        <v>379</v>
      </c>
      <c r="B37" s="168" t="s">
        <v>256</v>
      </c>
      <c r="C37" s="169">
        <v>31692</v>
      </c>
      <c r="D37" s="170">
        <f t="shared" si="5"/>
        <v>30774.1</v>
      </c>
      <c r="E37" s="122">
        <f t="shared" si="6"/>
        <v>-917.9</v>
      </c>
      <c r="F37" s="122"/>
      <c r="G37" s="122"/>
      <c r="H37" s="122"/>
      <c r="I37" s="122">
        <v>-917.9</v>
      </c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</row>
    <row r="38" spans="1:55" ht="35.25" customHeight="1">
      <c r="A38" s="183" t="s">
        <v>380</v>
      </c>
      <c r="B38" s="168" t="s">
        <v>322</v>
      </c>
      <c r="C38" s="169">
        <v>6000</v>
      </c>
      <c r="D38" s="170">
        <f t="shared" si="5"/>
        <v>6000</v>
      </c>
      <c r="E38" s="121">
        <f t="shared" si="6"/>
        <v>0</v>
      </c>
      <c r="F38" s="121"/>
      <c r="G38" s="121"/>
      <c r="H38" s="121"/>
      <c r="I38" s="122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</row>
    <row r="39" spans="1:55" ht="15.75" hidden="1">
      <c r="A39" s="188"/>
      <c r="B39" s="171" t="s">
        <v>215</v>
      </c>
      <c r="C39" s="169"/>
      <c r="D39" s="170">
        <f t="shared" si="5"/>
        <v>0</v>
      </c>
      <c r="E39" s="121">
        <f t="shared" si="6"/>
        <v>0</v>
      </c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</row>
    <row r="40" spans="1:55" ht="31.5" hidden="1">
      <c r="A40" s="179"/>
      <c r="B40" s="171" t="s">
        <v>216</v>
      </c>
      <c r="C40" s="169"/>
      <c r="D40" s="170">
        <f t="shared" si="5"/>
        <v>0</v>
      </c>
      <c r="E40" s="121">
        <f t="shared" si="6"/>
        <v>0</v>
      </c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</row>
    <row r="41" spans="1:55" ht="33" customHeight="1">
      <c r="A41" s="189" t="s">
        <v>381</v>
      </c>
      <c r="B41" s="168" t="s">
        <v>257</v>
      </c>
      <c r="C41" s="169">
        <v>79600</v>
      </c>
      <c r="D41" s="170">
        <f t="shared" si="5"/>
        <v>79600</v>
      </c>
      <c r="E41" s="136">
        <f t="shared" si="6"/>
        <v>0</v>
      </c>
      <c r="F41" s="121"/>
      <c r="G41" s="121"/>
      <c r="H41" s="121"/>
      <c r="I41" s="121"/>
      <c r="J41" s="136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</row>
    <row r="42" spans="1:55" s="117" customFormat="1" ht="28.5" customHeight="1">
      <c r="A42" s="183" t="s">
        <v>382</v>
      </c>
      <c r="B42" s="168" t="s">
        <v>323</v>
      </c>
      <c r="C42" s="169">
        <v>4500</v>
      </c>
      <c r="D42" s="170">
        <f t="shared" si="5"/>
        <v>6300</v>
      </c>
      <c r="E42" s="122">
        <f t="shared" si="6"/>
        <v>1800</v>
      </c>
      <c r="F42" s="122"/>
      <c r="G42" s="122"/>
      <c r="H42" s="122"/>
      <c r="I42" s="122">
        <v>1800</v>
      </c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</row>
    <row r="43" spans="1:55" s="117" customFormat="1" ht="28.5" customHeight="1">
      <c r="A43" s="183" t="s">
        <v>414</v>
      </c>
      <c r="B43" s="153" t="s">
        <v>422</v>
      </c>
      <c r="C43" s="169"/>
      <c r="D43" s="170">
        <f t="shared" si="5"/>
        <v>4000</v>
      </c>
      <c r="E43" s="122">
        <f t="shared" si="6"/>
        <v>4000</v>
      </c>
      <c r="F43" s="122"/>
      <c r="G43" s="122"/>
      <c r="H43" s="122"/>
      <c r="I43" s="122">
        <v>4000</v>
      </c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</row>
    <row r="44" spans="1:55" s="106" customFormat="1" ht="36.75" customHeight="1">
      <c r="A44" s="190" t="s">
        <v>383</v>
      </c>
      <c r="B44" s="153" t="s">
        <v>258</v>
      </c>
      <c r="C44" s="169">
        <v>6734</v>
      </c>
      <c r="D44" s="170">
        <f t="shared" si="5"/>
        <v>900</v>
      </c>
      <c r="E44" s="122">
        <f t="shared" si="6"/>
        <v>-5834</v>
      </c>
      <c r="F44" s="122"/>
      <c r="G44" s="122"/>
      <c r="H44" s="122"/>
      <c r="I44" s="122">
        <v>-5834</v>
      </c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</row>
    <row r="45" spans="1:55" s="106" customFormat="1" ht="31.5">
      <c r="A45" s="191" t="s">
        <v>384</v>
      </c>
      <c r="B45" s="168" t="s">
        <v>259</v>
      </c>
      <c r="C45" s="192">
        <v>14534.6</v>
      </c>
      <c r="D45" s="170">
        <f t="shared" si="5"/>
        <v>14534.6</v>
      </c>
      <c r="E45" s="136">
        <f t="shared" si="6"/>
        <v>0</v>
      </c>
      <c r="F45" s="121"/>
      <c r="G45" s="121"/>
      <c r="H45" s="121"/>
      <c r="I45" s="136"/>
      <c r="J45" s="136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</row>
    <row r="46" spans="1:55" ht="30.75" customHeight="1">
      <c r="A46" s="189" t="s">
        <v>385</v>
      </c>
      <c r="B46" s="193" t="s">
        <v>260</v>
      </c>
      <c r="C46" s="184">
        <v>42910</v>
      </c>
      <c r="D46" s="170">
        <f t="shared" si="5"/>
        <v>33000</v>
      </c>
      <c r="E46" s="122">
        <f t="shared" si="6"/>
        <v>-9910</v>
      </c>
      <c r="F46" s="149"/>
      <c r="G46" s="149"/>
      <c r="H46" s="122"/>
      <c r="I46" s="122">
        <v>-9910</v>
      </c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</row>
    <row r="47" spans="1:55" ht="31.5" customHeight="1">
      <c r="A47" s="177" t="s">
        <v>386</v>
      </c>
      <c r="B47" s="168" t="s">
        <v>265</v>
      </c>
      <c r="C47" s="169">
        <v>7100</v>
      </c>
      <c r="D47" s="170">
        <f t="shared" si="5"/>
        <v>7100</v>
      </c>
      <c r="E47" s="121">
        <f t="shared" si="6"/>
        <v>0</v>
      </c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</row>
    <row r="48" spans="1:55" s="117" customFormat="1" ht="31.5">
      <c r="A48" s="194" t="s">
        <v>387</v>
      </c>
      <c r="B48" s="195" t="s">
        <v>301</v>
      </c>
      <c r="C48" s="196">
        <v>5000</v>
      </c>
      <c r="D48" s="170">
        <f t="shared" si="5"/>
        <v>5000</v>
      </c>
      <c r="E48" s="120">
        <f t="shared" si="6"/>
        <v>0</v>
      </c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</row>
    <row r="49" spans="1:55" s="146" customFormat="1" ht="21" customHeight="1">
      <c r="A49" s="197" t="s">
        <v>388</v>
      </c>
      <c r="B49" s="198" t="s">
        <v>234</v>
      </c>
      <c r="C49" s="199">
        <f>SUM(C50:C69)</f>
        <v>44534.700000000004</v>
      </c>
      <c r="D49" s="200">
        <f>SUM(D50:D69)</f>
        <v>41405</v>
      </c>
      <c r="E49" s="143">
        <f aca="true" t="shared" si="11" ref="E49:J49">SUM(E50:E69)</f>
        <v>-3129.7</v>
      </c>
      <c r="F49" s="143">
        <f t="shared" si="11"/>
        <v>0</v>
      </c>
      <c r="G49" s="143">
        <f t="shared" si="11"/>
        <v>0</v>
      </c>
      <c r="H49" s="143">
        <f t="shared" si="11"/>
        <v>0</v>
      </c>
      <c r="I49" s="143">
        <f t="shared" si="11"/>
        <v>-3129.7</v>
      </c>
      <c r="J49" s="143">
        <f t="shared" si="11"/>
        <v>0</v>
      </c>
      <c r="K49" s="145">
        <f aca="true" t="shared" si="12" ref="K49:BC49">SUM(K50:K65)</f>
        <v>0</v>
      </c>
      <c r="L49" s="145">
        <f t="shared" si="12"/>
        <v>0</v>
      </c>
      <c r="M49" s="145">
        <f t="shared" si="12"/>
        <v>0</v>
      </c>
      <c r="N49" s="145">
        <f t="shared" si="12"/>
        <v>0</v>
      </c>
      <c r="O49" s="145">
        <f t="shared" si="12"/>
        <v>0</v>
      </c>
      <c r="P49" s="145">
        <f t="shared" si="12"/>
        <v>0</v>
      </c>
      <c r="Q49" s="145">
        <f t="shared" si="12"/>
        <v>0</v>
      </c>
      <c r="R49" s="145">
        <f t="shared" si="12"/>
        <v>0</v>
      </c>
      <c r="S49" s="145">
        <f t="shared" si="12"/>
        <v>0</v>
      </c>
      <c r="T49" s="145">
        <f t="shared" si="12"/>
        <v>0</v>
      </c>
      <c r="U49" s="145">
        <f t="shared" si="12"/>
        <v>0</v>
      </c>
      <c r="V49" s="145">
        <f t="shared" si="12"/>
        <v>0</v>
      </c>
      <c r="W49" s="145">
        <f t="shared" si="12"/>
        <v>0</v>
      </c>
      <c r="X49" s="145">
        <f t="shared" si="12"/>
        <v>0</v>
      </c>
      <c r="Y49" s="145">
        <f t="shared" si="12"/>
        <v>0</v>
      </c>
      <c r="Z49" s="145">
        <f t="shared" si="12"/>
        <v>0</v>
      </c>
      <c r="AA49" s="145">
        <f t="shared" si="12"/>
        <v>0</v>
      </c>
      <c r="AB49" s="145">
        <f t="shared" si="12"/>
        <v>0</v>
      </c>
      <c r="AC49" s="145">
        <f t="shared" si="12"/>
        <v>0</v>
      </c>
      <c r="AD49" s="145">
        <f t="shared" si="12"/>
        <v>0</v>
      </c>
      <c r="AE49" s="145">
        <f t="shared" si="12"/>
        <v>0</v>
      </c>
      <c r="AF49" s="145">
        <f t="shared" si="12"/>
        <v>0</v>
      </c>
      <c r="AG49" s="145">
        <f t="shared" si="12"/>
        <v>0</v>
      </c>
      <c r="AH49" s="145">
        <f t="shared" si="12"/>
        <v>0</v>
      </c>
      <c r="AI49" s="145">
        <f t="shared" si="12"/>
        <v>0</v>
      </c>
      <c r="AJ49" s="145">
        <f t="shared" si="12"/>
        <v>0</v>
      </c>
      <c r="AK49" s="145">
        <f t="shared" si="12"/>
        <v>0</v>
      </c>
      <c r="AL49" s="145">
        <f t="shared" si="12"/>
        <v>0</v>
      </c>
      <c r="AM49" s="145">
        <f t="shared" si="12"/>
        <v>0</v>
      </c>
      <c r="AN49" s="145">
        <f t="shared" si="12"/>
        <v>0</v>
      </c>
      <c r="AO49" s="145">
        <f t="shared" si="12"/>
        <v>0</v>
      </c>
      <c r="AP49" s="145">
        <f t="shared" si="12"/>
        <v>0</v>
      </c>
      <c r="AQ49" s="145">
        <f t="shared" si="12"/>
        <v>0</v>
      </c>
      <c r="AR49" s="145">
        <f t="shared" si="12"/>
        <v>0</v>
      </c>
      <c r="AS49" s="145">
        <f t="shared" si="12"/>
        <v>0</v>
      </c>
      <c r="AT49" s="145">
        <f t="shared" si="12"/>
        <v>0</v>
      </c>
      <c r="AU49" s="145">
        <f t="shared" si="12"/>
        <v>0</v>
      </c>
      <c r="AV49" s="145">
        <f t="shared" si="12"/>
        <v>0</v>
      </c>
      <c r="AW49" s="145">
        <f t="shared" si="12"/>
        <v>0</v>
      </c>
      <c r="AX49" s="145">
        <f t="shared" si="12"/>
        <v>0</v>
      </c>
      <c r="AY49" s="145">
        <f t="shared" si="12"/>
        <v>0</v>
      </c>
      <c r="AZ49" s="145">
        <f t="shared" si="12"/>
        <v>0</v>
      </c>
      <c r="BA49" s="145">
        <f t="shared" si="12"/>
        <v>0</v>
      </c>
      <c r="BB49" s="145">
        <f t="shared" si="12"/>
        <v>0</v>
      </c>
      <c r="BC49" s="145">
        <f t="shared" si="12"/>
        <v>0</v>
      </c>
    </row>
    <row r="50" spans="1:55" ht="18.75" customHeight="1">
      <c r="A50" s="201" t="s">
        <v>423</v>
      </c>
      <c r="B50" s="171" t="s">
        <v>235</v>
      </c>
      <c r="C50" s="169">
        <v>3000</v>
      </c>
      <c r="D50" s="202">
        <f t="shared" si="5"/>
        <v>2666.4</v>
      </c>
      <c r="E50" s="122">
        <f>SUM(F50:BC50)</f>
        <v>-333.6</v>
      </c>
      <c r="F50" s="122"/>
      <c r="G50" s="122"/>
      <c r="H50" s="122"/>
      <c r="I50" s="122">
        <v>-333.6</v>
      </c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</row>
    <row r="51" spans="1:55" ht="31.5">
      <c r="A51" s="166" t="s">
        <v>424</v>
      </c>
      <c r="B51" s="171" t="s">
        <v>345</v>
      </c>
      <c r="C51" s="169">
        <v>2414</v>
      </c>
      <c r="D51" s="202">
        <f t="shared" si="5"/>
        <v>2149</v>
      </c>
      <c r="E51" s="122">
        <f t="shared" si="6"/>
        <v>-265</v>
      </c>
      <c r="F51" s="122"/>
      <c r="G51" s="122"/>
      <c r="H51" s="122"/>
      <c r="I51" s="122">
        <v>-265</v>
      </c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</row>
    <row r="52" spans="1:55" ht="15.75">
      <c r="A52" s="201" t="s">
        <v>425</v>
      </c>
      <c r="B52" s="171" t="s">
        <v>344</v>
      </c>
      <c r="C52" s="169">
        <v>5246</v>
      </c>
      <c r="D52" s="202">
        <f t="shared" si="5"/>
        <v>5246</v>
      </c>
      <c r="E52" s="121">
        <f t="shared" si="6"/>
        <v>0</v>
      </c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</row>
    <row r="53" spans="1:55" ht="19.5" customHeight="1">
      <c r="A53" s="203" t="s">
        <v>426</v>
      </c>
      <c r="B53" s="171" t="s">
        <v>226</v>
      </c>
      <c r="C53" s="169">
        <v>2304.4</v>
      </c>
      <c r="D53" s="202">
        <f t="shared" si="5"/>
        <v>2304.4</v>
      </c>
      <c r="E53" s="121">
        <f t="shared" si="6"/>
        <v>0</v>
      </c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</row>
    <row r="54" spans="1:55" ht="15.75" customHeight="1">
      <c r="A54" s="201" t="s">
        <v>427</v>
      </c>
      <c r="B54" s="171" t="s">
        <v>227</v>
      </c>
      <c r="C54" s="169">
        <v>9500</v>
      </c>
      <c r="D54" s="202">
        <f t="shared" si="5"/>
        <v>9500</v>
      </c>
      <c r="E54" s="121">
        <f t="shared" si="6"/>
        <v>0</v>
      </c>
      <c r="F54" s="121"/>
      <c r="G54" s="121"/>
      <c r="H54" s="121"/>
      <c r="I54" s="136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</row>
    <row r="55" spans="1:55" ht="31.5">
      <c r="A55" s="201" t="s">
        <v>428</v>
      </c>
      <c r="B55" s="171" t="s">
        <v>228</v>
      </c>
      <c r="C55" s="169">
        <v>2200</v>
      </c>
      <c r="D55" s="202">
        <f t="shared" si="5"/>
        <v>1400</v>
      </c>
      <c r="E55" s="122">
        <f t="shared" si="6"/>
        <v>-800</v>
      </c>
      <c r="F55" s="122"/>
      <c r="G55" s="122"/>
      <c r="H55" s="122"/>
      <c r="I55" s="122">
        <v>-800</v>
      </c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</row>
    <row r="56" spans="1:55" ht="15.75">
      <c r="A56" s="201" t="s">
        <v>429</v>
      </c>
      <c r="B56" s="171" t="s">
        <v>229</v>
      </c>
      <c r="C56" s="169">
        <v>770</v>
      </c>
      <c r="D56" s="202">
        <f t="shared" si="5"/>
        <v>580.3</v>
      </c>
      <c r="E56" s="122">
        <f t="shared" si="6"/>
        <v>-189.7</v>
      </c>
      <c r="F56" s="122"/>
      <c r="G56" s="122"/>
      <c r="H56" s="122"/>
      <c r="I56" s="122">
        <v>-189.7</v>
      </c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</row>
    <row r="57" spans="1:55" ht="15.75">
      <c r="A57" s="201" t="s">
        <v>430</v>
      </c>
      <c r="B57" s="171" t="s">
        <v>230</v>
      </c>
      <c r="C57" s="169">
        <v>1430</v>
      </c>
      <c r="D57" s="202">
        <f t="shared" si="5"/>
        <v>1130</v>
      </c>
      <c r="E57" s="122">
        <f t="shared" si="6"/>
        <v>-300</v>
      </c>
      <c r="F57" s="122"/>
      <c r="G57" s="122"/>
      <c r="H57" s="122"/>
      <c r="I57" s="122">
        <v>-300</v>
      </c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</row>
    <row r="58" spans="1:55" ht="31.5">
      <c r="A58" s="204" t="s">
        <v>431</v>
      </c>
      <c r="B58" s="171" t="s">
        <v>231</v>
      </c>
      <c r="C58" s="169">
        <v>250</v>
      </c>
      <c r="D58" s="202">
        <f t="shared" si="5"/>
        <v>167.9</v>
      </c>
      <c r="E58" s="122">
        <f t="shared" si="6"/>
        <v>-82.1</v>
      </c>
      <c r="F58" s="122"/>
      <c r="G58" s="122"/>
      <c r="H58" s="122"/>
      <c r="I58" s="122">
        <v>-82.1</v>
      </c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</row>
    <row r="59" spans="1:55" ht="31.5">
      <c r="A59" s="204" t="s">
        <v>432</v>
      </c>
      <c r="B59" s="171" t="s">
        <v>232</v>
      </c>
      <c r="C59" s="169">
        <v>300</v>
      </c>
      <c r="D59" s="202">
        <f t="shared" si="5"/>
        <v>172.3</v>
      </c>
      <c r="E59" s="122">
        <f t="shared" si="6"/>
        <v>-127.7</v>
      </c>
      <c r="F59" s="122"/>
      <c r="G59" s="122"/>
      <c r="H59" s="122"/>
      <c r="I59" s="122">
        <v>-127.7</v>
      </c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</row>
    <row r="60" spans="1:55" ht="31.5">
      <c r="A60" s="205" t="s">
        <v>433</v>
      </c>
      <c r="B60" s="171" t="s">
        <v>233</v>
      </c>
      <c r="C60" s="169">
        <v>2650</v>
      </c>
      <c r="D60" s="202">
        <f t="shared" si="5"/>
        <v>1618.4</v>
      </c>
      <c r="E60" s="122">
        <f t="shared" si="6"/>
        <v>-1031.6</v>
      </c>
      <c r="F60" s="122"/>
      <c r="G60" s="122"/>
      <c r="H60" s="122"/>
      <c r="I60" s="122">
        <v>-1031.6</v>
      </c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</row>
    <row r="61" spans="1:55" ht="63">
      <c r="A61" s="206" t="s">
        <v>434</v>
      </c>
      <c r="B61" s="171" t="s">
        <v>358</v>
      </c>
      <c r="C61" s="184">
        <v>1272</v>
      </c>
      <c r="D61" s="202">
        <f t="shared" si="5"/>
        <v>1272</v>
      </c>
      <c r="E61" s="121">
        <f t="shared" si="6"/>
        <v>0</v>
      </c>
      <c r="F61" s="121"/>
      <c r="G61" s="121"/>
      <c r="H61" s="136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</row>
    <row r="62" spans="1:55" ht="47.25">
      <c r="A62" s="206" t="s">
        <v>435</v>
      </c>
      <c r="B62" s="171" t="s">
        <v>359</v>
      </c>
      <c r="C62" s="184">
        <v>1728</v>
      </c>
      <c r="D62" s="202">
        <f t="shared" si="5"/>
        <v>1728</v>
      </c>
      <c r="E62" s="121">
        <f t="shared" si="6"/>
        <v>0</v>
      </c>
      <c r="F62" s="121"/>
      <c r="G62" s="121"/>
      <c r="H62" s="136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</row>
    <row r="63" spans="1:55" ht="31.5">
      <c r="A63" s="206" t="s">
        <v>436</v>
      </c>
      <c r="B63" s="171" t="s">
        <v>360</v>
      </c>
      <c r="C63" s="184">
        <v>4000</v>
      </c>
      <c r="D63" s="202">
        <f t="shared" si="5"/>
        <v>4000</v>
      </c>
      <c r="E63" s="121">
        <f t="shared" si="6"/>
        <v>0</v>
      </c>
      <c r="F63" s="121"/>
      <c r="G63" s="121"/>
      <c r="H63" s="121"/>
      <c r="I63" s="121"/>
      <c r="J63" s="136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</row>
    <row r="64" spans="1:55" s="117" customFormat="1" ht="15.75">
      <c r="A64" s="206" t="s">
        <v>437</v>
      </c>
      <c r="B64" s="171" t="s">
        <v>354</v>
      </c>
      <c r="C64" s="184">
        <v>0</v>
      </c>
      <c r="D64" s="202">
        <f t="shared" si="5"/>
        <v>0</v>
      </c>
      <c r="E64" s="136">
        <f t="shared" si="6"/>
        <v>0</v>
      </c>
      <c r="F64" s="120"/>
      <c r="G64" s="120"/>
      <c r="H64" s="136"/>
      <c r="J64" s="136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</row>
    <row r="65" spans="1:55" s="148" customFormat="1" ht="45.75" customHeight="1">
      <c r="A65" s="206" t="s">
        <v>438</v>
      </c>
      <c r="B65" s="171" t="s">
        <v>357</v>
      </c>
      <c r="C65" s="184">
        <v>1470.3</v>
      </c>
      <c r="D65" s="202">
        <f t="shared" si="5"/>
        <v>1470.3</v>
      </c>
      <c r="E65" s="121">
        <f t="shared" si="6"/>
        <v>0</v>
      </c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</row>
    <row r="66" spans="1:55" s="19" customFormat="1" ht="24.75" customHeight="1">
      <c r="A66" s="206" t="s">
        <v>439</v>
      </c>
      <c r="B66" s="171" t="s">
        <v>349</v>
      </c>
      <c r="C66" s="184">
        <v>1000</v>
      </c>
      <c r="D66" s="202">
        <f t="shared" si="5"/>
        <v>1000</v>
      </c>
      <c r="E66" s="136">
        <f t="shared" si="6"/>
        <v>0</v>
      </c>
      <c r="F66" s="122"/>
      <c r="G66" s="122"/>
      <c r="H66" s="122"/>
      <c r="I66" s="122"/>
      <c r="J66" s="136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</row>
    <row r="67" spans="1:55" s="19" customFormat="1" ht="24.75" customHeight="1">
      <c r="A67" s="206" t="s">
        <v>440</v>
      </c>
      <c r="B67" s="171" t="s">
        <v>365</v>
      </c>
      <c r="C67" s="184">
        <v>1500</v>
      </c>
      <c r="D67" s="202">
        <f t="shared" si="5"/>
        <v>1500</v>
      </c>
      <c r="E67" s="136">
        <f t="shared" si="6"/>
        <v>0</v>
      </c>
      <c r="F67" s="122"/>
      <c r="G67" s="122"/>
      <c r="H67" s="122"/>
      <c r="I67" s="136"/>
      <c r="J67" s="136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</row>
    <row r="68" spans="1:55" s="19" customFormat="1" ht="24.75" customHeight="1">
      <c r="A68" s="206" t="s">
        <v>441</v>
      </c>
      <c r="B68" s="171" t="s">
        <v>367</v>
      </c>
      <c r="C68" s="184">
        <v>1500</v>
      </c>
      <c r="D68" s="202">
        <f t="shared" si="5"/>
        <v>1500</v>
      </c>
      <c r="E68" s="136">
        <f t="shared" si="6"/>
        <v>0</v>
      </c>
      <c r="F68" s="122"/>
      <c r="G68" s="122"/>
      <c r="H68" s="122"/>
      <c r="I68" s="136"/>
      <c r="J68" s="136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</row>
    <row r="69" spans="1:55" s="19" customFormat="1" ht="24.75" customHeight="1">
      <c r="A69" s="206" t="s">
        <v>442</v>
      </c>
      <c r="B69" s="171" t="s">
        <v>366</v>
      </c>
      <c r="C69" s="184">
        <v>2000</v>
      </c>
      <c r="D69" s="202">
        <f t="shared" si="5"/>
        <v>2000</v>
      </c>
      <c r="E69" s="136">
        <f t="shared" si="6"/>
        <v>0</v>
      </c>
      <c r="F69" s="122"/>
      <c r="G69" s="122"/>
      <c r="H69" s="122"/>
      <c r="I69" s="136"/>
      <c r="J69" s="136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</row>
    <row r="70" spans="1:55" ht="31.5">
      <c r="A70" s="183" t="s">
        <v>389</v>
      </c>
      <c r="B70" s="168" t="s">
        <v>217</v>
      </c>
      <c r="C70" s="184">
        <v>7500</v>
      </c>
      <c r="D70" s="170">
        <f t="shared" si="5"/>
        <v>7500</v>
      </c>
      <c r="E70" s="121">
        <f t="shared" si="6"/>
        <v>0</v>
      </c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</row>
    <row r="71" spans="1:55" s="117" customFormat="1" ht="35.25" customHeight="1">
      <c r="A71" s="183" t="s">
        <v>390</v>
      </c>
      <c r="B71" s="207" t="s">
        <v>325</v>
      </c>
      <c r="C71" s="184">
        <v>5250</v>
      </c>
      <c r="D71" s="170">
        <f t="shared" si="5"/>
        <v>5250</v>
      </c>
      <c r="E71" s="120">
        <f t="shared" si="6"/>
        <v>0</v>
      </c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</row>
    <row r="72" spans="1:55" s="117" customFormat="1" ht="23.25" customHeight="1">
      <c r="A72" s="183" t="s">
        <v>391</v>
      </c>
      <c r="B72" s="207" t="s">
        <v>324</v>
      </c>
      <c r="C72" s="184">
        <v>1500</v>
      </c>
      <c r="D72" s="170">
        <f t="shared" si="5"/>
        <v>1500</v>
      </c>
      <c r="E72" s="120">
        <f t="shared" si="6"/>
        <v>0</v>
      </c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</row>
    <row r="73" spans="1:55" s="117" customFormat="1" ht="78.75">
      <c r="A73" s="183" t="s">
        <v>392</v>
      </c>
      <c r="B73" s="168" t="s">
        <v>342</v>
      </c>
      <c r="C73" s="169">
        <v>50000</v>
      </c>
      <c r="D73" s="170">
        <f>C73+E73</f>
        <v>50000</v>
      </c>
      <c r="E73" s="120">
        <f t="shared" si="6"/>
        <v>0</v>
      </c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</row>
    <row r="74" spans="1:55" s="150" customFormat="1" ht="15.75">
      <c r="A74" s="208" t="s">
        <v>393</v>
      </c>
      <c r="B74" s="209" t="s">
        <v>326</v>
      </c>
      <c r="C74" s="199">
        <f>SUM(C75:C79)</f>
        <v>5000</v>
      </c>
      <c r="D74" s="210">
        <f aca="true" t="shared" si="13" ref="D74:BC74">SUM(D75:D79)</f>
        <v>5483.7</v>
      </c>
      <c r="E74" s="145">
        <f>SUM(E75:E79)</f>
        <v>483.70000000000005</v>
      </c>
      <c r="F74" s="145">
        <f t="shared" si="13"/>
        <v>0</v>
      </c>
      <c r="G74" s="145">
        <f t="shared" si="13"/>
        <v>0</v>
      </c>
      <c r="H74" s="145">
        <f t="shared" si="13"/>
        <v>0</v>
      </c>
      <c r="I74" s="145">
        <f t="shared" si="13"/>
        <v>483.70000000000005</v>
      </c>
      <c r="J74" s="145">
        <f t="shared" si="13"/>
        <v>0</v>
      </c>
      <c r="K74" s="145">
        <f t="shared" si="13"/>
        <v>0</v>
      </c>
      <c r="L74" s="145">
        <f t="shared" si="13"/>
        <v>0</v>
      </c>
      <c r="M74" s="145">
        <f t="shared" si="13"/>
        <v>0</v>
      </c>
      <c r="N74" s="145">
        <f t="shared" si="13"/>
        <v>0</v>
      </c>
      <c r="O74" s="145">
        <f t="shared" si="13"/>
        <v>0</v>
      </c>
      <c r="P74" s="145">
        <f t="shared" si="13"/>
        <v>0</v>
      </c>
      <c r="Q74" s="145">
        <f t="shared" si="13"/>
        <v>0</v>
      </c>
      <c r="R74" s="145">
        <f t="shared" si="13"/>
        <v>0</v>
      </c>
      <c r="S74" s="145">
        <f t="shared" si="13"/>
        <v>0</v>
      </c>
      <c r="T74" s="145">
        <f t="shared" si="13"/>
        <v>0</v>
      </c>
      <c r="U74" s="145">
        <f t="shared" si="13"/>
        <v>0</v>
      </c>
      <c r="V74" s="145">
        <f t="shared" si="13"/>
        <v>0</v>
      </c>
      <c r="W74" s="145">
        <f t="shared" si="13"/>
        <v>0</v>
      </c>
      <c r="X74" s="145">
        <f t="shared" si="13"/>
        <v>0</v>
      </c>
      <c r="Y74" s="145">
        <f t="shared" si="13"/>
        <v>0</v>
      </c>
      <c r="Z74" s="145">
        <f t="shared" si="13"/>
        <v>0</v>
      </c>
      <c r="AA74" s="145">
        <f t="shared" si="13"/>
        <v>0</v>
      </c>
      <c r="AB74" s="145">
        <f t="shared" si="13"/>
        <v>0</v>
      </c>
      <c r="AC74" s="145">
        <f t="shared" si="13"/>
        <v>0</v>
      </c>
      <c r="AD74" s="145">
        <f t="shared" si="13"/>
        <v>0</v>
      </c>
      <c r="AE74" s="145">
        <f t="shared" si="13"/>
        <v>0</v>
      </c>
      <c r="AF74" s="145">
        <f t="shared" si="13"/>
        <v>0</v>
      </c>
      <c r="AG74" s="145">
        <f t="shared" si="13"/>
        <v>0</v>
      </c>
      <c r="AH74" s="145">
        <f t="shared" si="13"/>
        <v>0</v>
      </c>
      <c r="AI74" s="145">
        <f t="shared" si="13"/>
        <v>0</v>
      </c>
      <c r="AJ74" s="145">
        <f t="shared" si="13"/>
        <v>0</v>
      </c>
      <c r="AK74" s="145">
        <f t="shared" si="13"/>
        <v>0</v>
      </c>
      <c r="AL74" s="145">
        <f t="shared" si="13"/>
        <v>0</v>
      </c>
      <c r="AM74" s="145">
        <f t="shared" si="13"/>
        <v>0</v>
      </c>
      <c r="AN74" s="145">
        <f t="shared" si="13"/>
        <v>0</v>
      </c>
      <c r="AO74" s="145">
        <f t="shared" si="13"/>
        <v>0</v>
      </c>
      <c r="AP74" s="145">
        <f t="shared" si="13"/>
        <v>0</v>
      </c>
      <c r="AQ74" s="145">
        <f t="shared" si="13"/>
        <v>0</v>
      </c>
      <c r="AR74" s="145">
        <f t="shared" si="13"/>
        <v>0</v>
      </c>
      <c r="AS74" s="145">
        <f t="shared" si="13"/>
        <v>0</v>
      </c>
      <c r="AT74" s="145">
        <f t="shared" si="13"/>
        <v>0</v>
      </c>
      <c r="AU74" s="145">
        <f t="shared" si="13"/>
        <v>0</v>
      </c>
      <c r="AV74" s="145">
        <f t="shared" si="13"/>
        <v>0</v>
      </c>
      <c r="AW74" s="145">
        <f t="shared" si="13"/>
        <v>0</v>
      </c>
      <c r="AX74" s="145">
        <f t="shared" si="13"/>
        <v>0</v>
      </c>
      <c r="AY74" s="145">
        <f t="shared" si="13"/>
        <v>0</v>
      </c>
      <c r="AZ74" s="145">
        <f t="shared" si="13"/>
        <v>0</v>
      </c>
      <c r="BA74" s="145">
        <f t="shared" si="13"/>
        <v>0</v>
      </c>
      <c r="BB74" s="145">
        <f t="shared" si="13"/>
        <v>0</v>
      </c>
      <c r="BC74" s="145">
        <f t="shared" si="13"/>
        <v>0</v>
      </c>
    </row>
    <row r="75" spans="1:55" ht="31.5">
      <c r="A75" s="211" t="s">
        <v>443</v>
      </c>
      <c r="B75" s="212" t="s">
        <v>327</v>
      </c>
      <c r="C75" s="192">
        <v>1600</v>
      </c>
      <c r="D75" s="170">
        <f>C75+E75</f>
        <v>1456.3</v>
      </c>
      <c r="E75" s="122">
        <f>SUM(F75:BC75)</f>
        <v>-143.7</v>
      </c>
      <c r="F75" s="122"/>
      <c r="G75" s="122"/>
      <c r="H75" s="122"/>
      <c r="I75" s="122">
        <v>-143.7</v>
      </c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</row>
    <row r="76" spans="1:55" ht="31.5">
      <c r="A76" s="211" t="s">
        <v>444</v>
      </c>
      <c r="B76" s="212" t="s">
        <v>329</v>
      </c>
      <c r="C76" s="192">
        <v>2400</v>
      </c>
      <c r="D76" s="170">
        <f t="shared" si="5"/>
        <v>2227.4</v>
      </c>
      <c r="E76" s="122">
        <f t="shared" si="6"/>
        <v>-172.6</v>
      </c>
      <c r="F76" s="122"/>
      <c r="G76" s="122"/>
      <c r="H76" s="122"/>
      <c r="I76" s="122">
        <v>-172.6</v>
      </c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</row>
    <row r="77" spans="1:55" ht="31.5">
      <c r="A77" s="211" t="s">
        <v>445</v>
      </c>
      <c r="B77" s="212" t="s">
        <v>328</v>
      </c>
      <c r="C77" s="192">
        <v>1000</v>
      </c>
      <c r="D77" s="170">
        <f t="shared" si="5"/>
        <v>1800</v>
      </c>
      <c r="E77" s="122">
        <f>SUM(F77:BC77)</f>
        <v>800</v>
      </c>
      <c r="F77" s="122"/>
      <c r="G77" s="122"/>
      <c r="H77" s="122"/>
      <c r="I77" s="122">
        <v>800</v>
      </c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</row>
    <row r="78" spans="1:55" ht="31.5">
      <c r="A78" s="187" t="s">
        <v>394</v>
      </c>
      <c r="B78" s="168" t="s">
        <v>261</v>
      </c>
      <c r="C78" s="192">
        <v>0</v>
      </c>
      <c r="D78" s="170">
        <f t="shared" si="5"/>
        <v>0</v>
      </c>
      <c r="E78" s="136">
        <f t="shared" si="6"/>
        <v>0</v>
      </c>
      <c r="F78" s="121"/>
      <c r="G78" s="121"/>
      <c r="H78" s="121"/>
      <c r="I78" s="136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</row>
    <row r="79" spans="1:55" s="117" customFormat="1" ht="31.5">
      <c r="A79" s="177" t="s">
        <v>395</v>
      </c>
      <c r="B79" s="193" t="s">
        <v>299</v>
      </c>
      <c r="C79" s="169">
        <v>0</v>
      </c>
      <c r="D79" s="170">
        <f t="shared" si="5"/>
        <v>0</v>
      </c>
      <c r="E79" s="136">
        <f t="shared" si="6"/>
        <v>0</v>
      </c>
      <c r="F79" s="120"/>
      <c r="G79" s="120"/>
      <c r="H79" s="136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</row>
    <row r="80" spans="1:55" s="117" customFormat="1" ht="31.5">
      <c r="A80" s="179" t="s">
        <v>396</v>
      </c>
      <c r="B80" s="168" t="s">
        <v>300</v>
      </c>
      <c r="C80" s="169">
        <v>2000</v>
      </c>
      <c r="D80" s="170">
        <f t="shared" si="5"/>
        <v>2000</v>
      </c>
      <c r="E80" s="120">
        <f t="shared" si="6"/>
        <v>0</v>
      </c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</row>
    <row r="81" spans="1:55" s="19" customFormat="1" ht="31.5">
      <c r="A81" s="177" t="s">
        <v>397</v>
      </c>
      <c r="B81" s="168" t="s">
        <v>262</v>
      </c>
      <c r="C81" s="169">
        <v>0</v>
      </c>
      <c r="D81" s="170">
        <f t="shared" si="5"/>
        <v>0</v>
      </c>
      <c r="E81" s="122">
        <f t="shared" si="6"/>
        <v>0</v>
      </c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</row>
    <row r="82" spans="1:55" ht="31.5">
      <c r="A82" s="177" t="s">
        <v>398</v>
      </c>
      <c r="B82" s="168" t="s">
        <v>244</v>
      </c>
      <c r="C82" s="169">
        <v>1395</v>
      </c>
      <c r="D82" s="170">
        <f t="shared" si="5"/>
        <v>1276.4</v>
      </c>
      <c r="E82" s="122">
        <f t="shared" si="6"/>
        <v>-118.6</v>
      </c>
      <c r="F82" s="122"/>
      <c r="G82" s="122"/>
      <c r="H82" s="122"/>
      <c r="I82" s="122">
        <v>-118.6</v>
      </c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</row>
    <row r="83" spans="1:55" ht="15.75">
      <c r="A83" s="179" t="s">
        <v>399</v>
      </c>
      <c r="B83" s="168" t="s">
        <v>218</v>
      </c>
      <c r="C83" s="169">
        <v>5000</v>
      </c>
      <c r="D83" s="170">
        <f t="shared" si="5"/>
        <v>3365.9</v>
      </c>
      <c r="E83" s="122">
        <f t="shared" si="6"/>
        <v>-1634.1</v>
      </c>
      <c r="F83" s="122"/>
      <c r="G83" s="122"/>
      <c r="H83" s="122"/>
      <c r="I83" s="122">
        <v>-1634.1</v>
      </c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</row>
    <row r="84" spans="1:55" s="117" customFormat="1" ht="33" customHeight="1">
      <c r="A84" s="179" t="s">
        <v>400</v>
      </c>
      <c r="B84" s="168" t="s">
        <v>311</v>
      </c>
      <c r="C84" s="169">
        <v>1500</v>
      </c>
      <c r="D84" s="170">
        <f t="shared" si="5"/>
        <v>1500</v>
      </c>
      <c r="E84" s="121">
        <f t="shared" si="6"/>
        <v>0</v>
      </c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</row>
    <row r="85" spans="1:55" ht="49.5" customHeight="1">
      <c r="A85" s="177" t="s">
        <v>401</v>
      </c>
      <c r="B85" s="193" t="s">
        <v>420</v>
      </c>
      <c r="C85" s="169">
        <v>11200</v>
      </c>
      <c r="D85" s="170">
        <f t="shared" si="5"/>
        <v>11200</v>
      </c>
      <c r="E85" s="136">
        <f t="shared" si="6"/>
        <v>0</v>
      </c>
      <c r="F85" s="121"/>
      <c r="G85" s="121"/>
      <c r="H85" s="121"/>
      <c r="I85" s="121"/>
      <c r="J85" s="136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</row>
    <row r="86" spans="1:55" ht="31.5">
      <c r="A86" s="179" t="s">
        <v>402</v>
      </c>
      <c r="B86" s="168" t="s">
        <v>331</v>
      </c>
      <c r="C86" s="169">
        <v>4500</v>
      </c>
      <c r="D86" s="170">
        <f t="shared" si="5"/>
        <v>4500</v>
      </c>
      <c r="E86" s="121">
        <f t="shared" si="6"/>
        <v>0</v>
      </c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</row>
    <row r="87" spans="1:55" ht="31.5">
      <c r="A87" s="179" t="s">
        <v>403</v>
      </c>
      <c r="B87" s="168" t="s">
        <v>245</v>
      </c>
      <c r="C87" s="169">
        <v>0</v>
      </c>
      <c r="D87" s="170">
        <f t="shared" si="5"/>
        <v>0</v>
      </c>
      <c r="E87" s="121">
        <f t="shared" si="6"/>
        <v>0</v>
      </c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</row>
    <row r="88" spans="1:55" ht="15.75">
      <c r="A88" s="179" t="s">
        <v>404</v>
      </c>
      <c r="B88" s="168" t="s">
        <v>264</v>
      </c>
      <c r="C88" s="169">
        <v>0</v>
      </c>
      <c r="D88" s="170">
        <f t="shared" si="5"/>
        <v>0</v>
      </c>
      <c r="E88" s="121">
        <f t="shared" si="6"/>
        <v>0</v>
      </c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</row>
    <row r="89" spans="1:55" ht="31.5">
      <c r="A89" s="179" t="s">
        <v>406</v>
      </c>
      <c r="B89" s="168" t="s">
        <v>330</v>
      </c>
      <c r="C89" s="169">
        <v>0</v>
      </c>
      <c r="D89" s="170">
        <f t="shared" si="5"/>
        <v>0</v>
      </c>
      <c r="E89" s="121">
        <f t="shared" si="6"/>
        <v>0</v>
      </c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</row>
    <row r="90" spans="1:55" s="117" customFormat="1" ht="31.5">
      <c r="A90" s="179" t="s">
        <v>407</v>
      </c>
      <c r="B90" s="168" t="s">
        <v>302</v>
      </c>
      <c r="C90" s="169">
        <v>4800</v>
      </c>
      <c r="D90" s="170">
        <f t="shared" si="5"/>
        <v>63.100000000000364</v>
      </c>
      <c r="E90" s="122">
        <f t="shared" si="6"/>
        <v>-4736.9</v>
      </c>
      <c r="F90" s="122"/>
      <c r="G90" s="122"/>
      <c r="H90" s="122"/>
      <c r="I90" s="122">
        <v>-4736.9</v>
      </c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</row>
    <row r="91" spans="1:55" ht="31.5">
      <c r="A91" s="177" t="s">
        <v>408</v>
      </c>
      <c r="B91" s="168" t="s">
        <v>263</v>
      </c>
      <c r="C91" s="169">
        <v>689</v>
      </c>
      <c r="D91" s="170">
        <f t="shared" si="5"/>
        <v>1.2000000000000455</v>
      </c>
      <c r="E91" s="122">
        <f t="shared" si="6"/>
        <v>-687.8</v>
      </c>
      <c r="F91" s="122"/>
      <c r="G91" s="122"/>
      <c r="H91" s="122"/>
      <c r="I91" s="122">
        <v>-687.8</v>
      </c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</row>
    <row r="92" spans="1:55" ht="15.75">
      <c r="A92" s="179" t="s">
        <v>409</v>
      </c>
      <c r="B92" s="168" t="s">
        <v>240</v>
      </c>
      <c r="C92" s="169">
        <v>483</v>
      </c>
      <c r="D92" s="170">
        <f t="shared" si="5"/>
        <v>363.2</v>
      </c>
      <c r="E92" s="122">
        <f t="shared" si="6"/>
        <v>-119.8</v>
      </c>
      <c r="F92" s="122"/>
      <c r="G92" s="122"/>
      <c r="H92" s="122"/>
      <c r="I92" s="122">
        <v>-119.8</v>
      </c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</row>
    <row r="93" spans="1:55" s="117" customFormat="1" ht="15.75">
      <c r="A93" s="179" t="s">
        <v>410</v>
      </c>
      <c r="B93" s="168" t="s">
        <v>304</v>
      </c>
      <c r="C93" s="169">
        <v>3500</v>
      </c>
      <c r="D93" s="170">
        <f>C93+E93</f>
        <v>2775.4</v>
      </c>
      <c r="E93" s="122">
        <f>SUM(F93:BC93)</f>
        <v>-724.6</v>
      </c>
      <c r="F93" s="122"/>
      <c r="G93" s="122"/>
      <c r="H93" s="122"/>
      <c r="I93" s="122">
        <v>-724.6</v>
      </c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</row>
    <row r="94" spans="1:55" ht="15.75" hidden="1">
      <c r="A94" s="166"/>
      <c r="B94" s="168"/>
      <c r="C94" s="169"/>
      <c r="D94" s="170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</row>
    <row r="95" spans="1:55" ht="15.75" hidden="1">
      <c r="A95" s="166" t="s">
        <v>295</v>
      </c>
      <c r="B95" s="168"/>
      <c r="C95" s="169"/>
      <c r="D95" s="170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</row>
    <row r="96" spans="1:55" s="117" customFormat="1" ht="31.5">
      <c r="A96" s="179" t="s">
        <v>411</v>
      </c>
      <c r="B96" s="168" t="s">
        <v>305</v>
      </c>
      <c r="C96" s="169">
        <v>28500</v>
      </c>
      <c r="D96" s="170">
        <f t="shared" si="5"/>
        <v>28500</v>
      </c>
      <c r="E96" s="120">
        <f t="shared" si="6"/>
        <v>0</v>
      </c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</row>
    <row r="97" spans="1:55" s="117" customFormat="1" ht="31.5">
      <c r="A97" s="179" t="s">
        <v>412</v>
      </c>
      <c r="B97" s="168" t="s">
        <v>315</v>
      </c>
      <c r="C97" s="169">
        <v>909.9</v>
      </c>
      <c r="D97" s="170">
        <f t="shared" si="5"/>
        <v>909.9</v>
      </c>
      <c r="E97" s="120">
        <f t="shared" si="6"/>
        <v>0</v>
      </c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</row>
    <row r="98" spans="1:55" s="117" customFormat="1" ht="15.75">
      <c r="A98" s="179" t="s">
        <v>405</v>
      </c>
      <c r="B98" s="168" t="s">
        <v>310</v>
      </c>
      <c r="C98" s="169">
        <v>418.5</v>
      </c>
      <c r="D98" s="170">
        <f t="shared" si="5"/>
        <v>418.5</v>
      </c>
      <c r="E98" s="120">
        <f t="shared" si="6"/>
        <v>0</v>
      </c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</row>
    <row r="99" spans="1:55" ht="31.5">
      <c r="A99" s="187" t="s">
        <v>413</v>
      </c>
      <c r="B99" s="213" t="s">
        <v>306</v>
      </c>
      <c r="C99" s="192">
        <v>50700</v>
      </c>
      <c r="D99" s="170">
        <f>C99+E99</f>
        <v>50700</v>
      </c>
      <c r="E99" s="121">
        <f t="shared" si="6"/>
        <v>0</v>
      </c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</row>
    <row r="100" spans="1:55" s="147" customFormat="1" ht="15.75">
      <c r="A100" s="214" t="s">
        <v>446</v>
      </c>
      <c r="B100" s="215" t="s">
        <v>316</v>
      </c>
      <c r="C100" s="216">
        <f>SUM(C101:C109)</f>
        <v>15350</v>
      </c>
      <c r="D100" s="200">
        <f>SUM(D101:D109)</f>
        <v>11526.7</v>
      </c>
      <c r="E100" s="144">
        <f>SUM(E101:E109)</f>
        <v>-3823.3</v>
      </c>
      <c r="F100" s="144">
        <f aca="true" t="shared" si="14" ref="F100:BC100">SUM(F101:F109)</f>
        <v>0</v>
      </c>
      <c r="G100" s="144">
        <f t="shared" si="14"/>
        <v>0</v>
      </c>
      <c r="H100" s="144">
        <f t="shared" si="14"/>
        <v>0</v>
      </c>
      <c r="I100" s="144">
        <f t="shared" si="14"/>
        <v>-3823.3</v>
      </c>
      <c r="J100" s="144">
        <f t="shared" si="14"/>
        <v>0</v>
      </c>
      <c r="K100" s="144">
        <f t="shared" si="14"/>
        <v>0</v>
      </c>
      <c r="L100" s="144">
        <f t="shared" si="14"/>
        <v>0</v>
      </c>
      <c r="M100" s="144">
        <f t="shared" si="14"/>
        <v>0</v>
      </c>
      <c r="N100" s="144">
        <f t="shared" si="14"/>
        <v>0</v>
      </c>
      <c r="O100" s="144">
        <f t="shared" si="14"/>
        <v>0</v>
      </c>
      <c r="P100" s="144">
        <f t="shared" si="14"/>
        <v>0</v>
      </c>
      <c r="Q100" s="144">
        <f t="shared" si="14"/>
        <v>0</v>
      </c>
      <c r="R100" s="144">
        <f t="shared" si="14"/>
        <v>0</v>
      </c>
      <c r="S100" s="144">
        <f t="shared" si="14"/>
        <v>0</v>
      </c>
      <c r="T100" s="144">
        <f t="shared" si="14"/>
        <v>0</v>
      </c>
      <c r="U100" s="144">
        <f t="shared" si="14"/>
        <v>0</v>
      </c>
      <c r="V100" s="144">
        <f t="shared" si="14"/>
        <v>0</v>
      </c>
      <c r="W100" s="144">
        <f t="shared" si="14"/>
        <v>0</v>
      </c>
      <c r="X100" s="144">
        <f t="shared" si="14"/>
        <v>0</v>
      </c>
      <c r="Y100" s="144">
        <f t="shared" si="14"/>
        <v>0</v>
      </c>
      <c r="Z100" s="144">
        <f t="shared" si="14"/>
        <v>0</v>
      </c>
      <c r="AA100" s="144">
        <f t="shared" si="14"/>
        <v>0</v>
      </c>
      <c r="AB100" s="144">
        <f t="shared" si="14"/>
        <v>0</v>
      </c>
      <c r="AC100" s="144">
        <f t="shared" si="14"/>
        <v>0</v>
      </c>
      <c r="AD100" s="144">
        <f t="shared" si="14"/>
        <v>0</v>
      </c>
      <c r="AE100" s="144">
        <f t="shared" si="14"/>
        <v>0</v>
      </c>
      <c r="AF100" s="144">
        <f t="shared" si="14"/>
        <v>0</v>
      </c>
      <c r="AG100" s="144">
        <f t="shared" si="14"/>
        <v>0</v>
      </c>
      <c r="AH100" s="144">
        <f t="shared" si="14"/>
        <v>0</v>
      </c>
      <c r="AI100" s="144">
        <f t="shared" si="14"/>
        <v>0</v>
      </c>
      <c r="AJ100" s="144">
        <f t="shared" si="14"/>
        <v>0</v>
      </c>
      <c r="AK100" s="144">
        <f t="shared" si="14"/>
        <v>0</v>
      </c>
      <c r="AL100" s="144">
        <f t="shared" si="14"/>
        <v>0</v>
      </c>
      <c r="AM100" s="144">
        <f t="shared" si="14"/>
        <v>0</v>
      </c>
      <c r="AN100" s="144">
        <f t="shared" si="14"/>
        <v>0</v>
      </c>
      <c r="AO100" s="144">
        <f t="shared" si="14"/>
        <v>0</v>
      </c>
      <c r="AP100" s="144">
        <f t="shared" si="14"/>
        <v>0</v>
      </c>
      <c r="AQ100" s="144">
        <f t="shared" si="14"/>
        <v>0</v>
      </c>
      <c r="AR100" s="144">
        <f t="shared" si="14"/>
        <v>0</v>
      </c>
      <c r="AS100" s="144">
        <f t="shared" si="14"/>
        <v>0</v>
      </c>
      <c r="AT100" s="144">
        <f t="shared" si="14"/>
        <v>0</v>
      </c>
      <c r="AU100" s="144">
        <f t="shared" si="14"/>
        <v>0</v>
      </c>
      <c r="AV100" s="144">
        <f t="shared" si="14"/>
        <v>0</v>
      </c>
      <c r="AW100" s="144">
        <f t="shared" si="14"/>
        <v>0</v>
      </c>
      <c r="AX100" s="144">
        <f t="shared" si="14"/>
        <v>0</v>
      </c>
      <c r="AY100" s="144">
        <f t="shared" si="14"/>
        <v>0</v>
      </c>
      <c r="AZ100" s="144">
        <f t="shared" si="14"/>
        <v>0</v>
      </c>
      <c r="BA100" s="144">
        <f t="shared" si="14"/>
        <v>0</v>
      </c>
      <c r="BB100" s="144">
        <f t="shared" si="14"/>
        <v>0</v>
      </c>
      <c r="BC100" s="144">
        <f t="shared" si="14"/>
        <v>0</v>
      </c>
    </row>
    <row r="101" spans="1:55" s="117" customFormat="1" ht="34.5" customHeight="1">
      <c r="A101" s="179" t="s">
        <v>447</v>
      </c>
      <c r="B101" s="168" t="s">
        <v>363</v>
      </c>
      <c r="C101" s="169">
        <v>1800</v>
      </c>
      <c r="D101" s="170">
        <f t="shared" si="5"/>
        <v>21.700000000000045</v>
      </c>
      <c r="E101" s="122">
        <f t="shared" si="6"/>
        <v>-1778.3</v>
      </c>
      <c r="F101" s="122"/>
      <c r="G101" s="122"/>
      <c r="H101" s="122"/>
      <c r="I101" s="122">
        <v>-1778.3</v>
      </c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</row>
    <row r="102" spans="1:55" s="117" customFormat="1" ht="31.5">
      <c r="A102" s="179" t="s">
        <v>448</v>
      </c>
      <c r="B102" s="168" t="s">
        <v>317</v>
      </c>
      <c r="C102" s="169">
        <v>1685</v>
      </c>
      <c r="D102" s="170">
        <f t="shared" si="5"/>
        <v>1685</v>
      </c>
      <c r="E102" s="120">
        <f t="shared" si="6"/>
        <v>0</v>
      </c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</row>
    <row r="103" spans="1:55" s="117" customFormat="1" ht="31.5">
      <c r="A103" s="179" t="s">
        <v>449</v>
      </c>
      <c r="B103" s="168" t="s">
        <v>318</v>
      </c>
      <c r="C103" s="169">
        <v>1000</v>
      </c>
      <c r="D103" s="170">
        <f t="shared" si="5"/>
        <v>1000</v>
      </c>
      <c r="E103" s="120">
        <f t="shared" si="6"/>
        <v>0</v>
      </c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</row>
    <row r="104" spans="1:55" s="117" customFormat="1" ht="31.5">
      <c r="A104" s="179" t="s">
        <v>450</v>
      </c>
      <c r="B104" s="168" t="s">
        <v>362</v>
      </c>
      <c r="C104" s="169">
        <v>3840</v>
      </c>
      <c r="D104" s="170">
        <f t="shared" si="5"/>
        <v>3840</v>
      </c>
      <c r="E104" s="120">
        <f t="shared" si="6"/>
        <v>0</v>
      </c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</row>
    <row r="105" spans="1:55" s="117" customFormat="1" ht="31.5">
      <c r="A105" s="179" t="s">
        <v>451</v>
      </c>
      <c r="B105" s="168" t="s">
        <v>333</v>
      </c>
      <c r="C105" s="169">
        <v>2045</v>
      </c>
      <c r="D105" s="170">
        <f t="shared" si="5"/>
        <v>0</v>
      </c>
      <c r="E105" s="122">
        <f t="shared" si="6"/>
        <v>-2045</v>
      </c>
      <c r="F105" s="122"/>
      <c r="G105" s="122"/>
      <c r="H105" s="122"/>
      <c r="I105" s="122">
        <v>-2045</v>
      </c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</row>
    <row r="106" spans="1:55" s="117" customFormat="1" ht="15.75">
      <c r="A106" s="179" t="s">
        <v>452</v>
      </c>
      <c r="B106" s="168" t="s">
        <v>319</v>
      </c>
      <c r="C106" s="169">
        <v>0</v>
      </c>
      <c r="D106" s="170">
        <f t="shared" si="5"/>
        <v>0</v>
      </c>
      <c r="E106" s="120">
        <f t="shared" si="6"/>
        <v>0</v>
      </c>
      <c r="F106" s="120"/>
      <c r="G106" s="120"/>
      <c r="H106" s="120"/>
      <c r="I106" s="136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</row>
    <row r="107" spans="1:55" s="117" customFormat="1" ht="31.5">
      <c r="A107" s="179" t="s">
        <v>453</v>
      </c>
      <c r="B107" s="168" t="s">
        <v>320</v>
      </c>
      <c r="C107" s="169">
        <v>380</v>
      </c>
      <c r="D107" s="170">
        <f t="shared" si="5"/>
        <v>380</v>
      </c>
      <c r="E107" s="120">
        <f t="shared" si="6"/>
        <v>0</v>
      </c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</row>
    <row r="108" spans="1:55" s="117" customFormat="1" ht="31.5">
      <c r="A108" s="179" t="s">
        <v>454</v>
      </c>
      <c r="B108" s="168" t="s">
        <v>364</v>
      </c>
      <c r="C108" s="169">
        <v>1600</v>
      </c>
      <c r="D108" s="170">
        <f t="shared" si="5"/>
        <v>1600</v>
      </c>
      <c r="E108" s="136">
        <f t="shared" si="6"/>
        <v>0</v>
      </c>
      <c r="F108" s="120"/>
      <c r="G108" s="120"/>
      <c r="H108" s="120"/>
      <c r="I108" s="136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</row>
    <row r="109" spans="1:55" s="117" customFormat="1" ht="31.5">
      <c r="A109" s="179" t="s">
        <v>455</v>
      </c>
      <c r="B109" s="168" t="s">
        <v>332</v>
      </c>
      <c r="C109" s="169">
        <v>3000</v>
      </c>
      <c r="D109" s="170">
        <f t="shared" si="5"/>
        <v>3000</v>
      </c>
      <c r="E109" s="120">
        <f t="shared" si="6"/>
        <v>0</v>
      </c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</row>
    <row r="110" spans="1:55" ht="15.75">
      <c r="A110" s="163" t="s">
        <v>241</v>
      </c>
      <c r="B110" s="217" t="s">
        <v>219</v>
      </c>
      <c r="C110" s="165">
        <f>C111</f>
        <v>3920</v>
      </c>
      <c r="D110" s="162">
        <f>D111</f>
        <v>3920</v>
      </c>
      <c r="E110" s="126">
        <f>E111</f>
        <v>0</v>
      </c>
      <c r="F110" s="126">
        <f aca="true" t="shared" si="15" ref="F110:BC110">F111</f>
        <v>0</v>
      </c>
      <c r="G110" s="126">
        <f t="shared" si="15"/>
        <v>0</v>
      </c>
      <c r="H110" s="126">
        <f t="shared" si="15"/>
        <v>0</v>
      </c>
      <c r="I110" s="126">
        <f t="shared" si="15"/>
        <v>0</v>
      </c>
      <c r="J110" s="126">
        <f t="shared" si="15"/>
        <v>0</v>
      </c>
      <c r="K110" s="126">
        <f t="shared" si="15"/>
        <v>0</v>
      </c>
      <c r="L110" s="126">
        <f t="shared" si="15"/>
        <v>0</v>
      </c>
      <c r="M110" s="126">
        <f t="shared" si="15"/>
        <v>0</v>
      </c>
      <c r="N110" s="126">
        <f t="shared" si="15"/>
        <v>0</v>
      </c>
      <c r="O110" s="126">
        <f t="shared" si="15"/>
        <v>0</v>
      </c>
      <c r="P110" s="126">
        <f t="shared" si="15"/>
        <v>0</v>
      </c>
      <c r="Q110" s="126">
        <f t="shared" si="15"/>
        <v>0</v>
      </c>
      <c r="R110" s="126">
        <f t="shared" si="15"/>
        <v>0</v>
      </c>
      <c r="S110" s="126">
        <f t="shared" si="15"/>
        <v>0</v>
      </c>
      <c r="T110" s="126">
        <f t="shared" si="15"/>
        <v>0</v>
      </c>
      <c r="U110" s="126">
        <f t="shared" si="15"/>
        <v>0</v>
      </c>
      <c r="V110" s="126">
        <f t="shared" si="15"/>
        <v>0</v>
      </c>
      <c r="W110" s="126">
        <f t="shared" si="15"/>
        <v>0</v>
      </c>
      <c r="X110" s="126">
        <f t="shared" si="15"/>
        <v>0</v>
      </c>
      <c r="Y110" s="126">
        <f t="shared" si="15"/>
        <v>0</v>
      </c>
      <c r="Z110" s="126">
        <f t="shared" si="15"/>
        <v>0</v>
      </c>
      <c r="AA110" s="126">
        <f t="shared" si="15"/>
        <v>0</v>
      </c>
      <c r="AB110" s="126">
        <f t="shared" si="15"/>
        <v>0</v>
      </c>
      <c r="AC110" s="126">
        <f t="shared" si="15"/>
        <v>0</v>
      </c>
      <c r="AD110" s="126">
        <f t="shared" si="15"/>
        <v>0</v>
      </c>
      <c r="AE110" s="126">
        <f t="shared" si="15"/>
        <v>0</v>
      </c>
      <c r="AF110" s="126">
        <f t="shared" si="15"/>
        <v>0</v>
      </c>
      <c r="AG110" s="126">
        <f t="shared" si="15"/>
        <v>0</v>
      </c>
      <c r="AH110" s="126">
        <f t="shared" si="15"/>
        <v>0</v>
      </c>
      <c r="AI110" s="126">
        <f t="shared" si="15"/>
        <v>0</v>
      </c>
      <c r="AJ110" s="126">
        <f t="shared" si="15"/>
        <v>0</v>
      </c>
      <c r="AK110" s="126">
        <f t="shared" si="15"/>
        <v>0</v>
      </c>
      <c r="AL110" s="126">
        <f t="shared" si="15"/>
        <v>0</v>
      </c>
      <c r="AM110" s="126">
        <f t="shared" si="15"/>
        <v>0</v>
      </c>
      <c r="AN110" s="126">
        <f t="shared" si="15"/>
        <v>0</v>
      </c>
      <c r="AO110" s="126">
        <f t="shared" si="15"/>
        <v>0</v>
      </c>
      <c r="AP110" s="126">
        <f t="shared" si="15"/>
        <v>0</v>
      </c>
      <c r="AQ110" s="126">
        <f t="shared" si="15"/>
        <v>0</v>
      </c>
      <c r="AR110" s="126">
        <f t="shared" si="15"/>
        <v>0</v>
      </c>
      <c r="AS110" s="126">
        <f t="shared" si="15"/>
        <v>0</v>
      </c>
      <c r="AT110" s="126">
        <f t="shared" si="15"/>
        <v>0</v>
      </c>
      <c r="AU110" s="126">
        <f t="shared" si="15"/>
        <v>0</v>
      </c>
      <c r="AV110" s="126">
        <f t="shared" si="15"/>
        <v>0</v>
      </c>
      <c r="AW110" s="126">
        <f t="shared" si="15"/>
        <v>0</v>
      </c>
      <c r="AX110" s="126">
        <f t="shared" si="15"/>
        <v>0</v>
      </c>
      <c r="AY110" s="126">
        <f t="shared" si="15"/>
        <v>0</v>
      </c>
      <c r="AZ110" s="126">
        <f t="shared" si="15"/>
        <v>0</v>
      </c>
      <c r="BA110" s="126">
        <f t="shared" si="15"/>
        <v>0</v>
      </c>
      <c r="BB110" s="126">
        <f t="shared" si="15"/>
        <v>0</v>
      </c>
      <c r="BC110" s="126">
        <f t="shared" si="15"/>
        <v>0</v>
      </c>
    </row>
    <row r="111" spans="1:55" ht="47.25">
      <c r="A111" s="172" t="s">
        <v>164</v>
      </c>
      <c r="B111" s="168" t="s">
        <v>220</v>
      </c>
      <c r="C111" s="169">
        <v>3920</v>
      </c>
      <c r="D111" s="170">
        <f t="shared" si="5"/>
        <v>3920</v>
      </c>
      <c r="E111" s="121">
        <f t="shared" si="6"/>
        <v>0</v>
      </c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</row>
    <row r="112" spans="1:55" ht="15.75">
      <c r="A112" s="218" t="s">
        <v>242</v>
      </c>
      <c r="B112" s="217" t="s">
        <v>14</v>
      </c>
      <c r="C112" s="219">
        <f>C113+C115+C116+C117</f>
        <v>500</v>
      </c>
      <c r="D112" s="220">
        <f>D113+D115+D116+D117</f>
        <v>500</v>
      </c>
      <c r="E112" s="126">
        <f>E113+E115+E116+E117</f>
        <v>0</v>
      </c>
      <c r="F112" s="126">
        <f aca="true" t="shared" si="16" ref="F112:BC112">F113+F115+F116+F117</f>
        <v>0</v>
      </c>
      <c r="G112" s="126">
        <f t="shared" si="16"/>
        <v>0</v>
      </c>
      <c r="H112" s="126">
        <f t="shared" si="16"/>
        <v>0</v>
      </c>
      <c r="I112" s="126">
        <f t="shared" si="16"/>
        <v>0</v>
      </c>
      <c r="J112" s="126">
        <f t="shared" si="16"/>
        <v>0</v>
      </c>
      <c r="K112" s="126">
        <f t="shared" si="16"/>
        <v>0</v>
      </c>
      <c r="L112" s="126">
        <f t="shared" si="16"/>
        <v>0</v>
      </c>
      <c r="M112" s="126">
        <f t="shared" si="16"/>
        <v>0</v>
      </c>
      <c r="N112" s="126">
        <f t="shared" si="16"/>
        <v>0</v>
      </c>
      <c r="O112" s="126">
        <f t="shared" si="16"/>
        <v>0</v>
      </c>
      <c r="P112" s="126">
        <f t="shared" si="16"/>
        <v>0</v>
      </c>
      <c r="Q112" s="126">
        <f t="shared" si="16"/>
        <v>0</v>
      </c>
      <c r="R112" s="126">
        <f t="shared" si="16"/>
        <v>0</v>
      </c>
      <c r="S112" s="126">
        <f t="shared" si="16"/>
        <v>0</v>
      </c>
      <c r="T112" s="126">
        <f t="shared" si="16"/>
        <v>0</v>
      </c>
      <c r="U112" s="126">
        <f t="shared" si="16"/>
        <v>0</v>
      </c>
      <c r="V112" s="126">
        <f t="shared" si="16"/>
        <v>0</v>
      </c>
      <c r="W112" s="126">
        <f t="shared" si="16"/>
        <v>0</v>
      </c>
      <c r="X112" s="126">
        <f t="shared" si="16"/>
        <v>0</v>
      </c>
      <c r="Y112" s="126">
        <f t="shared" si="16"/>
        <v>0</v>
      </c>
      <c r="Z112" s="126">
        <f t="shared" si="16"/>
        <v>0</v>
      </c>
      <c r="AA112" s="126">
        <f t="shared" si="16"/>
        <v>0</v>
      </c>
      <c r="AB112" s="126">
        <f t="shared" si="16"/>
        <v>0</v>
      </c>
      <c r="AC112" s="126">
        <f t="shared" si="16"/>
        <v>0</v>
      </c>
      <c r="AD112" s="126">
        <f t="shared" si="16"/>
        <v>0</v>
      </c>
      <c r="AE112" s="126">
        <f t="shared" si="16"/>
        <v>0</v>
      </c>
      <c r="AF112" s="126">
        <f t="shared" si="16"/>
        <v>0</v>
      </c>
      <c r="AG112" s="126">
        <f t="shared" si="16"/>
        <v>0</v>
      </c>
      <c r="AH112" s="126">
        <f t="shared" si="16"/>
        <v>0</v>
      </c>
      <c r="AI112" s="126">
        <f t="shared" si="16"/>
        <v>0</v>
      </c>
      <c r="AJ112" s="126">
        <f t="shared" si="16"/>
        <v>0</v>
      </c>
      <c r="AK112" s="126">
        <f t="shared" si="16"/>
        <v>0</v>
      </c>
      <c r="AL112" s="126">
        <f t="shared" si="16"/>
        <v>0</v>
      </c>
      <c r="AM112" s="126">
        <f t="shared" si="16"/>
        <v>0</v>
      </c>
      <c r="AN112" s="126">
        <f t="shared" si="16"/>
        <v>0</v>
      </c>
      <c r="AO112" s="126">
        <f t="shared" si="16"/>
        <v>0</v>
      </c>
      <c r="AP112" s="126">
        <f t="shared" si="16"/>
        <v>0</v>
      </c>
      <c r="AQ112" s="126">
        <f t="shared" si="16"/>
        <v>0</v>
      </c>
      <c r="AR112" s="126">
        <f t="shared" si="16"/>
        <v>0</v>
      </c>
      <c r="AS112" s="126">
        <f t="shared" si="16"/>
        <v>0</v>
      </c>
      <c r="AT112" s="126">
        <f t="shared" si="16"/>
        <v>0</v>
      </c>
      <c r="AU112" s="126">
        <f t="shared" si="16"/>
        <v>0</v>
      </c>
      <c r="AV112" s="126">
        <f t="shared" si="16"/>
        <v>0</v>
      </c>
      <c r="AW112" s="126">
        <f t="shared" si="16"/>
        <v>0</v>
      </c>
      <c r="AX112" s="126">
        <f t="shared" si="16"/>
        <v>0</v>
      </c>
      <c r="AY112" s="126">
        <f t="shared" si="16"/>
        <v>0</v>
      </c>
      <c r="AZ112" s="126">
        <f t="shared" si="16"/>
        <v>0</v>
      </c>
      <c r="BA112" s="126">
        <f t="shared" si="16"/>
        <v>0</v>
      </c>
      <c r="BB112" s="126">
        <f t="shared" si="16"/>
        <v>0</v>
      </c>
      <c r="BC112" s="126">
        <f t="shared" si="16"/>
        <v>0</v>
      </c>
    </row>
    <row r="113" spans="1:55" ht="15.75">
      <c r="A113" s="221" t="s">
        <v>165</v>
      </c>
      <c r="B113" s="222" t="s">
        <v>221</v>
      </c>
      <c r="C113" s="184"/>
      <c r="D113" s="170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</row>
    <row r="114" spans="1:55" ht="52.5" customHeight="1">
      <c r="A114" s="282" t="s">
        <v>165</v>
      </c>
      <c r="B114" s="153" t="s">
        <v>222</v>
      </c>
      <c r="C114" s="223"/>
      <c r="D114" s="224">
        <f>C114+E114</f>
        <v>0</v>
      </c>
      <c r="E114" s="132">
        <f aca="true" t="shared" si="17" ref="E114:E123">SUM(F114:BC114)</f>
        <v>0</v>
      </c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</row>
    <row r="115" spans="1:55" ht="15.75">
      <c r="A115" s="283"/>
      <c r="B115" s="225" t="s">
        <v>223</v>
      </c>
      <c r="C115" s="226">
        <v>150</v>
      </c>
      <c r="D115" s="227">
        <f>C115+E115</f>
        <v>150</v>
      </c>
      <c r="E115" s="132">
        <f t="shared" si="17"/>
        <v>0</v>
      </c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</row>
    <row r="116" spans="1:55" ht="15.75">
      <c r="A116" s="284"/>
      <c r="B116" s="228" t="s">
        <v>224</v>
      </c>
      <c r="C116" s="229">
        <v>150</v>
      </c>
      <c r="D116" s="230">
        <f>C116+E116</f>
        <v>150</v>
      </c>
      <c r="E116" s="132">
        <f t="shared" si="17"/>
        <v>0</v>
      </c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</row>
    <row r="117" spans="1:55" ht="47.25">
      <c r="A117" s="211" t="s">
        <v>166</v>
      </c>
      <c r="B117" s="168" t="s">
        <v>225</v>
      </c>
      <c r="C117" s="192">
        <v>200</v>
      </c>
      <c r="D117" s="230">
        <f>C117+E117</f>
        <v>200</v>
      </c>
      <c r="E117" s="121">
        <f t="shared" si="17"/>
        <v>0</v>
      </c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</row>
    <row r="118" spans="1:55" s="119" customFormat="1" ht="15.75">
      <c r="A118" s="231" t="s">
        <v>243</v>
      </c>
      <c r="B118" s="217" t="s">
        <v>355</v>
      </c>
      <c r="C118" s="165">
        <f>C119+C123+C120+C121+C122+C123</f>
        <v>200687</v>
      </c>
      <c r="D118" s="182">
        <f>D119+D123+D120+D121+D122+D123</f>
        <v>178468.30000000002</v>
      </c>
      <c r="E118" s="129">
        <f aca="true" t="shared" si="18" ref="E118:J118">E119+E123+E120+E121+E122</f>
        <v>-22218.7</v>
      </c>
      <c r="F118" s="129">
        <f t="shared" si="18"/>
        <v>0</v>
      </c>
      <c r="G118" s="129">
        <f t="shared" si="18"/>
        <v>0</v>
      </c>
      <c r="H118" s="129">
        <f t="shared" si="18"/>
        <v>0</v>
      </c>
      <c r="I118" s="129">
        <f t="shared" si="18"/>
        <v>-22218.7</v>
      </c>
      <c r="J118" s="129">
        <f t="shared" si="18"/>
        <v>0</v>
      </c>
      <c r="K118" s="129">
        <f aca="true" t="shared" si="19" ref="K118:AI118">K119+K123</f>
        <v>0</v>
      </c>
      <c r="L118" s="129">
        <f t="shared" si="19"/>
        <v>0</v>
      </c>
      <c r="M118" s="129">
        <f t="shared" si="19"/>
        <v>0</v>
      </c>
      <c r="N118" s="129">
        <f t="shared" si="19"/>
        <v>0</v>
      </c>
      <c r="O118" s="129">
        <f t="shared" si="19"/>
        <v>0</v>
      </c>
      <c r="P118" s="129">
        <f t="shared" si="19"/>
        <v>0</v>
      </c>
      <c r="Q118" s="129">
        <f t="shared" si="19"/>
        <v>0</v>
      </c>
      <c r="R118" s="129">
        <f t="shared" si="19"/>
        <v>0</v>
      </c>
      <c r="S118" s="129">
        <f t="shared" si="19"/>
        <v>0</v>
      </c>
      <c r="T118" s="129">
        <f t="shared" si="19"/>
        <v>0</v>
      </c>
      <c r="U118" s="129">
        <f t="shared" si="19"/>
        <v>0</v>
      </c>
      <c r="V118" s="129">
        <f t="shared" si="19"/>
        <v>0</v>
      </c>
      <c r="W118" s="129">
        <f t="shared" si="19"/>
        <v>0</v>
      </c>
      <c r="X118" s="129">
        <f t="shared" si="19"/>
        <v>0</v>
      </c>
      <c r="Y118" s="129">
        <f t="shared" si="19"/>
        <v>0</v>
      </c>
      <c r="Z118" s="129">
        <f t="shared" si="19"/>
        <v>0</v>
      </c>
      <c r="AA118" s="129">
        <f t="shared" si="19"/>
        <v>0</v>
      </c>
      <c r="AB118" s="129">
        <f t="shared" si="19"/>
        <v>0</v>
      </c>
      <c r="AC118" s="129">
        <f t="shared" si="19"/>
        <v>0</v>
      </c>
      <c r="AD118" s="129">
        <f t="shared" si="19"/>
        <v>0</v>
      </c>
      <c r="AE118" s="129">
        <f t="shared" si="19"/>
        <v>0</v>
      </c>
      <c r="AF118" s="129">
        <f t="shared" si="19"/>
        <v>0</v>
      </c>
      <c r="AG118" s="129">
        <f t="shared" si="19"/>
        <v>0</v>
      </c>
      <c r="AH118" s="129">
        <f t="shared" si="19"/>
        <v>0</v>
      </c>
      <c r="AI118" s="129">
        <f t="shared" si="19"/>
        <v>0</v>
      </c>
      <c r="AJ118" s="129">
        <f aca="true" t="shared" si="20" ref="AJ118:BB118">AJ119+AJ123</f>
        <v>0</v>
      </c>
      <c r="AK118" s="129">
        <f t="shared" si="20"/>
        <v>0</v>
      </c>
      <c r="AL118" s="129">
        <f t="shared" si="20"/>
        <v>0</v>
      </c>
      <c r="AM118" s="129">
        <f t="shared" si="20"/>
        <v>0</v>
      </c>
      <c r="AN118" s="129">
        <f t="shared" si="20"/>
        <v>0</v>
      </c>
      <c r="AO118" s="129">
        <f t="shared" si="20"/>
        <v>0</v>
      </c>
      <c r="AP118" s="129">
        <f t="shared" si="20"/>
        <v>0</v>
      </c>
      <c r="AQ118" s="129">
        <f t="shared" si="20"/>
        <v>0</v>
      </c>
      <c r="AR118" s="129">
        <f t="shared" si="20"/>
        <v>0</v>
      </c>
      <c r="AS118" s="129">
        <f t="shared" si="20"/>
        <v>0</v>
      </c>
      <c r="AT118" s="129">
        <f t="shared" si="20"/>
        <v>0</v>
      </c>
      <c r="AU118" s="129">
        <f t="shared" si="20"/>
        <v>0</v>
      </c>
      <c r="AV118" s="129">
        <f t="shared" si="20"/>
        <v>0</v>
      </c>
      <c r="AW118" s="129">
        <f t="shared" si="20"/>
        <v>0</v>
      </c>
      <c r="AX118" s="129">
        <f t="shared" si="20"/>
        <v>0</v>
      </c>
      <c r="AY118" s="129">
        <f t="shared" si="20"/>
        <v>0</v>
      </c>
      <c r="AZ118" s="129">
        <f t="shared" si="20"/>
        <v>0</v>
      </c>
      <c r="BA118" s="129">
        <f t="shared" si="20"/>
        <v>0</v>
      </c>
      <c r="BB118" s="129">
        <f t="shared" si="20"/>
        <v>0</v>
      </c>
      <c r="BC118" s="129"/>
    </row>
    <row r="119" spans="1:55" ht="15.75">
      <c r="A119" s="232" t="s">
        <v>303</v>
      </c>
      <c r="B119" s="168" t="s">
        <v>346</v>
      </c>
      <c r="C119" s="192">
        <v>130687</v>
      </c>
      <c r="D119" s="170">
        <f>C119+E119</f>
        <v>132399.7</v>
      </c>
      <c r="E119" s="136">
        <f t="shared" si="17"/>
        <v>1712.7</v>
      </c>
      <c r="F119" s="121"/>
      <c r="G119" s="121"/>
      <c r="H119" s="136"/>
      <c r="I119" s="121">
        <v>1712.7</v>
      </c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</row>
    <row r="120" spans="1:218" ht="31.5">
      <c r="A120" s="194" t="s">
        <v>369</v>
      </c>
      <c r="B120" s="193" t="s">
        <v>299</v>
      </c>
      <c r="C120" s="192">
        <v>30000</v>
      </c>
      <c r="D120" s="230">
        <f>C120+E120</f>
        <v>30000</v>
      </c>
      <c r="E120" s="136">
        <f t="shared" si="17"/>
        <v>0</v>
      </c>
      <c r="F120" s="121"/>
      <c r="G120" s="121"/>
      <c r="H120" s="136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X120" s="254"/>
      <c r="BY120" s="254"/>
      <c r="BZ120" s="254"/>
      <c r="CA120" s="254"/>
      <c r="CB120" s="254"/>
      <c r="CC120" s="254"/>
      <c r="CD120" s="254"/>
      <c r="CE120" s="254"/>
      <c r="CF120" s="254"/>
      <c r="CG120" s="254"/>
      <c r="CH120" s="254"/>
      <c r="CI120" s="254"/>
      <c r="CJ120" s="254"/>
      <c r="CK120" s="254"/>
      <c r="CL120" s="254"/>
      <c r="CM120" s="254"/>
      <c r="CN120" s="254"/>
      <c r="CO120" s="254"/>
      <c r="CP120" s="254"/>
      <c r="CQ120" s="254"/>
      <c r="CR120" s="254"/>
      <c r="CS120" s="254"/>
      <c r="CT120" s="254"/>
      <c r="CU120" s="254"/>
      <c r="CV120" s="254"/>
      <c r="CW120" s="254"/>
      <c r="CX120" s="254"/>
      <c r="CY120" s="254"/>
      <c r="CZ120" s="254"/>
      <c r="DA120" s="254"/>
      <c r="DB120" s="254"/>
      <c r="DC120" s="254"/>
      <c r="DD120" s="254"/>
      <c r="DE120" s="254"/>
      <c r="DF120" s="254"/>
      <c r="DG120" s="254"/>
      <c r="DH120" s="254"/>
      <c r="DI120" s="254"/>
      <c r="DJ120" s="254"/>
      <c r="DK120" s="254"/>
      <c r="DL120" s="254"/>
      <c r="DM120" s="254"/>
      <c r="DN120" s="254"/>
      <c r="DO120" s="254"/>
      <c r="DP120" s="254"/>
      <c r="DQ120" s="254"/>
      <c r="DR120" s="254"/>
      <c r="DS120" s="254"/>
      <c r="DT120" s="254"/>
      <c r="DU120" s="254"/>
      <c r="DV120" s="254"/>
      <c r="DW120" s="254"/>
      <c r="DX120" s="254"/>
      <c r="DY120" s="254"/>
      <c r="DZ120" s="254"/>
      <c r="EA120" s="254"/>
      <c r="EB120" s="254"/>
      <c r="EC120" s="254"/>
      <c r="ED120" s="254"/>
      <c r="EE120" s="254"/>
      <c r="EF120" s="254"/>
      <c r="EG120" s="254"/>
      <c r="EH120" s="254"/>
      <c r="EI120" s="254"/>
      <c r="EJ120" s="254"/>
      <c r="EK120" s="254"/>
      <c r="EL120" s="254"/>
      <c r="EM120" s="254"/>
      <c r="EN120" s="254"/>
      <c r="EO120" s="254"/>
      <c r="EP120" s="254"/>
      <c r="EQ120" s="254"/>
      <c r="ER120" s="254"/>
      <c r="ES120" s="254"/>
      <c r="ET120" s="254"/>
      <c r="EU120" s="254"/>
      <c r="EV120" s="254"/>
      <c r="EW120" s="254"/>
      <c r="EX120" s="254"/>
      <c r="EY120" s="254"/>
      <c r="EZ120" s="254"/>
      <c r="FA120" s="254"/>
      <c r="FB120" s="254"/>
      <c r="FC120" s="254"/>
      <c r="FD120" s="254"/>
      <c r="FE120" s="254"/>
      <c r="FF120" s="254"/>
      <c r="FG120" s="254"/>
      <c r="FH120" s="254"/>
      <c r="FI120" s="254"/>
      <c r="FJ120" s="254"/>
      <c r="FK120" s="254"/>
      <c r="FL120" s="254"/>
      <c r="FM120" s="254"/>
      <c r="FN120" s="254"/>
      <c r="FO120" s="254"/>
      <c r="FP120" s="254"/>
      <c r="FQ120" s="254"/>
      <c r="FR120" s="254"/>
      <c r="FS120" s="254"/>
      <c r="FT120" s="254"/>
      <c r="FU120" s="254"/>
      <c r="FV120" s="254"/>
      <c r="FW120" s="254"/>
      <c r="FX120" s="254"/>
      <c r="FY120" s="254"/>
      <c r="FZ120" s="254"/>
      <c r="GA120" s="254"/>
      <c r="GB120" s="254"/>
      <c r="GC120" s="254"/>
      <c r="GD120" s="254"/>
      <c r="GE120" s="254"/>
      <c r="GF120" s="254"/>
      <c r="GG120" s="254"/>
      <c r="GH120" s="254"/>
      <c r="GI120" s="254"/>
      <c r="GJ120" s="254"/>
      <c r="GK120" s="254"/>
      <c r="GL120" s="254"/>
      <c r="GM120" s="254"/>
      <c r="GN120" s="254"/>
      <c r="GO120" s="254"/>
      <c r="GP120" s="254"/>
      <c r="GQ120" s="254"/>
      <c r="GR120" s="254"/>
      <c r="GS120" s="254"/>
      <c r="GT120" s="254"/>
      <c r="GU120" s="254"/>
      <c r="GV120" s="254"/>
      <c r="GW120" s="254"/>
      <c r="GX120" s="254"/>
      <c r="GY120" s="254"/>
      <c r="GZ120" s="254"/>
      <c r="HA120" s="254"/>
      <c r="HB120" s="254"/>
      <c r="HC120" s="254"/>
      <c r="HD120" s="254"/>
      <c r="HE120" s="254"/>
      <c r="HF120" s="254"/>
      <c r="HG120" s="254"/>
      <c r="HH120" s="254"/>
      <c r="HI120" s="254"/>
      <c r="HJ120" s="254"/>
    </row>
    <row r="121" spans="1:218" ht="31.5">
      <c r="A121" s="233" t="s">
        <v>370</v>
      </c>
      <c r="B121" s="173" t="s">
        <v>298</v>
      </c>
      <c r="C121" s="178">
        <v>20000</v>
      </c>
      <c r="D121" s="227">
        <f>C121+E121</f>
        <v>13068.6</v>
      </c>
      <c r="E121" s="140">
        <f t="shared" si="17"/>
        <v>-6931.4</v>
      </c>
      <c r="F121" s="131"/>
      <c r="G121" s="131"/>
      <c r="H121" s="140"/>
      <c r="I121" s="131">
        <v>-6931.4</v>
      </c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1"/>
      <c r="AU121" s="131"/>
      <c r="AV121" s="131"/>
      <c r="AW121" s="131"/>
      <c r="AX121" s="131"/>
      <c r="AY121" s="131"/>
      <c r="AZ121" s="131"/>
      <c r="BA121" s="131"/>
      <c r="BB121" s="131"/>
      <c r="BC121" s="131"/>
      <c r="BX121" s="254"/>
      <c r="BY121" s="254"/>
      <c r="BZ121" s="254"/>
      <c r="CA121" s="254"/>
      <c r="CB121" s="254"/>
      <c r="CC121" s="254"/>
      <c r="CD121" s="254"/>
      <c r="CE121" s="254"/>
      <c r="CF121" s="254"/>
      <c r="CG121" s="254"/>
      <c r="CH121" s="254"/>
      <c r="CI121" s="254"/>
      <c r="CJ121" s="254"/>
      <c r="CK121" s="254"/>
      <c r="CL121" s="254"/>
      <c r="CM121" s="254"/>
      <c r="CN121" s="254"/>
      <c r="CO121" s="254"/>
      <c r="CP121" s="254"/>
      <c r="CQ121" s="254"/>
      <c r="CR121" s="254"/>
      <c r="CS121" s="254"/>
      <c r="CT121" s="254"/>
      <c r="CU121" s="254"/>
      <c r="CV121" s="254"/>
      <c r="CW121" s="254"/>
      <c r="CX121" s="254"/>
      <c r="CY121" s="254"/>
      <c r="CZ121" s="254"/>
      <c r="DA121" s="254"/>
      <c r="DB121" s="254"/>
      <c r="DC121" s="254"/>
      <c r="DD121" s="254"/>
      <c r="DE121" s="254"/>
      <c r="DF121" s="254"/>
      <c r="DG121" s="254"/>
      <c r="DH121" s="254"/>
      <c r="DI121" s="254"/>
      <c r="DJ121" s="254"/>
      <c r="DK121" s="254"/>
      <c r="DL121" s="254"/>
      <c r="DM121" s="254"/>
      <c r="DN121" s="254"/>
      <c r="DO121" s="254"/>
      <c r="DP121" s="254"/>
      <c r="DQ121" s="254"/>
      <c r="DR121" s="254"/>
      <c r="DS121" s="254"/>
      <c r="DT121" s="254"/>
      <c r="DU121" s="254"/>
      <c r="DV121" s="254"/>
      <c r="DW121" s="254"/>
      <c r="DX121" s="254"/>
      <c r="DY121" s="254"/>
      <c r="DZ121" s="254"/>
      <c r="EA121" s="254"/>
      <c r="EB121" s="254"/>
      <c r="EC121" s="254"/>
      <c r="ED121" s="254"/>
      <c r="EE121" s="254"/>
      <c r="EF121" s="254"/>
      <c r="EG121" s="254"/>
      <c r="EH121" s="254"/>
      <c r="EI121" s="254"/>
      <c r="EJ121" s="254"/>
      <c r="EK121" s="254"/>
      <c r="EL121" s="254"/>
      <c r="EM121" s="254"/>
      <c r="EN121" s="254"/>
      <c r="EO121" s="254"/>
      <c r="EP121" s="254"/>
      <c r="EQ121" s="254"/>
      <c r="ER121" s="254"/>
      <c r="ES121" s="254"/>
      <c r="ET121" s="254"/>
      <c r="EU121" s="254"/>
      <c r="EV121" s="254"/>
      <c r="EW121" s="254"/>
      <c r="EX121" s="254"/>
      <c r="EY121" s="254"/>
      <c r="EZ121" s="254"/>
      <c r="FA121" s="254"/>
      <c r="FB121" s="254"/>
      <c r="FC121" s="254"/>
      <c r="FD121" s="254"/>
      <c r="FE121" s="254"/>
      <c r="FF121" s="254"/>
      <c r="FG121" s="254"/>
      <c r="FH121" s="254"/>
      <c r="FI121" s="254"/>
      <c r="FJ121" s="254"/>
      <c r="FK121" s="254"/>
      <c r="FL121" s="254"/>
      <c r="FM121" s="254"/>
      <c r="FN121" s="254"/>
      <c r="FO121" s="254"/>
      <c r="FP121" s="254"/>
      <c r="FQ121" s="254"/>
      <c r="FR121" s="254"/>
      <c r="FS121" s="254"/>
      <c r="FT121" s="254"/>
      <c r="FU121" s="254"/>
      <c r="FV121" s="254"/>
      <c r="FW121" s="254"/>
      <c r="FX121" s="254"/>
      <c r="FY121" s="254"/>
      <c r="FZ121" s="254"/>
      <c r="GA121" s="254"/>
      <c r="GB121" s="254"/>
      <c r="GC121" s="254"/>
      <c r="GD121" s="254"/>
      <c r="GE121" s="254"/>
      <c r="GF121" s="254"/>
      <c r="GG121" s="254"/>
      <c r="GH121" s="254"/>
      <c r="GI121" s="254"/>
      <c r="GJ121" s="254"/>
      <c r="GK121" s="254"/>
      <c r="GL121" s="254"/>
      <c r="GM121" s="254"/>
      <c r="GN121" s="254"/>
      <c r="GO121" s="254"/>
      <c r="GP121" s="254"/>
      <c r="GQ121" s="254"/>
      <c r="GR121" s="254"/>
      <c r="GS121" s="254"/>
      <c r="GT121" s="254"/>
      <c r="GU121" s="254"/>
      <c r="GV121" s="254"/>
      <c r="GW121" s="254"/>
      <c r="GX121" s="254"/>
      <c r="GY121" s="254"/>
      <c r="GZ121" s="254"/>
      <c r="HA121" s="254"/>
      <c r="HB121" s="254"/>
      <c r="HC121" s="254"/>
      <c r="HD121" s="254"/>
      <c r="HE121" s="254"/>
      <c r="HF121" s="254"/>
      <c r="HG121" s="254"/>
      <c r="HH121" s="254"/>
      <c r="HI121" s="254"/>
      <c r="HJ121" s="254"/>
    </row>
    <row r="122" spans="1:256" s="142" customFormat="1" ht="31.5">
      <c r="A122" s="179" t="s">
        <v>371</v>
      </c>
      <c r="B122" s="171" t="s">
        <v>361</v>
      </c>
      <c r="C122" s="169">
        <v>20000</v>
      </c>
      <c r="D122" s="170">
        <f>C122+E122</f>
        <v>3000</v>
      </c>
      <c r="E122" s="136">
        <f t="shared" si="17"/>
        <v>-17000</v>
      </c>
      <c r="F122" s="121"/>
      <c r="G122" s="121"/>
      <c r="H122" s="136"/>
      <c r="I122" s="136">
        <v>-17000</v>
      </c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W122" s="253"/>
      <c r="BX122" s="254"/>
      <c r="BY122" s="254"/>
      <c r="BZ122" s="254"/>
      <c r="CA122" s="254"/>
      <c r="CB122" s="254"/>
      <c r="CC122" s="254"/>
      <c r="CD122" s="254"/>
      <c r="CE122" s="254"/>
      <c r="CF122" s="254"/>
      <c r="CG122" s="254"/>
      <c r="CH122" s="254"/>
      <c r="CI122" s="254"/>
      <c r="CJ122" s="254"/>
      <c r="CK122" s="254"/>
      <c r="CL122" s="254"/>
      <c r="CM122" s="254"/>
      <c r="CN122" s="254"/>
      <c r="CO122" s="254"/>
      <c r="CP122" s="254"/>
      <c r="CQ122" s="254"/>
      <c r="CR122" s="254"/>
      <c r="CS122" s="254"/>
      <c r="CT122" s="254"/>
      <c r="CU122" s="254"/>
      <c r="CV122" s="254"/>
      <c r="CW122" s="254"/>
      <c r="CX122" s="254"/>
      <c r="CY122" s="254"/>
      <c r="CZ122" s="254"/>
      <c r="DA122" s="254"/>
      <c r="DB122" s="254"/>
      <c r="DC122" s="254"/>
      <c r="DD122" s="254"/>
      <c r="DE122" s="254"/>
      <c r="DF122" s="254"/>
      <c r="DG122" s="254"/>
      <c r="DH122" s="254"/>
      <c r="DI122" s="254"/>
      <c r="DJ122" s="254"/>
      <c r="DK122" s="254"/>
      <c r="DL122" s="254"/>
      <c r="DM122" s="254"/>
      <c r="DN122" s="254"/>
      <c r="DO122" s="254"/>
      <c r="DP122" s="254"/>
      <c r="DQ122" s="254"/>
      <c r="DR122" s="254"/>
      <c r="DS122" s="254"/>
      <c r="DT122" s="254"/>
      <c r="DU122" s="254"/>
      <c r="DV122" s="254"/>
      <c r="DW122" s="254"/>
      <c r="DX122" s="254"/>
      <c r="DY122" s="254"/>
      <c r="DZ122" s="254"/>
      <c r="EA122" s="254"/>
      <c r="EB122" s="254"/>
      <c r="EC122" s="254"/>
      <c r="ED122" s="254"/>
      <c r="EE122" s="254"/>
      <c r="EF122" s="254"/>
      <c r="EG122" s="254"/>
      <c r="EH122" s="254"/>
      <c r="EI122" s="254"/>
      <c r="EJ122" s="254"/>
      <c r="EK122" s="254"/>
      <c r="EL122" s="254"/>
      <c r="EM122" s="254"/>
      <c r="EN122" s="254"/>
      <c r="EO122" s="254"/>
      <c r="EP122" s="254"/>
      <c r="EQ122" s="254"/>
      <c r="ER122" s="254"/>
      <c r="ES122" s="254"/>
      <c r="ET122" s="254"/>
      <c r="EU122" s="254"/>
      <c r="EV122" s="254"/>
      <c r="EW122" s="254"/>
      <c r="EX122" s="254"/>
      <c r="EY122" s="254"/>
      <c r="EZ122" s="254"/>
      <c r="FA122" s="254"/>
      <c r="FB122" s="254"/>
      <c r="FC122" s="254"/>
      <c r="FD122" s="254"/>
      <c r="FE122" s="254"/>
      <c r="FF122" s="254"/>
      <c r="FG122" s="254"/>
      <c r="FH122" s="254"/>
      <c r="FI122" s="254"/>
      <c r="FJ122" s="254"/>
      <c r="FK122" s="254"/>
      <c r="FL122" s="254"/>
      <c r="FM122" s="254"/>
      <c r="FN122" s="254"/>
      <c r="FO122" s="254"/>
      <c r="FP122" s="254"/>
      <c r="FQ122" s="254"/>
      <c r="FR122" s="254"/>
      <c r="FS122" s="254"/>
      <c r="FT122" s="254"/>
      <c r="FU122" s="254"/>
      <c r="FV122" s="254"/>
      <c r="FW122" s="254"/>
      <c r="FX122" s="254"/>
      <c r="FY122" s="254"/>
      <c r="FZ122" s="254"/>
      <c r="GA122" s="254"/>
      <c r="GB122" s="254"/>
      <c r="GC122" s="254"/>
      <c r="GD122" s="254"/>
      <c r="GE122" s="254"/>
      <c r="GF122" s="254"/>
      <c r="GG122" s="254"/>
      <c r="GH122" s="254"/>
      <c r="GI122" s="254"/>
      <c r="GJ122" s="254"/>
      <c r="GK122" s="254"/>
      <c r="GL122" s="254"/>
      <c r="GM122" s="254"/>
      <c r="GN122" s="254"/>
      <c r="GO122" s="254"/>
      <c r="GP122" s="254"/>
      <c r="GQ122" s="254"/>
      <c r="GR122" s="254"/>
      <c r="GS122" s="254"/>
      <c r="GT122" s="254"/>
      <c r="GU122" s="254"/>
      <c r="GV122" s="254"/>
      <c r="GW122" s="254"/>
      <c r="GX122" s="254"/>
      <c r="GY122" s="254"/>
      <c r="GZ122" s="254"/>
      <c r="HA122" s="254"/>
      <c r="HB122" s="254"/>
      <c r="HC122" s="254"/>
      <c r="HD122" s="254"/>
      <c r="HE122" s="254"/>
      <c r="HF122" s="254"/>
      <c r="HG122" s="254"/>
      <c r="HH122" s="254"/>
      <c r="HI122" s="254"/>
      <c r="HJ122" s="254"/>
      <c r="HK122" s="254"/>
      <c r="HL122" s="254"/>
      <c r="HM122" s="254"/>
      <c r="HN122" s="254"/>
      <c r="HO122" s="254"/>
      <c r="HP122" s="254"/>
      <c r="HQ122" s="254"/>
      <c r="HR122" s="254"/>
      <c r="HS122" s="254"/>
      <c r="HT122" s="254"/>
      <c r="HU122" s="254"/>
      <c r="HV122" s="254"/>
      <c r="HW122" s="254"/>
      <c r="HX122" s="254"/>
      <c r="HY122" s="254"/>
      <c r="HZ122" s="254"/>
      <c r="IA122" s="254"/>
      <c r="IB122" s="254"/>
      <c r="IC122" s="254"/>
      <c r="ID122" s="254"/>
      <c r="IE122" s="254"/>
      <c r="IF122" s="254"/>
      <c r="IG122" s="254"/>
      <c r="IH122" s="254"/>
      <c r="II122" s="254"/>
      <c r="IJ122" s="254"/>
      <c r="IK122" s="254"/>
      <c r="IL122" s="254"/>
      <c r="IM122" s="254"/>
      <c r="IN122" s="254"/>
      <c r="IO122" s="254"/>
      <c r="IP122" s="254"/>
      <c r="IQ122" s="254"/>
      <c r="IR122" s="254"/>
      <c r="IS122" s="254"/>
      <c r="IT122" s="254"/>
      <c r="IU122" s="254"/>
      <c r="IV122" s="254"/>
    </row>
    <row r="123" spans="1:218" s="117" customFormat="1" ht="15.75">
      <c r="A123" s="194" t="s">
        <v>372</v>
      </c>
      <c r="B123" s="228" t="s">
        <v>356</v>
      </c>
      <c r="C123" s="192">
        <v>0</v>
      </c>
      <c r="D123" s="170">
        <f>C123+E123</f>
        <v>0</v>
      </c>
      <c r="E123" s="120">
        <f t="shared" si="17"/>
        <v>0</v>
      </c>
      <c r="F123" s="141"/>
      <c r="G123" s="141"/>
      <c r="H123" s="139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1"/>
      <c r="AW123" s="141"/>
      <c r="AX123" s="141"/>
      <c r="AY123" s="141"/>
      <c r="AZ123" s="141"/>
      <c r="BA123" s="141"/>
      <c r="BB123" s="141"/>
      <c r="BC123" s="141"/>
      <c r="BX123" s="255"/>
      <c r="BY123" s="255"/>
      <c r="BZ123" s="255"/>
      <c r="CA123" s="255"/>
      <c r="CB123" s="255"/>
      <c r="CC123" s="255"/>
      <c r="CD123" s="255"/>
      <c r="CE123" s="255"/>
      <c r="CF123" s="255"/>
      <c r="CG123" s="255"/>
      <c r="CH123" s="255"/>
      <c r="CI123" s="255"/>
      <c r="CJ123" s="255"/>
      <c r="CK123" s="255"/>
      <c r="CL123" s="255"/>
      <c r="CM123" s="255"/>
      <c r="CN123" s="255"/>
      <c r="CO123" s="255"/>
      <c r="CP123" s="255"/>
      <c r="CQ123" s="255"/>
      <c r="CR123" s="255"/>
      <c r="CS123" s="255"/>
      <c r="CT123" s="255"/>
      <c r="CU123" s="255"/>
      <c r="CV123" s="255"/>
      <c r="CW123" s="255"/>
      <c r="CX123" s="255"/>
      <c r="CY123" s="255"/>
      <c r="CZ123" s="255"/>
      <c r="DA123" s="255"/>
      <c r="DB123" s="255"/>
      <c r="DC123" s="255"/>
      <c r="DD123" s="255"/>
      <c r="DE123" s="255"/>
      <c r="DF123" s="255"/>
      <c r="DG123" s="255"/>
      <c r="DH123" s="255"/>
      <c r="DI123" s="255"/>
      <c r="DJ123" s="255"/>
      <c r="DK123" s="255"/>
      <c r="DL123" s="255"/>
      <c r="DM123" s="255"/>
      <c r="DN123" s="255"/>
      <c r="DO123" s="255"/>
      <c r="DP123" s="255"/>
      <c r="DQ123" s="255"/>
      <c r="DR123" s="255"/>
      <c r="DS123" s="255"/>
      <c r="DT123" s="255"/>
      <c r="DU123" s="255"/>
      <c r="DV123" s="255"/>
      <c r="DW123" s="255"/>
      <c r="DX123" s="255"/>
      <c r="DY123" s="255"/>
      <c r="DZ123" s="255"/>
      <c r="EA123" s="255"/>
      <c r="EB123" s="255"/>
      <c r="EC123" s="255"/>
      <c r="ED123" s="255"/>
      <c r="EE123" s="255"/>
      <c r="EF123" s="255"/>
      <c r="EG123" s="255"/>
      <c r="EH123" s="255"/>
      <c r="EI123" s="255"/>
      <c r="EJ123" s="255"/>
      <c r="EK123" s="255"/>
      <c r="EL123" s="255"/>
      <c r="EM123" s="255"/>
      <c r="EN123" s="255"/>
      <c r="EO123" s="255"/>
      <c r="EP123" s="255"/>
      <c r="EQ123" s="255"/>
      <c r="ER123" s="255"/>
      <c r="ES123" s="255"/>
      <c r="ET123" s="255"/>
      <c r="EU123" s="255"/>
      <c r="EV123" s="255"/>
      <c r="EW123" s="255"/>
      <c r="EX123" s="255"/>
      <c r="EY123" s="255"/>
      <c r="EZ123" s="255"/>
      <c r="FA123" s="255"/>
      <c r="FB123" s="255"/>
      <c r="FC123" s="255"/>
      <c r="FD123" s="255"/>
      <c r="FE123" s="255"/>
      <c r="FF123" s="255"/>
      <c r="FG123" s="255"/>
      <c r="FH123" s="255"/>
      <c r="FI123" s="255"/>
      <c r="FJ123" s="255"/>
      <c r="FK123" s="255"/>
      <c r="FL123" s="255"/>
      <c r="FM123" s="255"/>
      <c r="FN123" s="255"/>
      <c r="FO123" s="255"/>
      <c r="FP123" s="255"/>
      <c r="FQ123" s="255"/>
      <c r="FR123" s="255"/>
      <c r="FS123" s="255"/>
      <c r="FT123" s="255"/>
      <c r="FU123" s="255"/>
      <c r="FV123" s="255"/>
      <c r="FW123" s="255"/>
      <c r="FX123" s="255"/>
      <c r="FY123" s="255"/>
      <c r="FZ123" s="255"/>
      <c r="GA123" s="255"/>
      <c r="GB123" s="255"/>
      <c r="GC123" s="255"/>
      <c r="GD123" s="255"/>
      <c r="GE123" s="255"/>
      <c r="GF123" s="255"/>
      <c r="GG123" s="255"/>
      <c r="GH123" s="255"/>
      <c r="GI123" s="255"/>
      <c r="GJ123" s="255"/>
      <c r="GK123" s="255"/>
      <c r="GL123" s="255"/>
      <c r="GM123" s="255"/>
      <c r="GN123" s="255"/>
      <c r="GO123" s="255"/>
      <c r="GP123" s="255"/>
      <c r="GQ123" s="255"/>
      <c r="GR123" s="255"/>
      <c r="GS123" s="255"/>
      <c r="GT123" s="255"/>
      <c r="GU123" s="255"/>
      <c r="GV123" s="255"/>
      <c r="GW123" s="255"/>
      <c r="GX123" s="255"/>
      <c r="GY123" s="255"/>
      <c r="GZ123" s="255"/>
      <c r="HA123" s="255"/>
      <c r="HB123" s="255"/>
      <c r="HC123" s="255"/>
      <c r="HD123" s="255"/>
      <c r="HE123" s="255"/>
      <c r="HF123" s="255"/>
      <c r="HG123" s="255"/>
      <c r="HH123" s="255"/>
      <c r="HI123" s="255"/>
      <c r="HJ123" s="255"/>
    </row>
    <row r="124" spans="1:218" s="36" customFormat="1" ht="24.75" customHeight="1">
      <c r="A124" s="277" t="s">
        <v>239</v>
      </c>
      <c r="B124" s="279"/>
      <c r="C124" s="165">
        <f>C125+C127+C129+C128+C130+C131+C133+C134+C136+C132+C135</f>
        <v>58654</v>
      </c>
      <c r="D124" s="186">
        <f>D125+D127+D129+D128+D130+D131+D133+D134+D136+D132+D135</f>
        <v>56329.6</v>
      </c>
      <c r="E124" s="126">
        <f aca="true" t="shared" si="21" ref="E124:J124">E125+E127+E129+E128+E130+E131+E133+E134+E136+E132+E135</f>
        <v>-2324.4</v>
      </c>
      <c r="F124" s="126">
        <f t="shared" si="21"/>
        <v>0</v>
      </c>
      <c r="G124" s="126">
        <f t="shared" si="21"/>
        <v>0</v>
      </c>
      <c r="H124" s="126">
        <f t="shared" si="21"/>
        <v>0</v>
      </c>
      <c r="I124" s="126">
        <f t="shared" si="21"/>
        <v>-2324.4</v>
      </c>
      <c r="J124" s="126">
        <f t="shared" si="21"/>
        <v>0</v>
      </c>
      <c r="K124" s="126">
        <f aca="true" t="shared" si="22" ref="K124:BC124">K125+K127+K129+K128+K130+K131+K133+K134+K136</f>
        <v>0</v>
      </c>
      <c r="L124" s="126">
        <f t="shared" si="22"/>
        <v>0</v>
      </c>
      <c r="M124" s="126">
        <f t="shared" si="22"/>
        <v>0</v>
      </c>
      <c r="N124" s="126">
        <f t="shared" si="22"/>
        <v>0</v>
      </c>
      <c r="O124" s="126">
        <f t="shared" si="22"/>
        <v>0</v>
      </c>
      <c r="P124" s="126">
        <f t="shared" si="22"/>
        <v>0</v>
      </c>
      <c r="Q124" s="126">
        <f t="shared" si="22"/>
        <v>0</v>
      </c>
      <c r="R124" s="126">
        <f t="shared" si="22"/>
        <v>0</v>
      </c>
      <c r="S124" s="126">
        <f t="shared" si="22"/>
        <v>0</v>
      </c>
      <c r="T124" s="126">
        <f t="shared" si="22"/>
        <v>0</v>
      </c>
      <c r="U124" s="126">
        <f t="shared" si="22"/>
        <v>0</v>
      </c>
      <c r="V124" s="126">
        <f t="shared" si="22"/>
        <v>0</v>
      </c>
      <c r="W124" s="126">
        <f t="shared" si="22"/>
        <v>0</v>
      </c>
      <c r="X124" s="126">
        <f t="shared" si="22"/>
        <v>0</v>
      </c>
      <c r="Y124" s="126">
        <f t="shared" si="22"/>
        <v>0</v>
      </c>
      <c r="Z124" s="126">
        <f t="shared" si="22"/>
        <v>0</v>
      </c>
      <c r="AA124" s="126">
        <f t="shared" si="22"/>
        <v>0</v>
      </c>
      <c r="AB124" s="126">
        <f t="shared" si="22"/>
        <v>0</v>
      </c>
      <c r="AC124" s="126">
        <f t="shared" si="22"/>
        <v>0</v>
      </c>
      <c r="AD124" s="126">
        <f t="shared" si="22"/>
        <v>0</v>
      </c>
      <c r="AE124" s="126">
        <f t="shared" si="22"/>
        <v>0</v>
      </c>
      <c r="AF124" s="126">
        <f t="shared" si="22"/>
        <v>0</v>
      </c>
      <c r="AG124" s="126">
        <f t="shared" si="22"/>
        <v>0</v>
      </c>
      <c r="AH124" s="126">
        <f t="shared" si="22"/>
        <v>0</v>
      </c>
      <c r="AI124" s="126">
        <f t="shared" si="22"/>
        <v>0</v>
      </c>
      <c r="AJ124" s="126">
        <f t="shared" si="22"/>
        <v>0</v>
      </c>
      <c r="AK124" s="126">
        <f t="shared" si="22"/>
        <v>0</v>
      </c>
      <c r="AL124" s="126">
        <f t="shared" si="22"/>
        <v>0</v>
      </c>
      <c r="AM124" s="126">
        <f t="shared" si="22"/>
        <v>0</v>
      </c>
      <c r="AN124" s="126">
        <f t="shared" si="22"/>
        <v>0</v>
      </c>
      <c r="AO124" s="126">
        <f t="shared" si="22"/>
        <v>0</v>
      </c>
      <c r="AP124" s="126">
        <f t="shared" si="22"/>
        <v>0</v>
      </c>
      <c r="AQ124" s="126">
        <f t="shared" si="22"/>
        <v>0</v>
      </c>
      <c r="AR124" s="126">
        <f t="shared" si="22"/>
        <v>0</v>
      </c>
      <c r="AS124" s="126">
        <f t="shared" si="22"/>
        <v>0</v>
      </c>
      <c r="AT124" s="126">
        <f t="shared" si="22"/>
        <v>0</v>
      </c>
      <c r="AU124" s="126">
        <f t="shared" si="22"/>
        <v>0</v>
      </c>
      <c r="AV124" s="126">
        <f t="shared" si="22"/>
        <v>0</v>
      </c>
      <c r="AW124" s="126">
        <f t="shared" si="22"/>
        <v>0</v>
      </c>
      <c r="AX124" s="126">
        <f t="shared" si="22"/>
        <v>0</v>
      </c>
      <c r="AY124" s="126">
        <f t="shared" si="22"/>
        <v>0</v>
      </c>
      <c r="AZ124" s="126">
        <f t="shared" si="22"/>
        <v>0</v>
      </c>
      <c r="BA124" s="126">
        <f t="shared" si="22"/>
        <v>0</v>
      </c>
      <c r="BB124" s="126">
        <f t="shared" si="22"/>
        <v>0</v>
      </c>
      <c r="BC124" s="126">
        <f t="shared" si="22"/>
        <v>0</v>
      </c>
      <c r="BX124" s="258"/>
      <c r="BY124" s="258"/>
      <c r="BZ124" s="258"/>
      <c r="CA124" s="258"/>
      <c r="CB124" s="258"/>
      <c r="CC124" s="258"/>
      <c r="CD124" s="258"/>
      <c r="CE124" s="258"/>
      <c r="CF124" s="258"/>
      <c r="CG124" s="258"/>
      <c r="CH124" s="258"/>
      <c r="CI124" s="258"/>
      <c r="CJ124" s="258"/>
      <c r="CK124" s="258"/>
      <c r="CL124" s="258"/>
      <c r="CM124" s="258"/>
      <c r="CN124" s="258"/>
      <c r="CO124" s="258"/>
      <c r="CP124" s="258"/>
      <c r="CQ124" s="258"/>
      <c r="CR124" s="258"/>
      <c r="CS124" s="258"/>
      <c r="CT124" s="258"/>
      <c r="CU124" s="258"/>
      <c r="CV124" s="258"/>
      <c r="CW124" s="258"/>
      <c r="CX124" s="258"/>
      <c r="CY124" s="258"/>
      <c r="CZ124" s="258"/>
      <c r="DA124" s="258"/>
      <c r="DB124" s="258"/>
      <c r="DC124" s="258"/>
      <c r="DD124" s="258"/>
      <c r="DE124" s="258"/>
      <c r="DF124" s="258"/>
      <c r="DG124" s="258"/>
      <c r="DH124" s="258"/>
      <c r="DI124" s="258"/>
      <c r="DJ124" s="258"/>
      <c r="DK124" s="258"/>
      <c r="DL124" s="258"/>
      <c r="DM124" s="258"/>
      <c r="DN124" s="258"/>
      <c r="DO124" s="258"/>
      <c r="DP124" s="258"/>
      <c r="DQ124" s="258"/>
      <c r="DR124" s="258"/>
      <c r="DS124" s="258"/>
      <c r="DT124" s="258"/>
      <c r="DU124" s="258"/>
      <c r="DV124" s="258"/>
      <c r="DW124" s="258"/>
      <c r="DX124" s="258"/>
      <c r="DY124" s="258"/>
      <c r="DZ124" s="258"/>
      <c r="EA124" s="258"/>
      <c r="EB124" s="258"/>
      <c r="EC124" s="258"/>
      <c r="ED124" s="258"/>
      <c r="EE124" s="258"/>
      <c r="EF124" s="258"/>
      <c r="EG124" s="258"/>
      <c r="EH124" s="258"/>
      <c r="EI124" s="258"/>
      <c r="EJ124" s="258"/>
      <c r="EK124" s="258"/>
      <c r="EL124" s="258"/>
      <c r="EM124" s="258"/>
      <c r="EN124" s="258"/>
      <c r="EO124" s="258"/>
      <c r="EP124" s="258"/>
      <c r="EQ124" s="258"/>
      <c r="ER124" s="258"/>
      <c r="ES124" s="258"/>
      <c r="ET124" s="258"/>
      <c r="EU124" s="258"/>
      <c r="EV124" s="258"/>
      <c r="EW124" s="258"/>
      <c r="EX124" s="258"/>
      <c r="EY124" s="258"/>
      <c r="EZ124" s="258"/>
      <c r="FA124" s="258"/>
      <c r="FB124" s="258"/>
      <c r="FC124" s="258"/>
      <c r="FD124" s="258"/>
      <c r="FE124" s="258"/>
      <c r="FF124" s="258"/>
      <c r="FG124" s="258"/>
      <c r="FH124" s="258"/>
      <c r="FI124" s="258"/>
      <c r="FJ124" s="258"/>
      <c r="FK124" s="258"/>
      <c r="FL124" s="258"/>
      <c r="FM124" s="258"/>
      <c r="FN124" s="258"/>
      <c r="FO124" s="258"/>
      <c r="FP124" s="258"/>
      <c r="FQ124" s="258"/>
      <c r="FR124" s="258"/>
      <c r="FS124" s="258"/>
      <c r="FT124" s="258"/>
      <c r="FU124" s="258"/>
      <c r="FV124" s="258"/>
      <c r="FW124" s="258"/>
      <c r="FX124" s="258"/>
      <c r="FY124" s="258"/>
      <c r="FZ124" s="258"/>
      <c r="GA124" s="258"/>
      <c r="GB124" s="258"/>
      <c r="GC124" s="258"/>
      <c r="GD124" s="258"/>
      <c r="GE124" s="258"/>
      <c r="GF124" s="258"/>
      <c r="GG124" s="258"/>
      <c r="GH124" s="258"/>
      <c r="GI124" s="258"/>
      <c r="GJ124" s="258"/>
      <c r="GK124" s="258"/>
      <c r="GL124" s="258"/>
      <c r="GM124" s="258"/>
      <c r="GN124" s="258"/>
      <c r="GO124" s="258"/>
      <c r="GP124" s="258"/>
      <c r="GQ124" s="258"/>
      <c r="GR124" s="258"/>
      <c r="GS124" s="258"/>
      <c r="GT124" s="258"/>
      <c r="GU124" s="258"/>
      <c r="GV124" s="258"/>
      <c r="GW124" s="258"/>
      <c r="GX124" s="258"/>
      <c r="GY124" s="258"/>
      <c r="GZ124" s="258"/>
      <c r="HA124" s="258"/>
      <c r="HB124" s="258"/>
      <c r="HC124" s="258"/>
      <c r="HD124" s="258"/>
      <c r="HE124" s="258"/>
      <c r="HF124" s="258"/>
      <c r="HG124" s="258"/>
      <c r="HH124" s="258"/>
      <c r="HI124" s="258"/>
      <c r="HJ124" s="258"/>
    </row>
    <row r="125" spans="1:218" s="36" customFormat="1" ht="36" customHeight="1">
      <c r="A125" s="289">
        <v>1</v>
      </c>
      <c r="B125" s="280" t="s">
        <v>246</v>
      </c>
      <c r="C125" s="287">
        <v>5600</v>
      </c>
      <c r="D125" s="224">
        <f aca="true" t="shared" si="23" ref="D125:D136">C125+E125</f>
        <v>4445.8</v>
      </c>
      <c r="E125" s="252">
        <f aca="true" t="shared" si="24" ref="E125:E136">SUM(F125:BC125)</f>
        <v>-1154.2</v>
      </c>
      <c r="F125" s="122"/>
      <c r="G125" s="122"/>
      <c r="H125" s="122"/>
      <c r="I125" s="122">
        <v>-1154.2</v>
      </c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X125" s="258"/>
      <c r="BY125" s="258"/>
      <c r="BZ125" s="258"/>
      <c r="CA125" s="258"/>
      <c r="CB125" s="258"/>
      <c r="CC125" s="258"/>
      <c r="CD125" s="258"/>
      <c r="CE125" s="258"/>
      <c r="CF125" s="258"/>
      <c r="CG125" s="258"/>
      <c r="CH125" s="258"/>
      <c r="CI125" s="258"/>
      <c r="CJ125" s="258"/>
      <c r="CK125" s="258"/>
      <c r="CL125" s="258"/>
      <c r="CM125" s="258"/>
      <c r="CN125" s="258"/>
      <c r="CO125" s="258"/>
      <c r="CP125" s="258"/>
      <c r="CQ125" s="258"/>
      <c r="CR125" s="258"/>
      <c r="CS125" s="258"/>
      <c r="CT125" s="258"/>
      <c r="CU125" s="258"/>
      <c r="CV125" s="258"/>
      <c r="CW125" s="258"/>
      <c r="CX125" s="258"/>
      <c r="CY125" s="258"/>
      <c r="CZ125" s="258"/>
      <c r="DA125" s="258"/>
      <c r="DB125" s="258"/>
      <c r="DC125" s="258"/>
      <c r="DD125" s="258"/>
      <c r="DE125" s="258"/>
      <c r="DF125" s="258"/>
      <c r="DG125" s="258"/>
      <c r="DH125" s="258"/>
      <c r="DI125" s="258"/>
      <c r="DJ125" s="258"/>
      <c r="DK125" s="258"/>
      <c r="DL125" s="258"/>
      <c r="DM125" s="258"/>
      <c r="DN125" s="258"/>
      <c r="DO125" s="258"/>
      <c r="DP125" s="258"/>
      <c r="DQ125" s="258"/>
      <c r="DR125" s="258"/>
      <c r="DS125" s="258"/>
      <c r="DT125" s="258"/>
      <c r="DU125" s="258"/>
      <c r="DV125" s="258"/>
      <c r="DW125" s="258"/>
      <c r="DX125" s="258"/>
      <c r="DY125" s="258"/>
      <c r="DZ125" s="258"/>
      <c r="EA125" s="258"/>
      <c r="EB125" s="258"/>
      <c r="EC125" s="258"/>
      <c r="ED125" s="258"/>
      <c r="EE125" s="258"/>
      <c r="EF125" s="258"/>
      <c r="EG125" s="258"/>
      <c r="EH125" s="258"/>
      <c r="EI125" s="258"/>
      <c r="EJ125" s="258"/>
      <c r="EK125" s="258"/>
      <c r="EL125" s="258"/>
      <c r="EM125" s="258"/>
      <c r="EN125" s="258"/>
      <c r="EO125" s="258"/>
      <c r="EP125" s="258"/>
      <c r="EQ125" s="258"/>
      <c r="ER125" s="258"/>
      <c r="ES125" s="258"/>
      <c r="ET125" s="258"/>
      <c r="EU125" s="258"/>
      <c r="EV125" s="258"/>
      <c r="EW125" s="258"/>
      <c r="EX125" s="258"/>
      <c r="EY125" s="258"/>
      <c r="EZ125" s="258"/>
      <c r="FA125" s="258"/>
      <c r="FB125" s="258"/>
      <c r="FC125" s="258"/>
      <c r="FD125" s="258"/>
      <c r="FE125" s="258"/>
      <c r="FF125" s="258"/>
      <c r="FG125" s="258"/>
      <c r="FH125" s="258"/>
      <c r="FI125" s="258"/>
      <c r="FJ125" s="258"/>
      <c r="FK125" s="258"/>
      <c r="FL125" s="258"/>
      <c r="FM125" s="258"/>
      <c r="FN125" s="258"/>
      <c r="FO125" s="258"/>
      <c r="FP125" s="258"/>
      <c r="FQ125" s="258"/>
      <c r="FR125" s="258"/>
      <c r="FS125" s="258"/>
      <c r="FT125" s="258"/>
      <c r="FU125" s="258"/>
      <c r="FV125" s="258"/>
      <c r="FW125" s="258"/>
      <c r="FX125" s="258"/>
      <c r="FY125" s="258"/>
      <c r="FZ125" s="258"/>
      <c r="GA125" s="258"/>
      <c r="GB125" s="258"/>
      <c r="GC125" s="258"/>
      <c r="GD125" s="258"/>
      <c r="GE125" s="258"/>
      <c r="GF125" s="258"/>
      <c r="GG125" s="258"/>
      <c r="GH125" s="258"/>
      <c r="GI125" s="258"/>
      <c r="GJ125" s="258"/>
      <c r="GK125" s="258"/>
      <c r="GL125" s="258"/>
      <c r="GM125" s="258"/>
      <c r="GN125" s="258"/>
      <c r="GO125" s="258"/>
      <c r="GP125" s="258"/>
      <c r="GQ125" s="258"/>
      <c r="GR125" s="258"/>
      <c r="GS125" s="258"/>
      <c r="GT125" s="258"/>
      <c r="GU125" s="258"/>
      <c r="GV125" s="258"/>
      <c r="GW125" s="258"/>
      <c r="GX125" s="258"/>
      <c r="GY125" s="258"/>
      <c r="GZ125" s="258"/>
      <c r="HA125" s="258"/>
      <c r="HB125" s="258"/>
      <c r="HC125" s="258"/>
      <c r="HD125" s="258"/>
      <c r="HE125" s="258"/>
      <c r="HF125" s="258"/>
      <c r="HG125" s="258"/>
      <c r="HH125" s="258"/>
      <c r="HI125" s="258"/>
      <c r="HJ125" s="258"/>
    </row>
    <row r="126" spans="1:55" s="36" customFormat="1" ht="17.25" customHeight="1">
      <c r="A126" s="290"/>
      <c r="B126" s="281"/>
      <c r="C126" s="288"/>
      <c r="D126" s="230">
        <f t="shared" si="23"/>
        <v>0</v>
      </c>
      <c r="E126" s="252">
        <f t="shared" si="24"/>
        <v>0</v>
      </c>
      <c r="F126" s="122"/>
      <c r="G126" s="122"/>
      <c r="H126" s="122"/>
      <c r="I126" s="122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</row>
    <row r="127" spans="1:55" s="36" customFormat="1" ht="30.75" customHeight="1">
      <c r="A127" s="234">
        <v>2</v>
      </c>
      <c r="B127" s="168" t="s">
        <v>236</v>
      </c>
      <c r="C127" s="169">
        <v>2500</v>
      </c>
      <c r="D127" s="230">
        <f t="shared" si="23"/>
        <v>2332.7</v>
      </c>
      <c r="E127" s="122">
        <f t="shared" si="24"/>
        <v>-167.3</v>
      </c>
      <c r="F127" s="122"/>
      <c r="G127" s="122"/>
      <c r="H127" s="122"/>
      <c r="I127" s="122">
        <v>-167.3</v>
      </c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</row>
    <row r="128" spans="1:55" s="36" customFormat="1" ht="18.75" customHeight="1">
      <c r="A128" s="235" t="s">
        <v>242</v>
      </c>
      <c r="B128" s="228" t="s">
        <v>266</v>
      </c>
      <c r="C128" s="236">
        <v>14380</v>
      </c>
      <c r="D128" s="170">
        <f t="shared" si="23"/>
        <v>14380</v>
      </c>
      <c r="E128" s="121">
        <f t="shared" si="24"/>
        <v>0</v>
      </c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</row>
    <row r="129" spans="1:55" s="36" customFormat="1" ht="24.75" customHeight="1">
      <c r="A129" s="237" t="s">
        <v>243</v>
      </c>
      <c r="B129" s="238" t="s">
        <v>237</v>
      </c>
      <c r="C129" s="236">
        <v>1500</v>
      </c>
      <c r="D129" s="170">
        <f t="shared" si="23"/>
        <v>1500</v>
      </c>
      <c r="E129" s="121">
        <f t="shared" si="24"/>
        <v>0</v>
      </c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</row>
    <row r="130" spans="1:55" s="36" customFormat="1" ht="31.5" customHeight="1">
      <c r="A130" s="234" t="s">
        <v>307</v>
      </c>
      <c r="B130" s="238" t="s">
        <v>308</v>
      </c>
      <c r="C130" s="236">
        <v>3600</v>
      </c>
      <c r="D130" s="170">
        <f t="shared" si="23"/>
        <v>3600</v>
      </c>
      <c r="E130" s="121">
        <f t="shared" si="24"/>
        <v>0</v>
      </c>
      <c r="F130" s="122"/>
      <c r="G130" s="122"/>
      <c r="H130" s="122"/>
      <c r="I130" s="122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</row>
    <row r="131" spans="1:55" s="36" customFormat="1" ht="31.5" customHeight="1">
      <c r="A131" s="237" t="s">
        <v>309</v>
      </c>
      <c r="B131" s="238" t="s">
        <v>314</v>
      </c>
      <c r="C131" s="236">
        <v>3200</v>
      </c>
      <c r="D131" s="170">
        <f t="shared" si="23"/>
        <v>2907</v>
      </c>
      <c r="E131" s="122">
        <f t="shared" si="24"/>
        <v>-293</v>
      </c>
      <c r="F131" s="122"/>
      <c r="G131" s="122"/>
      <c r="H131" s="122"/>
      <c r="I131" s="122">
        <v>-293</v>
      </c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</row>
    <row r="132" spans="1:55" s="36" customFormat="1" ht="31.5" customHeight="1">
      <c r="A132" s="237">
        <v>7</v>
      </c>
      <c r="B132" s="238" t="s">
        <v>347</v>
      </c>
      <c r="C132" s="236">
        <v>2194</v>
      </c>
      <c r="D132" s="170">
        <f t="shared" si="23"/>
        <v>2000.2</v>
      </c>
      <c r="E132" s="122">
        <f t="shared" si="24"/>
        <v>-193.8</v>
      </c>
      <c r="F132" s="122"/>
      <c r="G132" s="122"/>
      <c r="H132" s="122"/>
      <c r="I132" s="151">
        <v>-193.8</v>
      </c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</row>
    <row r="133" spans="1:55" s="36" customFormat="1" ht="34.5" customHeight="1">
      <c r="A133" s="166">
        <v>8</v>
      </c>
      <c r="B133" s="168" t="s">
        <v>245</v>
      </c>
      <c r="C133" s="236">
        <v>1180</v>
      </c>
      <c r="D133" s="170">
        <f>C133+E133</f>
        <v>1232</v>
      </c>
      <c r="E133" s="122">
        <f t="shared" si="24"/>
        <v>52</v>
      </c>
      <c r="F133" s="122"/>
      <c r="G133" s="122"/>
      <c r="H133" s="122"/>
      <c r="I133" s="122">
        <v>52</v>
      </c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</row>
    <row r="134" spans="1:55" s="36" customFormat="1" ht="20.25" customHeight="1">
      <c r="A134" s="234">
        <v>9</v>
      </c>
      <c r="B134" s="168" t="s">
        <v>264</v>
      </c>
      <c r="C134" s="236">
        <v>5000</v>
      </c>
      <c r="D134" s="170">
        <f t="shared" si="23"/>
        <v>4431.9</v>
      </c>
      <c r="E134" s="122">
        <f t="shared" si="24"/>
        <v>-568.1</v>
      </c>
      <c r="F134" s="122"/>
      <c r="G134" s="122"/>
      <c r="H134" s="122"/>
      <c r="I134" s="122">
        <v>-568.1</v>
      </c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</row>
    <row r="135" spans="1:55" s="36" customFormat="1" ht="53.25" customHeight="1">
      <c r="A135" s="234">
        <v>10</v>
      </c>
      <c r="B135" s="168" t="s">
        <v>350</v>
      </c>
      <c r="C135" s="236">
        <v>9500</v>
      </c>
      <c r="D135" s="170">
        <f>C135+E135</f>
        <v>9500</v>
      </c>
      <c r="E135" s="136">
        <f t="shared" si="24"/>
        <v>0</v>
      </c>
      <c r="F135" s="121"/>
      <c r="G135" s="121"/>
      <c r="H135" s="121"/>
      <c r="I135" s="121"/>
      <c r="J135" s="136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</row>
    <row r="136" spans="1:55" s="36" customFormat="1" ht="31.5" customHeight="1">
      <c r="A136" s="234">
        <v>11</v>
      </c>
      <c r="B136" s="168" t="s">
        <v>348</v>
      </c>
      <c r="C136" s="236">
        <v>10000</v>
      </c>
      <c r="D136" s="170">
        <f t="shared" si="23"/>
        <v>10000</v>
      </c>
      <c r="E136" s="121">
        <f t="shared" si="24"/>
        <v>0</v>
      </c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</row>
    <row r="137" spans="1:55" s="36" customFormat="1" ht="26.25" customHeight="1">
      <c r="A137" s="277" t="s">
        <v>103</v>
      </c>
      <c r="B137" s="286"/>
      <c r="C137" s="161">
        <f>SUM(C138:C142)</f>
        <v>9405.3</v>
      </c>
      <c r="D137" s="162">
        <f>SUM(D138:D142)</f>
        <v>9219.31</v>
      </c>
      <c r="E137" s="126">
        <f aca="true" t="shared" si="25" ref="E137:J137">E138+E139+E142+E140+E141</f>
        <v>-185.99</v>
      </c>
      <c r="F137" s="126">
        <f t="shared" si="25"/>
        <v>0</v>
      </c>
      <c r="G137" s="126">
        <f t="shared" si="25"/>
        <v>0</v>
      </c>
      <c r="H137" s="126">
        <f t="shared" si="25"/>
        <v>0</v>
      </c>
      <c r="I137" s="126">
        <f t="shared" si="25"/>
        <v>-185.99</v>
      </c>
      <c r="J137" s="126">
        <f t="shared" si="25"/>
        <v>0</v>
      </c>
      <c r="K137" s="126">
        <f aca="true" t="shared" si="26" ref="K137:BC137">K138+K139+K142</f>
        <v>0</v>
      </c>
      <c r="L137" s="126">
        <f t="shared" si="26"/>
        <v>0</v>
      </c>
      <c r="M137" s="126">
        <f t="shared" si="26"/>
        <v>0</v>
      </c>
      <c r="N137" s="126">
        <f t="shared" si="26"/>
        <v>0</v>
      </c>
      <c r="O137" s="126">
        <f t="shared" si="26"/>
        <v>0</v>
      </c>
      <c r="P137" s="126">
        <f t="shared" si="26"/>
        <v>0</v>
      </c>
      <c r="Q137" s="126">
        <f t="shared" si="26"/>
        <v>0</v>
      </c>
      <c r="R137" s="126">
        <f t="shared" si="26"/>
        <v>0</v>
      </c>
      <c r="S137" s="126">
        <f t="shared" si="26"/>
        <v>0</v>
      </c>
      <c r="T137" s="126">
        <f t="shared" si="26"/>
        <v>0</v>
      </c>
      <c r="U137" s="126">
        <f t="shared" si="26"/>
        <v>0</v>
      </c>
      <c r="V137" s="126">
        <f t="shared" si="26"/>
        <v>0</v>
      </c>
      <c r="W137" s="126">
        <f t="shared" si="26"/>
        <v>0</v>
      </c>
      <c r="X137" s="126">
        <f t="shared" si="26"/>
        <v>0</v>
      </c>
      <c r="Y137" s="126">
        <f t="shared" si="26"/>
        <v>0</v>
      </c>
      <c r="Z137" s="126">
        <f t="shared" si="26"/>
        <v>0</v>
      </c>
      <c r="AA137" s="126">
        <f t="shared" si="26"/>
        <v>0</v>
      </c>
      <c r="AB137" s="126">
        <f t="shared" si="26"/>
        <v>0</v>
      </c>
      <c r="AC137" s="126">
        <f t="shared" si="26"/>
        <v>0</v>
      </c>
      <c r="AD137" s="126">
        <f t="shared" si="26"/>
        <v>0</v>
      </c>
      <c r="AE137" s="126">
        <f t="shared" si="26"/>
        <v>0</v>
      </c>
      <c r="AF137" s="126">
        <f t="shared" si="26"/>
        <v>0</v>
      </c>
      <c r="AG137" s="126">
        <f t="shared" si="26"/>
        <v>0</v>
      </c>
      <c r="AH137" s="126">
        <f t="shared" si="26"/>
        <v>0</v>
      </c>
      <c r="AI137" s="126">
        <f t="shared" si="26"/>
        <v>0</v>
      </c>
      <c r="AJ137" s="126">
        <f t="shared" si="26"/>
        <v>0</v>
      </c>
      <c r="AK137" s="126">
        <f t="shared" si="26"/>
        <v>0</v>
      </c>
      <c r="AL137" s="126">
        <f t="shared" si="26"/>
        <v>0</v>
      </c>
      <c r="AM137" s="126">
        <f t="shared" si="26"/>
        <v>0</v>
      </c>
      <c r="AN137" s="126">
        <f t="shared" si="26"/>
        <v>0</v>
      </c>
      <c r="AO137" s="126">
        <f t="shared" si="26"/>
        <v>0</v>
      </c>
      <c r="AP137" s="126">
        <f t="shared" si="26"/>
        <v>0</v>
      </c>
      <c r="AQ137" s="126">
        <f t="shared" si="26"/>
        <v>0</v>
      </c>
      <c r="AR137" s="126">
        <f t="shared" si="26"/>
        <v>0</v>
      </c>
      <c r="AS137" s="126">
        <f t="shared" si="26"/>
        <v>0</v>
      </c>
      <c r="AT137" s="126">
        <f t="shared" si="26"/>
        <v>0</v>
      </c>
      <c r="AU137" s="126">
        <f t="shared" si="26"/>
        <v>0</v>
      </c>
      <c r="AV137" s="126">
        <f t="shared" si="26"/>
        <v>0</v>
      </c>
      <c r="AW137" s="126">
        <f t="shared" si="26"/>
        <v>0</v>
      </c>
      <c r="AX137" s="126">
        <f t="shared" si="26"/>
        <v>0</v>
      </c>
      <c r="AY137" s="126">
        <f t="shared" si="26"/>
        <v>0</v>
      </c>
      <c r="AZ137" s="126">
        <f t="shared" si="26"/>
        <v>0</v>
      </c>
      <c r="BA137" s="126">
        <f t="shared" si="26"/>
        <v>0</v>
      </c>
      <c r="BB137" s="126">
        <f t="shared" si="26"/>
        <v>0</v>
      </c>
      <c r="BC137" s="126">
        <f t="shared" si="26"/>
        <v>0</v>
      </c>
    </row>
    <row r="138" spans="1:55" s="105" customFormat="1" ht="31.5">
      <c r="A138" s="240">
        <v>1</v>
      </c>
      <c r="B138" s="241" t="s">
        <v>247</v>
      </c>
      <c r="C138" s="169">
        <v>2100</v>
      </c>
      <c r="D138" s="170">
        <f>C138+E138</f>
        <v>1998.41</v>
      </c>
      <c r="E138" s="122">
        <f>SUM(F138:BC138)</f>
        <v>-101.59</v>
      </c>
      <c r="F138" s="152"/>
      <c r="G138" s="152"/>
      <c r="H138" s="152"/>
      <c r="I138" s="152">
        <v>-101.59</v>
      </c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  <c r="AU138" s="133"/>
      <c r="AV138" s="133"/>
      <c r="AW138" s="133"/>
      <c r="AX138" s="133"/>
      <c r="AY138" s="133"/>
      <c r="AZ138" s="133"/>
      <c r="BA138" s="133"/>
      <c r="BB138" s="133"/>
      <c r="BC138" s="133"/>
    </row>
    <row r="139" spans="1:55" s="105" customFormat="1" ht="31.5">
      <c r="A139" s="240">
        <v>2</v>
      </c>
      <c r="B139" s="242" t="s">
        <v>456</v>
      </c>
      <c r="C139" s="169">
        <v>2080</v>
      </c>
      <c r="D139" s="170">
        <f>C139+E139</f>
        <v>2080</v>
      </c>
      <c r="E139" s="121">
        <f>SUM(F139:BC139)</f>
        <v>0</v>
      </c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  <c r="AY139" s="133"/>
      <c r="AZ139" s="133"/>
      <c r="BA139" s="133"/>
      <c r="BB139" s="133"/>
      <c r="BC139" s="133"/>
    </row>
    <row r="140" spans="1:55" s="105" customFormat="1" ht="15.75">
      <c r="A140" s="240">
        <v>3</v>
      </c>
      <c r="B140" s="242" t="s">
        <v>351</v>
      </c>
      <c r="C140" s="169">
        <v>3190</v>
      </c>
      <c r="D140" s="170">
        <f>C140+E140</f>
        <v>3190</v>
      </c>
      <c r="E140" s="136">
        <f>SUM(F140:BC140)</f>
        <v>0</v>
      </c>
      <c r="F140" s="133"/>
      <c r="G140" s="133"/>
      <c r="H140" s="133"/>
      <c r="I140" s="133"/>
      <c r="J140" s="137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  <c r="AX140" s="133"/>
      <c r="AY140" s="133"/>
      <c r="AZ140" s="133"/>
      <c r="BA140" s="133"/>
      <c r="BB140" s="133"/>
      <c r="BC140" s="133"/>
    </row>
    <row r="141" spans="1:55" s="105" customFormat="1" ht="47.25">
      <c r="A141" s="240">
        <v>4</v>
      </c>
      <c r="B141" s="242" t="s">
        <v>368</v>
      </c>
      <c r="C141" s="169">
        <v>1135.3</v>
      </c>
      <c r="D141" s="170">
        <f>C141+E141</f>
        <v>1135.3</v>
      </c>
      <c r="E141" s="121">
        <f>SUM(F141:BC141)</f>
        <v>0</v>
      </c>
      <c r="F141" s="133"/>
      <c r="G141" s="133"/>
      <c r="H141" s="133"/>
      <c r="I141" s="133"/>
      <c r="J141" s="137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33"/>
      <c r="BB141" s="133"/>
      <c r="BC141" s="133"/>
    </row>
    <row r="142" spans="1:55" s="105" customFormat="1" ht="31.5">
      <c r="A142" s="234">
        <v>5</v>
      </c>
      <c r="B142" s="241" t="s">
        <v>248</v>
      </c>
      <c r="C142" s="169">
        <v>900</v>
      </c>
      <c r="D142" s="170">
        <f>C142+E142</f>
        <v>815.6</v>
      </c>
      <c r="E142" s="122">
        <f>SUM(F142:BC142)</f>
        <v>-84.4</v>
      </c>
      <c r="F142" s="152"/>
      <c r="G142" s="152"/>
      <c r="H142" s="152"/>
      <c r="I142" s="152">
        <v>-84.4</v>
      </c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33"/>
      <c r="BB142" s="133"/>
      <c r="BC142" s="133"/>
    </row>
    <row r="143" spans="1:55" s="36" customFormat="1" ht="27" customHeight="1">
      <c r="A143" s="277" t="s">
        <v>107</v>
      </c>
      <c r="B143" s="286"/>
      <c r="C143" s="161">
        <f>C144+C145</f>
        <v>2710</v>
      </c>
      <c r="D143" s="162">
        <f>D144+D145</f>
        <v>2710</v>
      </c>
      <c r="E143" s="126">
        <f>E144+E145</f>
        <v>0</v>
      </c>
      <c r="F143" s="126">
        <f aca="true" t="shared" si="27" ref="F143:BC143">F144+F145</f>
        <v>0</v>
      </c>
      <c r="G143" s="126">
        <f t="shared" si="27"/>
        <v>0</v>
      </c>
      <c r="H143" s="126">
        <f t="shared" si="27"/>
        <v>0</v>
      </c>
      <c r="I143" s="126">
        <f t="shared" si="27"/>
        <v>0</v>
      </c>
      <c r="J143" s="126">
        <f t="shared" si="27"/>
        <v>0</v>
      </c>
      <c r="K143" s="126">
        <f t="shared" si="27"/>
        <v>0</v>
      </c>
      <c r="L143" s="126">
        <f t="shared" si="27"/>
        <v>0</v>
      </c>
      <c r="M143" s="126">
        <f t="shared" si="27"/>
        <v>0</v>
      </c>
      <c r="N143" s="126">
        <f t="shared" si="27"/>
        <v>0</v>
      </c>
      <c r="O143" s="126">
        <f t="shared" si="27"/>
        <v>0</v>
      </c>
      <c r="P143" s="126">
        <f t="shared" si="27"/>
        <v>0</v>
      </c>
      <c r="Q143" s="126">
        <f t="shared" si="27"/>
        <v>0</v>
      </c>
      <c r="R143" s="126">
        <f t="shared" si="27"/>
        <v>0</v>
      </c>
      <c r="S143" s="126">
        <f t="shared" si="27"/>
        <v>0</v>
      </c>
      <c r="T143" s="126">
        <f t="shared" si="27"/>
        <v>0</v>
      </c>
      <c r="U143" s="126">
        <f t="shared" si="27"/>
        <v>0</v>
      </c>
      <c r="V143" s="126">
        <f t="shared" si="27"/>
        <v>0</v>
      </c>
      <c r="W143" s="126">
        <f t="shared" si="27"/>
        <v>0</v>
      </c>
      <c r="X143" s="126">
        <f t="shared" si="27"/>
        <v>0</v>
      </c>
      <c r="Y143" s="126">
        <f t="shared" si="27"/>
        <v>0</v>
      </c>
      <c r="Z143" s="126">
        <f t="shared" si="27"/>
        <v>0</v>
      </c>
      <c r="AA143" s="126">
        <f t="shared" si="27"/>
        <v>0</v>
      </c>
      <c r="AB143" s="126">
        <f t="shared" si="27"/>
        <v>0</v>
      </c>
      <c r="AC143" s="126">
        <f t="shared" si="27"/>
        <v>0</v>
      </c>
      <c r="AD143" s="126">
        <f t="shared" si="27"/>
        <v>0</v>
      </c>
      <c r="AE143" s="126">
        <f t="shared" si="27"/>
        <v>0</v>
      </c>
      <c r="AF143" s="126">
        <f t="shared" si="27"/>
        <v>0</v>
      </c>
      <c r="AG143" s="126">
        <f t="shared" si="27"/>
        <v>0</v>
      </c>
      <c r="AH143" s="126">
        <f t="shared" si="27"/>
        <v>0</v>
      </c>
      <c r="AI143" s="126">
        <f t="shared" si="27"/>
        <v>0</v>
      </c>
      <c r="AJ143" s="126">
        <f t="shared" si="27"/>
        <v>0</v>
      </c>
      <c r="AK143" s="126">
        <f t="shared" si="27"/>
        <v>0</v>
      </c>
      <c r="AL143" s="126">
        <f t="shared" si="27"/>
        <v>0</v>
      </c>
      <c r="AM143" s="126">
        <f t="shared" si="27"/>
        <v>0</v>
      </c>
      <c r="AN143" s="126">
        <f t="shared" si="27"/>
        <v>0</v>
      </c>
      <c r="AO143" s="126">
        <f t="shared" si="27"/>
        <v>0</v>
      </c>
      <c r="AP143" s="126">
        <f t="shared" si="27"/>
        <v>0</v>
      </c>
      <c r="AQ143" s="126">
        <f t="shared" si="27"/>
        <v>0</v>
      </c>
      <c r="AR143" s="126">
        <f t="shared" si="27"/>
        <v>0</v>
      </c>
      <c r="AS143" s="126">
        <f t="shared" si="27"/>
        <v>0</v>
      </c>
      <c r="AT143" s="126">
        <f t="shared" si="27"/>
        <v>0</v>
      </c>
      <c r="AU143" s="126">
        <f t="shared" si="27"/>
        <v>0</v>
      </c>
      <c r="AV143" s="126">
        <f t="shared" si="27"/>
        <v>0</v>
      </c>
      <c r="AW143" s="126">
        <f t="shared" si="27"/>
        <v>0</v>
      </c>
      <c r="AX143" s="126">
        <f t="shared" si="27"/>
        <v>0</v>
      </c>
      <c r="AY143" s="126">
        <f t="shared" si="27"/>
        <v>0</v>
      </c>
      <c r="AZ143" s="126">
        <f t="shared" si="27"/>
        <v>0</v>
      </c>
      <c r="BA143" s="126">
        <f t="shared" si="27"/>
        <v>0</v>
      </c>
      <c r="BB143" s="126">
        <f t="shared" si="27"/>
        <v>0</v>
      </c>
      <c r="BC143" s="126">
        <f t="shared" si="27"/>
        <v>0</v>
      </c>
    </row>
    <row r="144" spans="1:55" s="105" customFormat="1" ht="31.5">
      <c r="A144" s="234">
        <v>1</v>
      </c>
      <c r="B144" s="242" t="s">
        <v>457</v>
      </c>
      <c r="C144" s="169">
        <v>2080</v>
      </c>
      <c r="D144" s="170">
        <f>C144+E144</f>
        <v>2080</v>
      </c>
      <c r="E144" s="121">
        <f>SUM(F144:BC144)</f>
        <v>0</v>
      </c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33"/>
      <c r="BB144" s="133"/>
      <c r="BC144" s="133"/>
    </row>
    <row r="145" spans="1:55" s="105" customFormat="1" ht="31.5">
      <c r="A145" s="234">
        <v>2</v>
      </c>
      <c r="B145" s="241" t="s">
        <v>208</v>
      </c>
      <c r="C145" s="169">
        <v>630</v>
      </c>
      <c r="D145" s="170">
        <f>C145+E145</f>
        <v>630</v>
      </c>
      <c r="E145" s="121">
        <f>SUM(F145:BC145)</f>
        <v>0</v>
      </c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</row>
    <row r="146" spans="1:55" s="115" customFormat="1" ht="18.75">
      <c r="A146" s="243"/>
      <c r="B146" s="239" t="s">
        <v>206</v>
      </c>
      <c r="C146" s="161">
        <f>C147+C148+C149</f>
        <v>5450</v>
      </c>
      <c r="D146" s="162">
        <f>D147+D148+D149</f>
        <v>5450</v>
      </c>
      <c r="E146" s="126">
        <f>E147+E148+E149</f>
        <v>0</v>
      </c>
      <c r="F146" s="126">
        <f>F147+F148+F149</f>
        <v>0</v>
      </c>
      <c r="G146" s="126">
        <f aca="true" t="shared" si="28" ref="G146:BC146">G147+G148+G149</f>
        <v>0</v>
      </c>
      <c r="H146" s="126">
        <f t="shared" si="28"/>
        <v>0</v>
      </c>
      <c r="I146" s="126">
        <f t="shared" si="28"/>
        <v>0</v>
      </c>
      <c r="J146" s="126">
        <f t="shared" si="28"/>
        <v>0</v>
      </c>
      <c r="K146" s="126">
        <f t="shared" si="28"/>
        <v>0</v>
      </c>
      <c r="L146" s="126">
        <f t="shared" si="28"/>
        <v>0</v>
      </c>
      <c r="M146" s="126">
        <f t="shared" si="28"/>
        <v>0</v>
      </c>
      <c r="N146" s="126">
        <f t="shared" si="28"/>
        <v>0</v>
      </c>
      <c r="O146" s="126">
        <f t="shared" si="28"/>
        <v>0</v>
      </c>
      <c r="P146" s="126">
        <f t="shared" si="28"/>
        <v>0</v>
      </c>
      <c r="Q146" s="126">
        <f t="shared" si="28"/>
        <v>0</v>
      </c>
      <c r="R146" s="126">
        <f t="shared" si="28"/>
        <v>0</v>
      </c>
      <c r="S146" s="126">
        <f t="shared" si="28"/>
        <v>0</v>
      </c>
      <c r="T146" s="126">
        <f t="shared" si="28"/>
        <v>0</v>
      </c>
      <c r="U146" s="126">
        <f t="shared" si="28"/>
        <v>0</v>
      </c>
      <c r="V146" s="126">
        <f t="shared" si="28"/>
        <v>0</v>
      </c>
      <c r="W146" s="126">
        <f t="shared" si="28"/>
        <v>0</v>
      </c>
      <c r="X146" s="126">
        <f t="shared" si="28"/>
        <v>0</v>
      </c>
      <c r="Y146" s="126">
        <f t="shared" si="28"/>
        <v>0</v>
      </c>
      <c r="Z146" s="126">
        <f t="shared" si="28"/>
        <v>0</v>
      </c>
      <c r="AA146" s="126">
        <f t="shared" si="28"/>
        <v>0</v>
      </c>
      <c r="AB146" s="126">
        <f t="shared" si="28"/>
        <v>0</v>
      </c>
      <c r="AC146" s="126">
        <f t="shared" si="28"/>
        <v>0</v>
      </c>
      <c r="AD146" s="126">
        <f t="shared" si="28"/>
        <v>0</v>
      </c>
      <c r="AE146" s="126">
        <f t="shared" si="28"/>
        <v>0</v>
      </c>
      <c r="AF146" s="126">
        <f t="shared" si="28"/>
        <v>0</v>
      </c>
      <c r="AG146" s="126">
        <f t="shared" si="28"/>
        <v>0</v>
      </c>
      <c r="AH146" s="126">
        <f t="shared" si="28"/>
        <v>0</v>
      </c>
      <c r="AI146" s="126">
        <f t="shared" si="28"/>
        <v>0</v>
      </c>
      <c r="AJ146" s="126">
        <f t="shared" si="28"/>
        <v>0</v>
      </c>
      <c r="AK146" s="126">
        <f t="shared" si="28"/>
        <v>0</v>
      </c>
      <c r="AL146" s="126">
        <f t="shared" si="28"/>
        <v>0</v>
      </c>
      <c r="AM146" s="126">
        <f t="shared" si="28"/>
        <v>0</v>
      </c>
      <c r="AN146" s="126">
        <f t="shared" si="28"/>
        <v>0</v>
      </c>
      <c r="AO146" s="126">
        <f t="shared" si="28"/>
        <v>0</v>
      </c>
      <c r="AP146" s="126">
        <f t="shared" si="28"/>
        <v>0</v>
      </c>
      <c r="AQ146" s="126">
        <f t="shared" si="28"/>
        <v>0</v>
      </c>
      <c r="AR146" s="126">
        <f t="shared" si="28"/>
        <v>0</v>
      </c>
      <c r="AS146" s="126">
        <f t="shared" si="28"/>
        <v>0</v>
      </c>
      <c r="AT146" s="126">
        <f t="shared" si="28"/>
        <v>0</v>
      </c>
      <c r="AU146" s="126">
        <f t="shared" si="28"/>
        <v>0</v>
      </c>
      <c r="AV146" s="126">
        <f t="shared" si="28"/>
        <v>0</v>
      </c>
      <c r="AW146" s="126">
        <f t="shared" si="28"/>
        <v>0</v>
      </c>
      <c r="AX146" s="126">
        <f t="shared" si="28"/>
        <v>0</v>
      </c>
      <c r="AY146" s="126">
        <f t="shared" si="28"/>
        <v>0</v>
      </c>
      <c r="AZ146" s="126">
        <f t="shared" si="28"/>
        <v>0</v>
      </c>
      <c r="BA146" s="126">
        <f t="shared" si="28"/>
        <v>0</v>
      </c>
      <c r="BB146" s="126">
        <f t="shared" si="28"/>
        <v>0</v>
      </c>
      <c r="BC146" s="126">
        <f t="shared" si="28"/>
        <v>0</v>
      </c>
    </row>
    <row r="147" spans="1:55" s="105" customFormat="1" ht="31.5">
      <c r="A147" s="240">
        <v>1</v>
      </c>
      <c r="B147" s="244" t="s">
        <v>458</v>
      </c>
      <c r="C147" s="169">
        <v>2080</v>
      </c>
      <c r="D147" s="170">
        <f>C147+E147</f>
        <v>2080</v>
      </c>
      <c r="E147" s="121">
        <f>SUM(F147:BC147)</f>
        <v>0</v>
      </c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3"/>
      <c r="BB147" s="133"/>
      <c r="BC147" s="133"/>
    </row>
    <row r="148" spans="1:55" s="105" customFormat="1" ht="31.5">
      <c r="A148" s="234">
        <v>2</v>
      </c>
      <c r="B148" s="241" t="s">
        <v>208</v>
      </c>
      <c r="C148" s="169">
        <v>770</v>
      </c>
      <c r="D148" s="170">
        <f>C148+E148</f>
        <v>770</v>
      </c>
      <c r="E148" s="121">
        <f>SUM(F148:BC148)</f>
        <v>0</v>
      </c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</row>
    <row r="149" spans="1:55" s="105" customFormat="1" ht="15.75">
      <c r="A149" s="234" t="s">
        <v>242</v>
      </c>
      <c r="B149" s="241" t="s">
        <v>313</v>
      </c>
      <c r="C149" s="169">
        <v>2600</v>
      </c>
      <c r="D149" s="170">
        <f>C149+E149</f>
        <v>2600</v>
      </c>
      <c r="E149" s="136">
        <f>SUM(F149:BC149)</f>
        <v>0</v>
      </c>
      <c r="F149" s="133"/>
      <c r="G149" s="133"/>
      <c r="H149" s="133"/>
      <c r="I149" s="133"/>
      <c r="J149" s="137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</row>
    <row r="150" spans="1:55" s="115" customFormat="1" ht="18.75">
      <c r="A150" s="243"/>
      <c r="B150" s="239" t="s">
        <v>207</v>
      </c>
      <c r="C150" s="161">
        <f>C151</f>
        <v>2080</v>
      </c>
      <c r="D150" s="162">
        <f>D151</f>
        <v>2080</v>
      </c>
      <c r="E150" s="126">
        <f>E151</f>
        <v>0</v>
      </c>
      <c r="F150" s="126">
        <f aca="true" t="shared" si="29" ref="F150:BC150">F151</f>
        <v>0</v>
      </c>
      <c r="G150" s="126">
        <f t="shared" si="29"/>
        <v>0</v>
      </c>
      <c r="H150" s="126">
        <f t="shared" si="29"/>
        <v>0</v>
      </c>
      <c r="I150" s="126">
        <f t="shared" si="29"/>
        <v>0</v>
      </c>
      <c r="J150" s="126">
        <f t="shared" si="29"/>
        <v>0</v>
      </c>
      <c r="K150" s="126">
        <f t="shared" si="29"/>
        <v>0</v>
      </c>
      <c r="L150" s="126">
        <f t="shared" si="29"/>
        <v>0</v>
      </c>
      <c r="M150" s="126">
        <f t="shared" si="29"/>
        <v>0</v>
      </c>
      <c r="N150" s="126">
        <f t="shared" si="29"/>
        <v>0</v>
      </c>
      <c r="O150" s="126">
        <f t="shared" si="29"/>
        <v>0</v>
      </c>
      <c r="P150" s="126">
        <f t="shared" si="29"/>
        <v>0</v>
      </c>
      <c r="Q150" s="126">
        <f t="shared" si="29"/>
        <v>0</v>
      </c>
      <c r="R150" s="126">
        <f t="shared" si="29"/>
        <v>0</v>
      </c>
      <c r="S150" s="126">
        <f t="shared" si="29"/>
        <v>0</v>
      </c>
      <c r="T150" s="126">
        <f t="shared" si="29"/>
        <v>0</v>
      </c>
      <c r="U150" s="126">
        <f t="shared" si="29"/>
        <v>0</v>
      </c>
      <c r="V150" s="126">
        <f t="shared" si="29"/>
        <v>0</v>
      </c>
      <c r="W150" s="126">
        <f t="shared" si="29"/>
        <v>0</v>
      </c>
      <c r="X150" s="126">
        <f t="shared" si="29"/>
        <v>0</v>
      </c>
      <c r="Y150" s="126">
        <f t="shared" si="29"/>
        <v>0</v>
      </c>
      <c r="Z150" s="126">
        <f t="shared" si="29"/>
        <v>0</v>
      </c>
      <c r="AA150" s="126">
        <f t="shared" si="29"/>
        <v>0</v>
      </c>
      <c r="AB150" s="126">
        <f t="shared" si="29"/>
        <v>0</v>
      </c>
      <c r="AC150" s="126">
        <f t="shared" si="29"/>
        <v>0</v>
      </c>
      <c r="AD150" s="126">
        <f t="shared" si="29"/>
        <v>0</v>
      </c>
      <c r="AE150" s="126">
        <f t="shared" si="29"/>
        <v>0</v>
      </c>
      <c r="AF150" s="126">
        <f t="shared" si="29"/>
        <v>0</v>
      </c>
      <c r="AG150" s="126">
        <f t="shared" si="29"/>
        <v>0</v>
      </c>
      <c r="AH150" s="126">
        <f t="shared" si="29"/>
        <v>0</v>
      </c>
      <c r="AI150" s="126">
        <f t="shared" si="29"/>
        <v>0</v>
      </c>
      <c r="AJ150" s="126">
        <f t="shared" si="29"/>
        <v>0</v>
      </c>
      <c r="AK150" s="126">
        <f t="shared" si="29"/>
        <v>0</v>
      </c>
      <c r="AL150" s="126">
        <f t="shared" si="29"/>
        <v>0</v>
      </c>
      <c r="AM150" s="126">
        <f t="shared" si="29"/>
        <v>0</v>
      </c>
      <c r="AN150" s="126">
        <f t="shared" si="29"/>
        <v>0</v>
      </c>
      <c r="AO150" s="126">
        <f t="shared" si="29"/>
        <v>0</v>
      </c>
      <c r="AP150" s="126">
        <f t="shared" si="29"/>
        <v>0</v>
      </c>
      <c r="AQ150" s="126">
        <f t="shared" si="29"/>
        <v>0</v>
      </c>
      <c r="AR150" s="126">
        <f t="shared" si="29"/>
        <v>0</v>
      </c>
      <c r="AS150" s="126">
        <f t="shared" si="29"/>
        <v>0</v>
      </c>
      <c r="AT150" s="126">
        <f t="shared" si="29"/>
        <v>0</v>
      </c>
      <c r="AU150" s="126">
        <f t="shared" si="29"/>
        <v>0</v>
      </c>
      <c r="AV150" s="126">
        <f t="shared" si="29"/>
        <v>0</v>
      </c>
      <c r="AW150" s="126">
        <f t="shared" si="29"/>
        <v>0</v>
      </c>
      <c r="AX150" s="126">
        <f t="shared" si="29"/>
        <v>0</v>
      </c>
      <c r="AY150" s="126">
        <f t="shared" si="29"/>
        <v>0</v>
      </c>
      <c r="AZ150" s="126">
        <f t="shared" si="29"/>
        <v>0</v>
      </c>
      <c r="BA150" s="126">
        <f t="shared" si="29"/>
        <v>0</v>
      </c>
      <c r="BB150" s="126">
        <f t="shared" si="29"/>
        <v>0</v>
      </c>
      <c r="BC150" s="126">
        <f t="shared" si="29"/>
        <v>0</v>
      </c>
    </row>
    <row r="151" spans="1:55" s="105" customFormat="1" ht="31.5">
      <c r="A151" s="234">
        <v>1</v>
      </c>
      <c r="B151" s="244" t="s">
        <v>296</v>
      </c>
      <c r="C151" s="169">
        <v>2080</v>
      </c>
      <c r="D151" s="170">
        <f>C151+E151</f>
        <v>2080</v>
      </c>
      <c r="E151" s="121">
        <f>SUM(F151:BC151)</f>
        <v>0</v>
      </c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  <c r="AU151" s="133"/>
      <c r="AV151" s="133"/>
      <c r="AW151" s="133"/>
      <c r="AX151" s="133"/>
      <c r="AY151" s="133"/>
      <c r="AZ151" s="133"/>
      <c r="BA151" s="133"/>
      <c r="BB151" s="133"/>
      <c r="BC151" s="133"/>
    </row>
    <row r="152" spans="1:55" s="36" customFormat="1" ht="24.75" customHeight="1">
      <c r="A152" s="277" t="s">
        <v>109</v>
      </c>
      <c r="B152" s="286"/>
      <c r="C152" s="161">
        <f>C154+C153</f>
        <v>3508.8</v>
      </c>
      <c r="D152" s="162">
        <f>SUM(D153:D154)</f>
        <v>3508.8</v>
      </c>
      <c r="E152" s="126">
        <f aca="true" t="shared" si="30" ref="E152:J152">SUM(E153:E154)</f>
        <v>0</v>
      </c>
      <c r="F152" s="126">
        <f t="shared" si="30"/>
        <v>0</v>
      </c>
      <c r="G152" s="126">
        <f t="shared" si="30"/>
        <v>0</v>
      </c>
      <c r="H152" s="126">
        <f t="shared" si="30"/>
        <v>0</v>
      </c>
      <c r="I152" s="126">
        <f t="shared" si="30"/>
        <v>0</v>
      </c>
      <c r="J152" s="126">
        <f t="shared" si="30"/>
        <v>0</v>
      </c>
      <c r="K152" s="126">
        <f aca="true" t="shared" si="31" ref="K152:BC152">K154</f>
        <v>0</v>
      </c>
      <c r="L152" s="126">
        <f t="shared" si="31"/>
        <v>0</v>
      </c>
      <c r="M152" s="126">
        <f t="shared" si="31"/>
        <v>0</v>
      </c>
      <c r="N152" s="126">
        <f t="shared" si="31"/>
        <v>0</v>
      </c>
      <c r="O152" s="126">
        <f t="shared" si="31"/>
        <v>0</v>
      </c>
      <c r="P152" s="126">
        <f t="shared" si="31"/>
        <v>0</v>
      </c>
      <c r="Q152" s="126">
        <f t="shared" si="31"/>
        <v>0</v>
      </c>
      <c r="R152" s="126">
        <f t="shared" si="31"/>
        <v>0</v>
      </c>
      <c r="S152" s="126">
        <f t="shared" si="31"/>
        <v>0</v>
      </c>
      <c r="T152" s="126">
        <f t="shared" si="31"/>
        <v>0</v>
      </c>
      <c r="U152" s="126">
        <f t="shared" si="31"/>
        <v>0</v>
      </c>
      <c r="V152" s="126">
        <f t="shared" si="31"/>
        <v>0</v>
      </c>
      <c r="W152" s="126">
        <f t="shared" si="31"/>
        <v>0</v>
      </c>
      <c r="X152" s="126">
        <f t="shared" si="31"/>
        <v>0</v>
      </c>
      <c r="Y152" s="126">
        <f t="shared" si="31"/>
        <v>0</v>
      </c>
      <c r="Z152" s="126">
        <f t="shared" si="31"/>
        <v>0</v>
      </c>
      <c r="AA152" s="126">
        <f t="shared" si="31"/>
        <v>0</v>
      </c>
      <c r="AB152" s="126">
        <f t="shared" si="31"/>
        <v>0</v>
      </c>
      <c r="AC152" s="126">
        <f t="shared" si="31"/>
        <v>0</v>
      </c>
      <c r="AD152" s="126">
        <f t="shared" si="31"/>
        <v>0</v>
      </c>
      <c r="AE152" s="126">
        <f t="shared" si="31"/>
        <v>0</v>
      </c>
      <c r="AF152" s="126">
        <f t="shared" si="31"/>
        <v>0</v>
      </c>
      <c r="AG152" s="126">
        <f t="shared" si="31"/>
        <v>0</v>
      </c>
      <c r="AH152" s="126">
        <f t="shared" si="31"/>
        <v>0</v>
      </c>
      <c r="AI152" s="126">
        <f t="shared" si="31"/>
        <v>0</v>
      </c>
      <c r="AJ152" s="126">
        <f t="shared" si="31"/>
        <v>0</v>
      </c>
      <c r="AK152" s="126">
        <f t="shared" si="31"/>
        <v>0</v>
      </c>
      <c r="AL152" s="126">
        <f t="shared" si="31"/>
        <v>0</v>
      </c>
      <c r="AM152" s="126">
        <f t="shared" si="31"/>
        <v>0</v>
      </c>
      <c r="AN152" s="126">
        <f t="shared" si="31"/>
        <v>0</v>
      </c>
      <c r="AO152" s="126">
        <f t="shared" si="31"/>
        <v>0</v>
      </c>
      <c r="AP152" s="126">
        <f t="shared" si="31"/>
        <v>0</v>
      </c>
      <c r="AQ152" s="126">
        <f t="shared" si="31"/>
        <v>0</v>
      </c>
      <c r="AR152" s="126">
        <f t="shared" si="31"/>
        <v>0</v>
      </c>
      <c r="AS152" s="126">
        <f t="shared" si="31"/>
        <v>0</v>
      </c>
      <c r="AT152" s="126">
        <f t="shared" si="31"/>
        <v>0</v>
      </c>
      <c r="AU152" s="126">
        <f t="shared" si="31"/>
        <v>0</v>
      </c>
      <c r="AV152" s="126">
        <f t="shared" si="31"/>
        <v>0</v>
      </c>
      <c r="AW152" s="126">
        <f t="shared" si="31"/>
        <v>0</v>
      </c>
      <c r="AX152" s="126">
        <f t="shared" si="31"/>
        <v>0</v>
      </c>
      <c r="AY152" s="126">
        <f t="shared" si="31"/>
        <v>0</v>
      </c>
      <c r="AZ152" s="126">
        <f t="shared" si="31"/>
        <v>0</v>
      </c>
      <c r="BA152" s="126">
        <f t="shared" si="31"/>
        <v>0</v>
      </c>
      <c r="BB152" s="126">
        <f t="shared" si="31"/>
        <v>0</v>
      </c>
      <c r="BC152" s="126">
        <f t="shared" si="31"/>
        <v>0</v>
      </c>
    </row>
    <row r="153" spans="1:55" s="36" customFormat="1" ht="45" customHeight="1">
      <c r="A153" s="245">
        <v>1</v>
      </c>
      <c r="B153" s="242" t="s">
        <v>368</v>
      </c>
      <c r="C153" s="161">
        <v>1428.8</v>
      </c>
      <c r="D153" s="170">
        <f>C153+E153</f>
        <v>1428.8</v>
      </c>
      <c r="E153" s="121">
        <f>SUM(F153:BC153)</f>
        <v>0</v>
      </c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/>
      <c r="AF153" s="126"/>
      <c r="AG153" s="126"/>
      <c r="AH153" s="126"/>
      <c r="AI153" s="126"/>
      <c r="AJ153" s="126"/>
      <c r="AK153" s="126"/>
      <c r="AL153" s="126"/>
      <c r="AM153" s="126"/>
      <c r="AN153" s="126"/>
      <c r="AO153" s="126"/>
      <c r="AP153" s="126"/>
      <c r="AQ153" s="126"/>
      <c r="AR153" s="126"/>
      <c r="AS153" s="126"/>
      <c r="AT153" s="126"/>
      <c r="AU153" s="126"/>
      <c r="AV153" s="126"/>
      <c r="AW153" s="126"/>
      <c r="AX153" s="126"/>
      <c r="AY153" s="126"/>
      <c r="AZ153" s="126"/>
      <c r="BA153" s="126"/>
      <c r="BB153" s="126"/>
      <c r="BC153" s="126"/>
    </row>
    <row r="154" spans="1:55" s="106" customFormat="1" ht="31.5">
      <c r="A154" s="237">
        <v>2</v>
      </c>
      <c r="B154" s="244" t="s">
        <v>297</v>
      </c>
      <c r="C154" s="169">
        <v>2080</v>
      </c>
      <c r="D154" s="170">
        <f>C154+E154</f>
        <v>2080</v>
      </c>
      <c r="E154" s="121">
        <f>SUM(F154:BC154)</f>
        <v>0</v>
      </c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</row>
    <row r="155" spans="1:55" s="36" customFormat="1" ht="27.75" customHeight="1">
      <c r="A155" s="277" t="s">
        <v>112</v>
      </c>
      <c r="B155" s="286"/>
      <c r="C155" s="161">
        <f>C156+C158</f>
        <v>39800</v>
      </c>
      <c r="D155" s="162">
        <f>D156+D158+D157</f>
        <v>39653</v>
      </c>
      <c r="E155" s="126">
        <f>E156+E158+E157</f>
        <v>-147</v>
      </c>
      <c r="F155" s="126">
        <f aca="true" t="shared" si="32" ref="F155:BC155">F156+F158+F157</f>
        <v>0</v>
      </c>
      <c r="G155" s="126">
        <f t="shared" si="32"/>
        <v>0</v>
      </c>
      <c r="H155" s="126">
        <f t="shared" si="32"/>
        <v>0</v>
      </c>
      <c r="I155" s="126">
        <f t="shared" si="32"/>
        <v>0</v>
      </c>
      <c r="J155" s="126">
        <f t="shared" si="32"/>
        <v>0</v>
      </c>
      <c r="K155" s="126">
        <f t="shared" si="32"/>
        <v>0</v>
      </c>
      <c r="L155" s="126">
        <f t="shared" si="32"/>
        <v>0</v>
      </c>
      <c r="M155" s="126">
        <f t="shared" si="32"/>
        <v>0</v>
      </c>
      <c r="N155" s="126">
        <f t="shared" si="32"/>
        <v>0</v>
      </c>
      <c r="O155" s="126">
        <f t="shared" si="32"/>
        <v>0</v>
      </c>
      <c r="P155" s="126">
        <f t="shared" si="32"/>
        <v>0</v>
      </c>
      <c r="Q155" s="126">
        <f t="shared" si="32"/>
        <v>0</v>
      </c>
      <c r="R155" s="126">
        <f t="shared" si="32"/>
        <v>0</v>
      </c>
      <c r="S155" s="126">
        <f t="shared" si="32"/>
        <v>0</v>
      </c>
      <c r="T155" s="126">
        <f t="shared" si="32"/>
        <v>0</v>
      </c>
      <c r="U155" s="126">
        <f t="shared" si="32"/>
        <v>0</v>
      </c>
      <c r="V155" s="126">
        <f t="shared" si="32"/>
        <v>0</v>
      </c>
      <c r="W155" s="126">
        <f t="shared" si="32"/>
        <v>-147</v>
      </c>
      <c r="X155" s="126">
        <f t="shared" si="32"/>
        <v>0</v>
      </c>
      <c r="Y155" s="126">
        <f t="shared" si="32"/>
        <v>0</v>
      </c>
      <c r="Z155" s="126">
        <f t="shared" si="32"/>
        <v>0</v>
      </c>
      <c r="AA155" s="126">
        <f t="shared" si="32"/>
        <v>0</v>
      </c>
      <c r="AB155" s="126">
        <f t="shared" si="32"/>
        <v>0</v>
      </c>
      <c r="AC155" s="126">
        <f t="shared" si="32"/>
        <v>0</v>
      </c>
      <c r="AD155" s="126">
        <f t="shared" si="32"/>
        <v>0</v>
      </c>
      <c r="AE155" s="126">
        <f t="shared" si="32"/>
        <v>0</v>
      </c>
      <c r="AF155" s="126">
        <f t="shared" si="32"/>
        <v>0</v>
      </c>
      <c r="AG155" s="126">
        <f t="shared" si="32"/>
        <v>0</v>
      </c>
      <c r="AH155" s="126">
        <f t="shared" si="32"/>
        <v>0</v>
      </c>
      <c r="AI155" s="126">
        <f t="shared" si="32"/>
        <v>0</v>
      </c>
      <c r="AJ155" s="126">
        <f t="shared" si="32"/>
        <v>0</v>
      </c>
      <c r="AK155" s="126">
        <f t="shared" si="32"/>
        <v>0</v>
      </c>
      <c r="AL155" s="126">
        <f t="shared" si="32"/>
        <v>0</v>
      </c>
      <c r="AM155" s="126">
        <f t="shared" si="32"/>
        <v>0</v>
      </c>
      <c r="AN155" s="126">
        <f t="shared" si="32"/>
        <v>0</v>
      </c>
      <c r="AO155" s="126">
        <f t="shared" si="32"/>
        <v>0</v>
      </c>
      <c r="AP155" s="126">
        <f t="shared" si="32"/>
        <v>0</v>
      </c>
      <c r="AQ155" s="126">
        <f t="shared" si="32"/>
        <v>0</v>
      </c>
      <c r="AR155" s="126">
        <f t="shared" si="32"/>
        <v>0</v>
      </c>
      <c r="AS155" s="126">
        <f t="shared" si="32"/>
        <v>0</v>
      </c>
      <c r="AT155" s="126">
        <f t="shared" si="32"/>
        <v>0</v>
      </c>
      <c r="AU155" s="126">
        <f t="shared" si="32"/>
        <v>0</v>
      </c>
      <c r="AV155" s="126">
        <f t="shared" si="32"/>
        <v>0</v>
      </c>
      <c r="AW155" s="126">
        <f t="shared" si="32"/>
        <v>0</v>
      </c>
      <c r="AX155" s="126">
        <f t="shared" si="32"/>
        <v>0</v>
      </c>
      <c r="AY155" s="126">
        <f t="shared" si="32"/>
        <v>0</v>
      </c>
      <c r="AZ155" s="126">
        <f t="shared" si="32"/>
        <v>0</v>
      </c>
      <c r="BA155" s="126">
        <f t="shared" si="32"/>
        <v>0</v>
      </c>
      <c r="BB155" s="126">
        <f t="shared" si="32"/>
        <v>0</v>
      </c>
      <c r="BC155" s="126">
        <f t="shared" si="32"/>
        <v>0</v>
      </c>
    </row>
    <row r="156" spans="1:55" s="106" customFormat="1" ht="65.25" customHeight="1">
      <c r="A156" s="246">
        <v>1</v>
      </c>
      <c r="B156" s="193" t="s">
        <v>335</v>
      </c>
      <c r="C156" s="169">
        <v>39800</v>
      </c>
      <c r="D156" s="170">
        <f>C156+E156</f>
        <v>39653</v>
      </c>
      <c r="E156" s="121">
        <f>SUM(F156:BC156)</f>
        <v>-147</v>
      </c>
      <c r="F156" s="121"/>
      <c r="G156" s="121"/>
      <c r="H156" s="120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>
        <v>-147</v>
      </c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</row>
    <row r="157" spans="1:55" s="106" customFormat="1" ht="37.5" customHeight="1" hidden="1">
      <c r="A157" s="246">
        <v>2</v>
      </c>
      <c r="B157" s="168"/>
      <c r="C157" s="169">
        <v>0</v>
      </c>
      <c r="D157" s="170">
        <f>C157+E157</f>
        <v>0</v>
      </c>
      <c r="E157" s="121">
        <f>SUM(F157:BC157)</f>
        <v>0</v>
      </c>
      <c r="F157" s="121"/>
      <c r="G157" s="121"/>
      <c r="H157" s="120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</row>
    <row r="158" spans="1:55" s="106" customFormat="1" ht="15.75" customHeight="1" hidden="1">
      <c r="A158" s="240">
        <v>3</v>
      </c>
      <c r="B158" s="241" t="s">
        <v>209</v>
      </c>
      <c r="C158" s="169"/>
      <c r="D158" s="170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</row>
    <row r="159" spans="1:55" s="106" customFormat="1" ht="15.75" customHeight="1" hidden="1">
      <c r="A159" s="240"/>
      <c r="B159" s="241" t="s">
        <v>115</v>
      </c>
      <c r="C159" s="169"/>
      <c r="D159" s="170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</row>
    <row r="160" spans="1:55" s="106" customFormat="1" ht="15.75" customHeight="1" hidden="1">
      <c r="A160" s="240"/>
      <c r="B160" s="241" t="s">
        <v>116</v>
      </c>
      <c r="C160" s="169"/>
      <c r="D160" s="170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</row>
    <row r="161" spans="1:55" s="106" customFormat="1" ht="15.75" customHeight="1" hidden="1">
      <c r="A161" s="240"/>
      <c r="B161" s="241" t="s">
        <v>117</v>
      </c>
      <c r="C161" s="169"/>
      <c r="D161" s="170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</row>
    <row r="162" spans="1:55" s="36" customFormat="1" ht="25.5" customHeight="1">
      <c r="A162" s="277" t="s">
        <v>118</v>
      </c>
      <c r="B162" s="286"/>
      <c r="C162" s="161">
        <f>C163</f>
        <v>0</v>
      </c>
      <c r="D162" s="170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</row>
    <row r="163" spans="1:55" s="106" customFormat="1" ht="15.75">
      <c r="A163" s="240">
        <v>1</v>
      </c>
      <c r="B163" s="241" t="s">
        <v>119</v>
      </c>
      <c r="C163" s="169"/>
      <c r="D163" s="170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</row>
    <row r="164" spans="1:55" s="36" customFormat="1" ht="31.5" customHeight="1">
      <c r="A164" s="277" t="s">
        <v>123</v>
      </c>
      <c r="B164" s="286"/>
      <c r="C164" s="161">
        <f>SUM(C165:C171)</f>
        <v>6100</v>
      </c>
      <c r="D164" s="162">
        <f>SUM(D165:D171)</f>
        <v>6100</v>
      </c>
      <c r="E164" s="126">
        <f>SUM(E165:E171)</f>
        <v>0</v>
      </c>
      <c r="F164" s="126">
        <f aca="true" t="shared" si="33" ref="F164:BC164">SUM(F165:F171)</f>
        <v>0</v>
      </c>
      <c r="G164" s="126">
        <f t="shared" si="33"/>
        <v>0</v>
      </c>
      <c r="H164" s="126">
        <f t="shared" si="33"/>
        <v>0</v>
      </c>
      <c r="I164" s="126">
        <f t="shared" si="33"/>
        <v>0</v>
      </c>
      <c r="J164" s="126">
        <f t="shared" si="33"/>
        <v>0</v>
      </c>
      <c r="K164" s="126">
        <f t="shared" si="33"/>
        <v>0</v>
      </c>
      <c r="L164" s="126">
        <f t="shared" si="33"/>
        <v>0</v>
      </c>
      <c r="M164" s="126">
        <f t="shared" si="33"/>
        <v>0</v>
      </c>
      <c r="N164" s="126">
        <f t="shared" si="33"/>
        <v>0</v>
      </c>
      <c r="O164" s="126">
        <f t="shared" si="33"/>
        <v>0</v>
      </c>
      <c r="P164" s="126">
        <f t="shared" si="33"/>
        <v>0</v>
      </c>
      <c r="Q164" s="126">
        <f t="shared" si="33"/>
        <v>0</v>
      </c>
      <c r="R164" s="126">
        <f t="shared" si="33"/>
        <v>0</v>
      </c>
      <c r="S164" s="126">
        <f t="shared" si="33"/>
        <v>0</v>
      </c>
      <c r="T164" s="126">
        <f t="shared" si="33"/>
        <v>0</v>
      </c>
      <c r="U164" s="126">
        <f t="shared" si="33"/>
        <v>0</v>
      </c>
      <c r="V164" s="126">
        <f t="shared" si="33"/>
        <v>0</v>
      </c>
      <c r="W164" s="126">
        <f t="shared" si="33"/>
        <v>0</v>
      </c>
      <c r="X164" s="126">
        <f t="shared" si="33"/>
        <v>0</v>
      </c>
      <c r="Y164" s="126">
        <f t="shared" si="33"/>
        <v>0</v>
      </c>
      <c r="Z164" s="126">
        <f t="shared" si="33"/>
        <v>0</v>
      </c>
      <c r="AA164" s="126">
        <f t="shared" si="33"/>
        <v>0</v>
      </c>
      <c r="AB164" s="126">
        <f t="shared" si="33"/>
        <v>0</v>
      </c>
      <c r="AC164" s="126">
        <f t="shared" si="33"/>
        <v>0</v>
      </c>
      <c r="AD164" s="126">
        <f t="shared" si="33"/>
        <v>0</v>
      </c>
      <c r="AE164" s="126">
        <f t="shared" si="33"/>
        <v>0</v>
      </c>
      <c r="AF164" s="126">
        <f t="shared" si="33"/>
        <v>0</v>
      </c>
      <c r="AG164" s="126">
        <f t="shared" si="33"/>
        <v>0</v>
      </c>
      <c r="AH164" s="126">
        <f t="shared" si="33"/>
        <v>0</v>
      </c>
      <c r="AI164" s="126">
        <f t="shared" si="33"/>
        <v>0</v>
      </c>
      <c r="AJ164" s="126">
        <f t="shared" si="33"/>
        <v>0</v>
      </c>
      <c r="AK164" s="126">
        <f t="shared" si="33"/>
        <v>0</v>
      </c>
      <c r="AL164" s="126">
        <f t="shared" si="33"/>
        <v>0</v>
      </c>
      <c r="AM164" s="126">
        <f t="shared" si="33"/>
        <v>0</v>
      </c>
      <c r="AN164" s="126">
        <f t="shared" si="33"/>
        <v>0</v>
      </c>
      <c r="AO164" s="126">
        <f t="shared" si="33"/>
        <v>0</v>
      </c>
      <c r="AP164" s="126">
        <f t="shared" si="33"/>
        <v>0</v>
      </c>
      <c r="AQ164" s="126">
        <f t="shared" si="33"/>
        <v>0</v>
      </c>
      <c r="AR164" s="126">
        <f t="shared" si="33"/>
        <v>0</v>
      </c>
      <c r="AS164" s="126">
        <f t="shared" si="33"/>
        <v>0</v>
      </c>
      <c r="AT164" s="126">
        <f t="shared" si="33"/>
        <v>0</v>
      </c>
      <c r="AU164" s="126">
        <f t="shared" si="33"/>
        <v>0</v>
      </c>
      <c r="AV164" s="126">
        <f t="shared" si="33"/>
        <v>0</v>
      </c>
      <c r="AW164" s="126">
        <f t="shared" si="33"/>
        <v>0</v>
      </c>
      <c r="AX164" s="126">
        <f t="shared" si="33"/>
        <v>0</v>
      </c>
      <c r="AY164" s="126">
        <f t="shared" si="33"/>
        <v>0</v>
      </c>
      <c r="AZ164" s="126">
        <f t="shared" si="33"/>
        <v>0</v>
      </c>
      <c r="BA164" s="126">
        <f t="shared" si="33"/>
        <v>0</v>
      </c>
      <c r="BB164" s="126">
        <f t="shared" si="33"/>
        <v>0</v>
      </c>
      <c r="BC164" s="126">
        <f t="shared" si="33"/>
        <v>0</v>
      </c>
    </row>
    <row r="165" spans="1:55" s="106" customFormat="1" ht="31.5">
      <c r="A165" s="246">
        <v>1</v>
      </c>
      <c r="B165" s="241" t="s">
        <v>337</v>
      </c>
      <c r="C165" s="169">
        <v>4000</v>
      </c>
      <c r="D165" s="170">
        <f aca="true" t="shared" si="34" ref="D165:D173">C165+E165</f>
        <v>4000</v>
      </c>
      <c r="E165" s="121">
        <f aca="true" t="shared" si="35" ref="E165:E171">SUM(F165:BC165)</f>
        <v>0</v>
      </c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</row>
    <row r="166" spans="1:55" s="106" customFormat="1" ht="15.75">
      <c r="A166" s="246">
        <v>2</v>
      </c>
      <c r="B166" s="241" t="s">
        <v>215</v>
      </c>
      <c r="C166" s="169">
        <v>1500</v>
      </c>
      <c r="D166" s="170">
        <f t="shared" si="34"/>
        <v>1500</v>
      </c>
      <c r="E166" s="121">
        <f t="shared" si="35"/>
        <v>0</v>
      </c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</row>
    <row r="167" spans="1:55" s="106" customFormat="1" ht="31.5" hidden="1">
      <c r="A167" s="246">
        <v>3</v>
      </c>
      <c r="B167" s="247" t="s">
        <v>194</v>
      </c>
      <c r="C167" s="169">
        <v>0</v>
      </c>
      <c r="D167" s="170">
        <f t="shared" si="34"/>
        <v>0</v>
      </c>
      <c r="E167" s="121">
        <f t="shared" si="35"/>
        <v>0</v>
      </c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</row>
    <row r="168" spans="1:55" s="106" customFormat="1" ht="31.5" hidden="1">
      <c r="A168" s="246">
        <v>4</v>
      </c>
      <c r="B168" s="241" t="s">
        <v>130</v>
      </c>
      <c r="C168" s="169">
        <v>0</v>
      </c>
      <c r="D168" s="170">
        <f t="shared" si="34"/>
        <v>0</v>
      </c>
      <c r="E168" s="121">
        <f t="shared" si="35"/>
        <v>0</v>
      </c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</row>
    <row r="169" spans="1:55" ht="31.5" hidden="1">
      <c r="A169" s="166">
        <v>5</v>
      </c>
      <c r="B169" s="241" t="s">
        <v>193</v>
      </c>
      <c r="C169" s="192">
        <v>0</v>
      </c>
      <c r="D169" s="170">
        <f t="shared" si="34"/>
        <v>0</v>
      </c>
      <c r="E169" s="121">
        <f t="shared" si="35"/>
        <v>0</v>
      </c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</row>
    <row r="170" spans="1:55" ht="31.5" hidden="1">
      <c r="A170" s="166">
        <v>6</v>
      </c>
      <c r="B170" s="241" t="s">
        <v>195</v>
      </c>
      <c r="C170" s="192">
        <v>0</v>
      </c>
      <c r="D170" s="170">
        <f t="shared" si="34"/>
        <v>0</v>
      </c>
      <c r="E170" s="121">
        <f t="shared" si="35"/>
        <v>0</v>
      </c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</row>
    <row r="171" spans="1:55" ht="15.75">
      <c r="A171" s="166">
        <v>3</v>
      </c>
      <c r="B171" s="241" t="s">
        <v>221</v>
      </c>
      <c r="C171" s="192">
        <v>600</v>
      </c>
      <c r="D171" s="170">
        <f t="shared" si="34"/>
        <v>600</v>
      </c>
      <c r="E171" s="121">
        <f t="shared" si="35"/>
        <v>0</v>
      </c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</row>
    <row r="172" spans="1:55" s="119" customFormat="1" ht="24.75" customHeight="1">
      <c r="A172" s="163"/>
      <c r="B172" s="248" t="s">
        <v>312</v>
      </c>
      <c r="C172" s="249">
        <f>C173</f>
        <v>13846.5</v>
      </c>
      <c r="D172" s="182">
        <f>D173</f>
        <v>14741.6</v>
      </c>
      <c r="E172" s="129">
        <f>E173</f>
        <v>895.1</v>
      </c>
      <c r="F172" s="129">
        <f aca="true" t="shared" si="36" ref="F172:BC172">F173</f>
        <v>0</v>
      </c>
      <c r="G172" s="129">
        <f t="shared" si="36"/>
        <v>0</v>
      </c>
      <c r="H172" s="129">
        <f t="shared" si="36"/>
        <v>0</v>
      </c>
      <c r="I172" s="129">
        <f t="shared" si="36"/>
        <v>895.1</v>
      </c>
      <c r="J172" s="129">
        <f t="shared" si="36"/>
        <v>0</v>
      </c>
      <c r="K172" s="129">
        <f t="shared" si="36"/>
        <v>0</v>
      </c>
      <c r="L172" s="129">
        <f t="shared" si="36"/>
        <v>0</v>
      </c>
      <c r="M172" s="129">
        <f t="shared" si="36"/>
        <v>0</v>
      </c>
      <c r="N172" s="129">
        <f t="shared" si="36"/>
        <v>0</v>
      </c>
      <c r="O172" s="129">
        <f t="shared" si="36"/>
        <v>0</v>
      </c>
      <c r="P172" s="129">
        <f t="shared" si="36"/>
        <v>0</v>
      </c>
      <c r="Q172" s="129">
        <f t="shared" si="36"/>
        <v>0</v>
      </c>
      <c r="R172" s="129">
        <f t="shared" si="36"/>
        <v>0</v>
      </c>
      <c r="S172" s="129">
        <f t="shared" si="36"/>
        <v>0</v>
      </c>
      <c r="T172" s="129">
        <f t="shared" si="36"/>
        <v>0</v>
      </c>
      <c r="U172" s="129">
        <f t="shared" si="36"/>
        <v>0</v>
      </c>
      <c r="V172" s="129">
        <f t="shared" si="36"/>
        <v>0</v>
      </c>
      <c r="W172" s="129">
        <f t="shared" si="36"/>
        <v>0</v>
      </c>
      <c r="X172" s="129">
        <f t="shared" si="36"/>
        <v>0</v>
      </c>
      <c r="Y172" s="129">
        <f t="shared" si="36"/>
        <v>0</v>
      </c>
      <c r="Z172" s="129">
        <f t="shared" si="36"/>
        <v>0</v>
      </c>
      <c r="AA172" s="129">
        <f t="shared" si="36"/>
        <v>0</v>
      </c>
      <c r="AB172" s="129">
        <f t="shared" si="36"/>
        <v>0</v>
      </c>
      <c r="AC172" s="129">
        <f t="shared" si="36"/>
        <v>0</v>
      </c>
      <c r="AD172" s="129">
        <f t="shared" si="36"/>
        <v>0</v>
      </c>
      <c r="AE172" s="129">
        <f t="shared" si="36"/>
        <v>0</v>
      </c>
      <c r="AF172" s="129">
        <f t="shared" si="36"/>
        <v>0</v>
      </c>
      <c r="AG172" s="129">
        <f t="shared" si="36"/>
        <v>0</v>
      </c>
      <c r="AH172" s="129">
        <f t="shared" si="36"/>
        <v>0</v>
      </c>
      <c r="AI172" s="129">
        <f t="shared" si="36"/>
        <v>0</v>
      </c>
      <c r="AJ172" s="129">
        <f t="shared" si="36"/>
        <v>0</v>
      </c>
      <c r="AK172" s="129">
        <f t="shared" si="36"/>
        <v>0</v>
      </c>
      <c r="AL172" s="129">
        <f t="shared" si="36"/>
        <v>0</v>
      </c>
      <c r="AM172" s="129">
        <f t="shared" si="36"/>
        <v>0</v>
      </c>
      <c r="AN172" s="129">
        <f t="shared" si="36"/>
        <v>0</v>
      </c>
      <c r="AO172" s="129">
        <f t="shared" si="36"/>
        <v>0</v>
      </c>
      <c r="AP172" s="129">
        <f t="shared" si="36"/>
        <v>0</v>
      </c>
      <c r="AQ172" s="129">
        <f t="shared" si="36"/>
        <v>0</v>
      </c>
      <c r="AR172" s="129">
        <f t="shared" si="36"/>
        <v>0</v>
      </c>
      <c r="AS172" s="129">
        <f t="shared" si="36"/>
        <v>0</v>
      </c>
      <c r="AT172" s="129">
        <f t="shared" si="36"/>
        <v>0</v>
      </c>
      <c r="AU172" s="129">
        <f t="shared" si="36"/>
        <v>0</v>
      </c>
      <c r="AV172" s="129">
        <f t="shared" si="36"/>
        <v>0</v>
      </c>
      <c r="AW172" s="129">
        <f t="shared" si="36"/>
        <v>0</v>
      </c>
      <c r="AX172" s="129">
        <f t="shared" si="36"/>
        <v>0</v>
      </c>
      <c r="AY172" s="129">
        <f t="shared" si="36"/>
        <v>0</v>
      </c>
      <c r="AZ172" s="129">
        <f t="shared" si="36"/>
        <v>0</v>
      </c>
      <c r="BA172" s="129">
        <f t="shared" si="36"/>
        <v>0</v>
      </c>
      <c r="BB172" s="129">
        <f t="shared" si="36"/>
        <v>0</v>
      </c>
      <c r="BC172" s="129">
        <f t="shared" si="36"/>
        <v>0</v>
      </c>
    </row>
    <row r="173" spans="1:55" s="117" customFormat="1" ht="62.25" customHeight="1">
      <c r="A173" s="166">
        <v>1</v>
      </c>
      <c r="B173" s="172" t="s">
        <v>343</v>
      </c>
      <c r="C173" s="192">
        <v>13846.5</v>
      </c>
      <c r="D173" s="170">
        <f t="shared" si="34"/>
        <v>14741.6</v>
      </c>
      <c r="E173" s="122">
        <f>SUM(F173:BC173)</f>
        <v>895.1</v>
      </c>
      <c r="F173" s="122"/>
      <c r="G173" s="122"/>
      <c r="H173" s="122"/>
      <c r="I173" s="122">
        <v>895.1</v>
      </c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</row>
    <row r="174" spans="1:55" ht="32.25" customHeight="1">
      <c r="A174" s="250"/>
      <c r="B174" s="251" t="s">
        <v>135</v>
      </c>
      <c r="C174" s="161">
        <f aca="true" t="shared" si="37" ref="C174:AH174">C16+C124+C137+C143+C146+C150+C152+C155+C164+C172</f>
        <v>982540.0000000001</v>
      </c>
      <c r="D174" s="162">
        <f>D16+D124+D137+D143+D146+D150+D152+D155+D164+D172</f>
        <v>932706.0100000002</v>
      </c>
      <c r="E174" s="126">
        <f>E16+E124+E137+E143+E146+E150+E152+E155+E164+E172</f>
        <v>-49833.99</v>
      </c>
      <c r="F174" s="126">
        <f t="shared" si="37"/>
        <v>0</v>
      </c>
      <c r="G174" s="126">
        <f t="shared" si="37"/>
        <v>0</v>
      </c>
      <c r="H174" s="126">
        <f t="shared" si="37"/>
        <v>0</v>
      </c>
      <c r="I174" s="126">
        <f t="shared" si="37"/>
        <v>-49686.99</v>
      </c>
      <c r="J174" s="126">
        <f t="shared" si="37"/>
        <v>0</v>
      </c>
      <c r="K174" s="126">
        <f t="shared" si="37"/>
        <v>0</v>
      </c>
      <c r="L174" s="126">
        <f t="shared" si="37"/>
        <v>0</v>
      </c>
      <c r="M174" s="126">
        <f t="shared" si="37"/>
        <v>0</v>
      </c>
      <c r="N174" s="126">
        <f t="shared" si="37"/>
        <v>0</v>
      </c>
      <c r="O174" s="126">
        <f t="shared" si="37"/>
        <v>0</v>
      </c>
      <c r="P174" s="126">
        <f t="shared" si="37"/>
        <v>0</v>
      </c>
      <c r="Q174" s="126">
        <f t="shared" si="37"/>
        <v>0</v>
      </c>
      <c r="R174" s="126">
        <f t="shared" si="37"/>
        <v>0</v>
      </c>
      <c r="S174" s="126">
        <f t="shared" si="37"/>
        <v>0</v>
      </c>
      <c r="T174" s="126">
        <f t="shared" si="37"/>
        <v>0</v>
      </c>
      <c r="U174" s="126">
        <f t="shared" si="37"/>
        <v>0</v>
      </c>
      <c r="V174" s="126">
        <f t="shared" si="37"/>
        <v>0</v>
      </c>
      <c r="W174" s="126">
        <f t="shared" si="37"/>
        <v>-147</v>
      </c>
      <c r="X174" s="126">
        <f t="shared" si="37"/>
        <v>0</v>
      </c>
      <c r="Y174" s="126">
        <f t="shared" si="37"/>
        <v>0</v>
      </c>
      <c r="Z174" s="126">
        <f t="shared" si="37"/>
        <v>0</v>
      </c>
      <c r="AA174" s="126">
        <f t="shared" si="37"/>
        <v>0</v>
      </c>
      <c r="AB174" s="126">
        <f t="shared" si="37"/>
        <v>0</v>
      </c>
      <c r="AC174" s="126">
        <f t="shared" si="37"/>
        <v>0</v>
      </c>
      <c r="AD174" s="126">
        <f t="shared" si="37"/>
        <v>0</v>
      </c>
      <c r="AE174" s="126">
        <f t="shared" si="37"/>
        <v>0</v>
      </c>
      <c r="AF174" s="126">
        <f t="shared" si="37"/>
        <v>0</v>
      </c>
      <c r="AG174" s="126">
        <f t="shared" si="37"/>
        <v>0</v>
      </c>
      <c r="AH174" s="126">
        <f t="shared" si="37"/>
        <v>0</v>
      </c>
      <c r="AI174" s="126">
        <f aca="true" t="shared" si="38" ref="AI174:BC174">AI16+AI124+AI137+AI143+AI146+AI150+AI152+AI155+AI164+AI172</f>
        <v>0</v>
      </c>
      <c r="AJ174" s="126">
        <f t="shared" si="38"/>
        <v>0</v>
      </c>
      <c r="AK174" s="126">
        <f t="shared" si="38"/>
        <v>0</v>
      </c>
      <c r="AL174" s="126">
        <f t="shared" si="38"/>
        <v>0</v>
      </c>
      <c r="AM174" s="126">
        <f t="shared" si="38"/>
        <v>0</v>
      </c>
      <c r="AN174" s="126">
        <f t="shared" si="38"/>
        <v>0</v>
      </c>
      <c r="AO174" s="126">
        <f t="shared" si="38"/>
        <v>0</v>
      </c>
      <c r="AP174" s="126">
        <f t="shared" si="38"/>
        <v>0</v>
      </c>
      <c r="AQ174" s="126">
        <f t="shared" si="38"/>
        <v>0</v>
      </c>
      <c r="AR174" s="126">
        <f t="shared" si="38"/>
        <v>0</v>
      </c>
      <c r="AS174" s="126">
        <f t="shared" si="38"/>
        <v>0</v>
      </c>
      <c r="AT174" s="126">
        <f t="shared" si="38"/>
        <v>0</v>
      </c>
      <c r="AU174" s="126">
        <f t="shared" si="38"/>
        <v>0</v>
      </c>
      <c r="AV174" s="126">
        <f t="shared" si="38"/>
        <v>0</v>
      </c>
      <c r="AW174" s="126">
        <f t="shared" si="38"/>
        <v>0</v>
      </c>
      <c r="AX174" s="126">
        <f t="shared" si="38"/>
        <v>0</v>
      </c>
      <c r="AY174" s="126">
        <f t="shared" si="38"/>
        <v>0</v>
      </c>
      <c r="AZ174" s="126">
        <f t="shared" si="38"/>
        <v>0</v>
      </c>
      <c r="BA174" s="126">
        <f t="shared" si="38"/>
        <v>0</v>
      </c>
      <c r="BB174" s="126">
        <f t="shared" si="38"/>
        <v>0</v>
      </c>
      <c r="BC174" s="126">
        <f t="shared" si="38"/>
        <v>0</v>
      </c>
    </row>
    <row r="175" spans="1:55" s="28" customFormat="1" ht="30" customHeight="1" hidden="1">
      <c r="A175" s="85"/>
      <c r="B175" s="86"/>
      <c r="C175" s="134"/>
      <c r="D175" s="135">
        <f>C174+E174</f>
        <v>932706.0100000001</v>
      </c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  <c r="AM175" s="135"/>
      <c r="AN175" s="135"/>
      <c r="AO175" s="135"/>
      <c r="AP175" s="135"/>
      <c r="AQ175" s="135"/>
      <c r="AR175" s="135"/>
      <c r="AS175" s="135"/>
      <c r="AT175" s="135"/>
      <c r="AU175" s="135"/>
      <c r="AV175" s="135"/>
      <c r="AW175" s="135"/>
      <c r="AX175" s="135"/>
      <c r="AY175" s="135"/>
      <c r="AZ175" s="135"/>
      <c r="BA175" s="135"/>
      <c r="BB175" s="135"/>
      <c r="BC175" s="135"/>
    </row>
  </sheetData>
  <mergeCells count="75">
    <mergeCell ref="A12:D12"/>
    <mergeCell ref="A155:B155"/>
    <mergeCell ref="A162:B162"/>
    <mergeCell ref="A164:B164"/>
    <mergeCell ref="A137:B137"/>
    <mergeCell ref="A143:B143"/>
    <mergeCell ref="A152:B152"/>
    <mergeCell ref="C125:C126"/>
    <mergeCell ref="A125:A126"/>
    <mergeCell ref="B14:B15"/>
    <mergeCell ref="C14:C15"/>
    <mergeCell ref="A16:B16"/>
    <mergeCell ref="A124:B124"/>
    <mergeCell ref="B125:B126"/>
    <mergeCell ref="A114:A116"/>
    <mergeCell ref="D14:D15"/>
    <mergeCell ref="H14:H15"/>
    <mergeCell ref="G14:G15"/>
    <mergeCell ref="F14:F15"/>
    <mergeCell ref="E14:E15"/>
    <mergeCell ref="U14:U15"/>
    <mergeCell ref="T14:T15"/>
    <mergeCell ref="S14:S15"/>
    <mergeCell ref="R14:R15"/>
    <mergeCell ref="Q14:Q15"/>
    <mergeCell ref="P14:P15"/>
    <mergeCell ref="O14:O15"/>
    <mergeCell ref="N14:N15"/>
    <mergeCell ref="M14:M15"/>
    <mergeCell ref="L14:L15"/>
    <mergeCell ref="K14:K15"/>
    <mergeCell ref="J14:J15"/>
    <mergeCell ref="I14:I15"/>
    <mergeCell ref="BC14:BC15"/>
    <mergeCell ref="BB14:BB15"/>
    <mergeCell ref="BA14:BA15"/>
    <mergeCell ref="AZ14:AZ15"/>
    <mergeCell ref="AY14:AY15"/>
    <mergeCell ref="AX14:AX15"/>
    <mergeCell ref="AW14:AW15"/>
    <mergeCell ref="AV14:AV15"/>
    <mergeCell ref="AU14:AU15"/>
    <mergeCell ref="AT14:AT15"/>
    <mergeCell ref="AS14:AS15"/>
    <mergeCell ref="AR14:AR15"/>
    <mergeCell ref="AQ14:AQ15"/>
    <mergeCell ref="AP14:AP15"/>
    <mergeCell ref="AO14:AO15"/>
    <mergeCell ref="AN14:AN15"/>
    <mergeCell ref="AM14:AM15"/>
    <mergeCell ref="AL14:AL15"/>
    <mergeCell ref="AK14:AK15"/>
    <mergeCell ref="AJ14:AJ15"/>
    <mergeCell ref="AI14:AI15"/>
    <mergeCell ref="AH14:AH15"/>
    <mergeCell ref="AG14:AG15"/>
    <mergeCell ref="AF14:AF15"/>
    <mergeCell ref="AE14:AE15"/>
    <mergeCell ref="AD14:AD15"/>
    <mergeCell ref="AC14:AC15"/>
    <mergeCell ref="AB14:AB15"/>
    <mergeCell ref="AA14:AA15"/>
    <mergeCell ref="V14:V15"/>
    <mergeCell ref="Z14:Z15"/>
    <mergeCell ref="Y14:Y15"/>
    <mergeCell ref="X14:X15"/>
    <mergeCell ref="W14:W15"/>
    <mergeCell ref="B7:C7"/>
    <mergeCell ref="B8:C8"/>
    <mergeCell ref="B9:C9"/>
    <mergeCell ref="B10:C10"/>
    <mergeCell ref="B2:C2"/>
    <mergeCell ref="B3:C3"/>
    <mergeCell ref="B4:C4"/>
    <mergeCell ref="B5:C5"/>
  </mergeCells>
  <printOptions/>
  <pageMargins left="1.26" right="0.25" top="0.34" bottom="0.25" header="0.22" footer="0.16"/>
  <pageSetup fitToHeight="5" fitToWidth="1" horizontalDpi="600" verticalDpi="600" orientation="portrait" paperSize="9" scale="86" r:id="rId1"/>
  <rowBreaks count="2" manualBreakCount="2">
    <brk id="122" max="13" man="1"/>
    <brk id="15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"/>
  <sheetViews>
    <sheetView workbookViewId="0" topLeftCell="E1">
      <selection activeCell="D12" sqref="D12"/>
    </sheetView>
  </sheetViews>
  <sheetFormatPr defaultColWidth="9.00390625" defaultRowHeight="12.75"/>
  <cols>
    <col min="1" max="1" width="6.625" style="1" hidden="1" customWidth="1"/>
    <col min="2" max="2" width="43.875" style="2" hidden="1" customWidth="1"/>
    <col min="3" max="3" width="14.75390625" style="3" hidden="1" customWidth="1"/>
    <col min="4" max="4" width="45.875" style="4" hidden="1" customWidth="1"/>
  </cols>
  <sheetData>
    <row r="1" spans="1:4" ht="21.75" customHeight="1">
      <c r="A1" s="297" t="s">
        <v>0</v>
      </c>
      <c r="B1" s="297"/>
      <c r="C1" s="297"/>
      <c r="D1" s="297"/>
    </row>
    <row r="2" ht="15.75">
      <c r="D2" s="69" t="s">
        <v>137</v>
      </c>
    </row>
    <row r="3" spans="1:4" ht="34.5" customHeight="1">
      <c r="A3" s="5" t="s">
        <v>138</v>
      </c>
      <c r="B3" s="6" t="s">
        <v>2</v>
      </c>
      <c r="C3" s="7" t="s">
        <v>139</v>
      </c>
      <c r="D3" s="5" t="s">
        <v>3</v>
      </c>
    </row>
    <row r="4" spans="1:4" ht="16.5" customHeight="1">
      <c r="A4" s="70"/>
      <c r="B4" s="9" t="s">
        <v>5</v>
      </c>
      <c r="C4" s="9"/>
      <c r="D4" s="10"/>
    </row>
    <row r="5" spans="1:4" s="25" customFormat="1" ht="15.75">
      <c r="A5" s="20">
        <v>1</v>
      </c>
      <c r="B5" s="12" t="s">
        <v>6</v>
      </c>
      <c r="C5" s="13">
        <f>SUM(C6:C10)</f>
        <v>5150</v>
      </c>
      <c r="D5" s="21"/>
    </row>
    <row r="6" spans="1:4" ht="34.5" customHeight="1">
      <c r="A6" s="11">
        <v>1</v>
      </c>
      <c r="B6" s="15" t="s">
        <v>7</v>
      </c>
      <c r="C6" s="16">
        <v>600</v>
      </c>
      <c r="D6" s="14" t="s">
        <v>8</v>
      </c>
    </row>
    <row r="7" spans="1:4" ht="30.75" customHeight="1">
      <c r="A7" s="11">
        <v>2</v>
      </c>
      <c r="B7" s="15" t="s">
        <v>9</v>
      </c>
      <c r="C7" s="17">
        <v>2000</v>
      </c>
      <c r="D7" s="14" t="s">
        <v>10</v>
      </c>
    </row>
    <row r="8" spans="1:4" ht="45.75" customHeight="1">
      <c r="A8" s="11">
        <v>3</v>
      </c>
      <c r="B8" s="15" t="s">
        <v>11</v>
      </c>
      <c r="C8" s="17">
        <v>1000</v>
      </c>
      <c r="D8" s="14"/>
    </row>
    <row r="9" spans="1:4" ht="30.75" customHeight="1">
      <c r="A9" s="11">
        <v>4</v>
      </c>
      <c r="B9" s="15" t="s">
        <v>12</v>
      </c>
      <c r="C9" s="17">
        <v>850</v>
      </c>
      <c r="D9" s="14"/>
    </row>
    <row r="10" spans="1:4" s="19" customFormat="1" ht="30" customHeight="1">
      <c r="A10" s="11">
        <v>5</v>
      </c>
      <c r="B10" s="15" t="s">
        <v>13</v>
      </c>
      <c r="C10" s="17">
        <v>700</v>
      </c>
      <c r="D10" s="18"/>
    </row>
    <row r="11" spans="1:4" s="25" customFormat="1" ht="15.75">
      <c r="A11" s="20">
        <v>2</v>
      </c>
      <c r="B11" s="12" t="s">
        <v>14</v>
      </c>
      <c r="C11" s="13">
        <f>C12</f>
        <v>300</v>
      </c>
      <c r="D11" s="21"/>
    </row>
    <row r="12" spans="1:4" ht="78.75" customHeight="1">
      <c r="A12" s="11">
        <v>1</v>
      </c>
      <c r="B12" s="15" t="s">
        <v>15</v>
      </c>
      <c r="C12" s="17">
        <v>300</v>
      </c>
      <c r="D12" s="14"/>
    </row>
    <row r="13" spans="1:4" s="25" customFormat="1" ht="48" customHeight="1">
      <c r="A13" s="20">
        <v>3</v>
      </c>
      <c r="B13" s="12" t="s">
        <v>16</v>
      </c>
      <c r="C13" s="13">
        <f>SUM(C14:C44)</f>
        <v>156050</v>
      </c>
      <c r="D13" s="21"/>
    </row>
    <row r="14" spans="1:4" s="22" customFormat="1" ht="19.5" customHeight="1">
      <c r="A14" s="20"/>
      <c r="B14" s="12" t="s">
        <v>17</v>
      </c>
      <c r="C14" s="13"/>
      <c r="D14" s="21"/>
    </row>
    <row r="15" spans="1:4" ht="48.75" customHeight="1">
      <c r="A15" s="295">
        <v>1</v>
      </c>
      <c r="B15" s="296" t="s">
        <v>18</v>
      </c>
      <c r="C15" s="293">
        <v>20000</v>
      </c>
      <c r="D15" s="14" t="s">
        <v>19</v>
      </c>
    </row>
    <row r="16" spans="1:4" ht="16.5" customHeight="1">
      <c r="A16" s="295"/>
      <c r="B16" s="296"/>
      <c r="C16" s="294"/>
      <c r="D16" s="14" t="s">
        <v>20</v>
      </c>
    </row>
    <row r="17" spans="1:4" s="25" customFormat="1" ht="30" customHeight="1">
      <c r="A17" s="20"/>
      <c r="B17" s="12" t="s">
        <v>21</v>
      </c>
      <c r="C17" s="24"/>
      <c r="D17" s="21"/>
    </row>
    <row r="18" spans="1:4" ht="17.25" customHeight="1">
      <c r="A18" s="295">
        <v>1</v>
      </c>
      <c r="B18" s="296" t="s">
        <v>22</v>
      </c>
      <c r="C18" s="293">
        <v>2000</v>
      </c>
      <c r="D18" s="14" t="s">
        <v>23</v>
      </c>
    </row>
    <row r="19" spans="1:4" ht="15" customHeight="1">
      <c r="A19" s="295"/>
      <c r="B19" s="296"/>
      <c r="C19" s="294"/>
      <c r="D19" s="14" t="s">
        <v>24</v>
      </c>
    </row>
    <row r="20" spans="1:4" s="25" customFormat="1" ht="18.75" customHeight="1">
      <c r="A20" s="20"/>
      <c r="B20" s="12" t="s">
        <v>25</v>
      </c>
      <c r="C20" s="13"/>
      <c r="D20" s="21"/>
    </row>
    <row r="21" spans="1:4" ht="15.75" customHeight="1">
      <c r="A21" s="295">
        <v>1</v>
      </c>
      <c r="B21" s="296" t="s">
        <v>26</v>
      </c>
      <c r="C21" s="293">
        <v>10000</v>
      </c>
      <c r="D21" s="14" t="s">
        <v>27</v>
      </c>
    </row>
    <row r="22" spans="1:4" ht="44.25" customHeight="1">
      <c r="A22" s="295"/>
      <c r="B22" s="296"/>
      <c r="C22" s="294"/>
      <c r="D22" s="14" t="s">
        <v>28</v>
      </c>
    </row>
    <row r="23" spans="1:4" ht="16.5" customHeight="1">
      <c r="A23" s="295">
        <v>2</v>
      </c>
      <c r="B23" s="296" t="s">
        <v>29</v>
      </c>
      <c r="C23" s="293">
        <v>10000</v>
      </c>
      <c r="D23" s="14" t="s">
        <v>30</v>
      </c>
    </row>
    <row r="24" spans="1:4" ht="14.25" customHeight="1">
      <c r="A24" s="295"/>
      <c r="B24" s="296"/>
      <c r="C24" s="294"/>
      <c r="D24" s="14" t="s">
        <v>31</v>
      </c>
    </row>
    <row r="25" spans="1:4" ht="27.75" customHeight="1">
      <c r="A25" s="295">
        <v>3</v>
      </c>
      <c r="B25" s="296" t="s">
        <v>32</v>
      </c>
      <c r="C25" s="293">
        <v>10000</v>
      </c>
      <c r="D25" s="14" t="s">
        <v>33</v>
      </c>
    </row>
    <row r="26" spans="1:4" ht="30" customHeight="1">
      <c r="A26" s="295"/>
      <c r="B26" s="296"/>
      <c r="C26" s="294"/>
      <c r="D26" s="14" t="s">
        <v>34</v>
      </c>
    </row>
    <row r="27" spans="1:4" ht="18" customHeight="1">
      <c r="A27" s="11"/>
      <c r="B27" s="12" t="s">
        <v>35</v>
      </c>
      <c r="C27" s="23"/>
      <c r="D27" s="14"/>
    </row>
    <row r="28" spans="1:4" ht="34.5" customHeight="1">
      <c r="A28" s="11">
        <v>1</v>
      </c>
      <c r="B28" s="15" t="s">
        <v>36</v>
      </c>
      <c r="C28" s="23">
        <v>48600</v>
      </c>
      <c r="D28" s="21" t="s">
        <v>37</v>
      </c>
    </row>
    <row r="29" spans="1:4" ht="33" customHeight="1">
      <c r="A29" s="11">
        <v>2</v>
      </c>
      <c r="B29" s="15" t="s">
        <v>38</v>
      </c>
      <c r="C29" s="17">
        <v>3000</v>
      </c>
      <c r="D29" s="14"/>
    </row>
    <row r="30" spans="1:4" ht="33" customHeight="1">
      <c r="A30" s="11">
        <v>3</v>
      </c>
      <c r="B30" s="15" t="s">
        <v>39</v>
      </c>
      <c r="C30" s="17">
        <v>2000</v>
      </c>
      <c r="D30" s="14"/>
    </row>
    <row r="31" spans="1:4" ht="30.75" customHeight="1">
      <c r="A31" s="11">
        <v>4</v>
      </c>
      <c r="B31" s="15" t="s">
        <v>40</v>
      </c>
      <c r="C31" s="23">
        <v>16000</v>
      </c>
      <c r="D31" s="14"/>
    </row>
    <row r="32" spans="1:4" s="28" customFormat="1" ht="47.25" customHeight="1">
      <c r="A32" s="11">
        <v>5</v>
      </c>
      <c r="B32" s="26" t="s">
        <v>41</v>
      </c>
      <c r="C32" s="23">
        <v>860</v>
      </c>
      <c r="D32" s="27"/>
    </row>
    <row r="33" spans="1:4" ht="31.5" customHeight="1">
      <c r="A33" s="11">
        <v>6</v>
      </c>
      <c r="B33" s="15" t="s">
        <v>42</v>
      </c>
      <c r="C33" s="17">
        <v>3240</v>
      </c>
      <c r="D33" s="14" t="s">
        <v>43</v>
      </c>
    </row>
    <row r="34" spans="1:4" ht="17.25" customHeight="1">
      <c r="A34" s="11">
        <v>7</v>
      </c>
      <c r="B34" s="15" t="s">
        <v>44</v>
      </c>
      <c r="C34" s="17">
        <v>3000</v>
      </c>
      <c r="D34" s="14"/>
    </row>
    <row r="35" spans="1:4" ht="30" customHeight="1">
      <c r="A35" s="11">
        <v>8</v>
      </c>
      <c r="B35" s="15" t="s">
        <v>45</v>
      </c>
      <c r="C35" s="23">
        <v>4500</v>
      </c>
      <c r="D35" s="14"/>
    </row>
    <row r="36" spans="1:4" ht="67.5" customHeight="1">
      <c r="A36" s="11">
        <v>9</v>
      </c>
      <c r="B36" s="15" t="s">
        <v>140</v>
      </c>
      <c r="C36" s="23">
        <v>3500</v>
      </c>
      <c r="D36" s="14"/>
    </row>
    <row r="37" spans="1:4" ht="30" customHeight="1">
      <c r="A37" s="11">
        <v>10</v>
      </c>
      <c r="B37" s="15" t="s">
        <v>47</v>
      </c>
      <c r="C37" s="23">
        <v>1500</v>
      </c>
      <c r="D37" s="14"/>
    </row>
    <row r="38" spans="1:6" ht="15" customHeight="1">
      <c r="A38" s="11"/>
      <c r="B38" s="12" t="s">
        <v>48</v>
      </c>
      <c r="C38" s="13"/>
      <c r="D38" s="14"/>
      <c r="E38" s="29">
        <f>SUM(C39:C44)</f>
        <v>17850</v>
      </c>
      <c r="F38" s="29"/>
    </row>
    <row r="39" spans="1:4" ht="31.5" customHeight="1">
      <c r="A39" s="11">
        <v>1</v>
      </c>
      <c r="B39" s="15" t="s">
        <v>49</v>
      </c>
      <c r="C39" s="17">
        <v>5850</v>
      </c>
      <c r="D39" s="14"/>
    </row>
    <row r="40" spans="1:4" ht="18" customHeight="1">
      <c r="A40" s="11">
        <v>2</v>
      </c>
      <c r="B40" s="15" t="s">
        <v>50</v>
      </c>
      <c r="C40" s="17">
        <v>2000</v>
      </c>
      <c r="D40" s="14"/>
    </row>
    <row r="41" spans="1:4" ht="45.75" customHeight="1">
      <c r="A41" s="11">
        <v>3</v>
      </c>
      <c r="B41" s="15" t="s">
        <v>51</v>
      </c>
      <c r="C41" s="17">
        <v>2000</v>
      </c>
      <c r="D41" s="14"/>
    </row>
    <row r="42" spans="1:4" ht="15" customHeight="1">
      <c r="A42" s="11">
        <v>4</v>
      </c>
      <c r="B42" s="15" t="s">
        <v>52</v>
      </c>
      <c r="C42" s="17">
        <v>4000</v>
      </c>
      <c r="D42" s="14" t="s">
        <v>53</v>
      </c>
    </row>
    <row r="43" spans="1:4" ht="18.75" customHeight="1">
      <c r="A43" s="11">
        <v>5</v>
      </c>
      <c r="B43" s="15" t="s">
        <v>54</v>
      </c>
      <c r="C43" s="17">
        <v>3000</v>
      </c>
      <c r="D43" s="14"/>
    </row>
    <row r="44" spans="1:4" ht="31.5" customHeight="1">
      <c r="A44" s="11">
        <v>6</v>
      </c>
      <c r="B44" s="15" t="s">
        <v>55</v>
      </c>
      <c r="C44" s="17">
        <v>1000</v>
      </c>
      <c r="D44" s="14" t="s">
        <v>53</v>
      </c>
    </row>
    <row r="45" spans="1:4" s="25" customFormat="1" ht="31.5">
      <c r="A45" s="20">
        <v>4</v>
      </c>
      <c r="B45" s="12" t="s">
        <v>58</v>
      </c>
      <c r="C45" s="13">
        <f>SUM(C46:C48)</f>
        <v>178600</v>
      </c>
      <c r="D45" s="21"/>
    </row>
    <row r="46" spans="1:4" ht="127.5" customHeight="1">
      <c r="A46" s="11">
        <v>1</v>
      </c>
      <c r="B46" s="15" t="s">
        <v>136</v>
      </c>
      <c r="C46" s="17">
        <v>27600</v>
      </c>
      <c r="D46" s="21" t="s">
        <v>59</v>
      </c>
    </row>
    <row r="47" spans="1:4" ht="36" customHeight="1">
      <c r="A47" s="11">
        <v>2</v>
      </c>
      <c r="B47" s="15" t="s">
        <v>61</v>
      </c>
      <c r="C47" s="17">
        <v>3000</v>
      </c>
      <c r="D47" s="14" t="s">
        <v>62</v>
      </c>
    </row>
    <row r="48" spans="1:4" ht="18" customHeight="1">
      <c r="A48" s="11">
        <v>3</v>
      </c>
      <c r="B48" s="15" t="s">
        <v>63</v>
      </c>
      <c r="C48" s="17">
        <f>SUM(C49:C50)</f>
        <v>148000</v>
      </c>
      <c r="D48" s="14" t="s">
        <v>64</v>
      </c>
    </row>
    <row r="49" spans="1:4" ht="34.5" customHeight="1">
      <c r="A49" s="11"/>
      <c r="B49" s="15" t="s">
        <v>65</v>
      </c>
      <c r="C49" s="17">
        <v>130000</v>
      </c>
      <c r="D49" s="14"/>
    </row>
    <row r="50" spans="1:4" ht="31.5">
      <c r="A50" s="11"/>
      <c r="B50" s="15" t="s">
        <v>67</v>
      </c>
      <c r="C50" s="17">
        <v>18000</v>
      </c>
      <c r="D50" s="14"/>
    </row>
    <row r="51" spans="1:4" ht="31.5">
      <c r="A51" s="30"/>
      <c r="B51" s="9" t="s">
        <v>68</v>
      </c>
      <c r="C51" s="31">
        <f>C45+C13+C11+C5</f>
        <v>340100</v>
      </c>
      <c r="D51" s="32"/>
    </row>
    <row r="52" spans="1:4" s="36" customFormat="1" ht="16.5" customHeight="1">
      <c r="A52" s="33"/>
      <c r="B52" s="34" t="s">
        <v>69</v>
      </c>
      <c r="C52" s="31"/>
      <c r="D52" s="35"/>
    </row>
    <row r="53" spans="1:4" s="36" customFormat="1" ht="36" customHeight="1">
      <c r="A53" s="37">
        <v>1</v>
      </c>
      <c r="B53" s="15" t="s">
        <v>141</v>
      </c>
      <c r="C53" s="38">
        <v>14634</v>
      </c>
      <c r="D53" s="14" t="s">
        <v>71</v>
      </c>
    </row>
    <row r="54" spans="1:4" s="36" customFormat="1" ht="44.25" customHeight="1">
      <c r="A54" s="37">
        <v>2</v>
      </c>
      <c r="B54" s="15" t="s">
        <v>142</v>
      </c>
      <c r="C54" s="38">
        <v>1500</v>
      </c>
      <c r="D54" s="14" t="s">
        <v>73</v>
      </c>
    </row>
    <row r="55" spans="1:4" s="36" customFormat="1" ht="45.75" customHeight="1">
      <c r="A55" s="37">
        <v>3</v>
      </c>
      <c r="B55" s="15" t="s">
        <v>74</v>
      </c>
      <c r="C55" s="38">
        <v>1000</v>
      </c>
      <c r="D55" s="14"/>
    </row>
    <row r="56" spans="1:4" s="36" customFormat="1" ht="45" customHeight="1">
      <c r="A56" s="37">
        <v>4</v>
      </c>
      <c r="B56" s="15" t="s">
        <v>75</v>
      </c>
      <c r="C56" s="38">
        <v>3696</v>
      </c>
      <c r="D56" s="14"/>
    </row>
    <row r="57" spans="1:4" s="36" customFormat="1" ht="72.75" customHeight="1">
      <c r="A57" s="37">
        <v>5</v>
      </c>
      <c r="B57" s="15" t="s">
        <v>76</v>
      </c>
      <c r="C57" s="38">
        <v>5000</v>
      </c>
      <c r="D57" s="14" t="s">
        <v>77</v>
      </c>
    </row>
    <row r="58" spans="1:4" s="36" customFormat="1" ht="15.75">
      <c r="A58" s="37">
        <v>6</v>
      </c>
      <c r="B58" s="39" t="s">
        <v>78</v>
      </c>
      <c r="C58" s="40">
        <f>C59+C66+C67+C68</f>
        <v>36141</v>
      </c>
      <c r="D58" s="41"/>
    </row>
    <row r="59" spans="1:4" s="36" customFormat="1" ht="48.75" customHeight="1">
      <c r="A59" s="42" t="s">
        <v>143</v>
      </c>
      <c r="B59" s="43" t="s">
        <v>79</v>
      </c>
      <c r="C59" s="40">
        <f>SUM(C60)</f>
        <v>15907</v>
      </c>
      <c r="D59" s="41"/>
    </row>
    <row r="60" spans="1:4" s="36" customFormat="1" ht="17.25" customHeight="1">
      <c r="A60" s="37"/>
      <c r="B60" s="44" t="s">
        <v>80</v>
      </c>
      <c r="C60" s="38">
        <f>SUM(C61:C65)</f>
        <v>15907</v>
      </c>
      <c r="D60" s="41"/>
    </row>
    <row r="61" spans="1:4" s="36" customFormat="1" ht="17.25" customHeight="1">
      <c r="A61" s="37"/>
      <c r="B61" s="44" t="s">
        <v>81</v>
      </c>
      <c r="C61" s="38">
        <v>5078</v>
      </c>
      <c r="D61" s="41"/>
    </row>
    <row r="62" spans="1:4" s="36" customFormat="1" ht="31.5" customHeight="1">
      <c r="A62" s="37"/>
      <c r="B62" s="44" t="s">
        <v>144</v>
      </c>
      <c r="C62" s="38">
        <v>5148</v>
      </c>
      <c r="D62" s="41"/>
    </row>
    <row r="63" spans="1:4" s="36" customFormat="1" ht="18" customHeight="1">
      <c r="A63" s="37"/>
      <c r="B63" s="44" t="s">
        <v>82</v>
      </c>
      <c r="C63" s="38">
        <v>3495</v>
      </c>
      <c r="D63" s="41"/>
    </row>
    <row r="64" spans="1:4" s="36" customFormat="1" ht="20.25" customHeight="1">
      <c r="A64" s="37"/>
      <c r="B64" s="45" t="s">
        <v>83</v>
      </c>
      <c r="C64" s="38">
        <v>1135</v>
      </c>
      <c r="D64" s="41"/>
    </row>
    <row r="65" spans="1:4" s="36" customFormat="1" ht="14.25" customHeight="1">
      <c r="A65" s="37"/>
      <c r="B65" s="44" t="s">
        <v>84</v>
      </c>
      <c r="C65" s="38">
        <v>1051</v>
      </c>
      <c r="D65" s="41"/>
    </row>
    <row r="66" spans="1:4" s="36" customFormat="1" ht="31.5">
      <c r="A66" s="37" t="s">
        <v>145</v>
      </c>
      <c r="B66" s="43" t="s">
        <v>85</v>
      </c>
      <c r="C66" s="40">
        <v>7350</v>
      </c>
      <c r="D66" s="41"/>
    </row>
    <row r="67" spans="1:4" s="36" customFormat="1" ht="29.25" customHeight="1">
      <c r="A67" s="37" t="s">
        <v>146</v>
      </c>
      <c r="B67" s="46" t="s">
        <v>86</v>
      </c>
      <c r="C67" s="40">
        <v>7884</v>
      </c>
      <c r="D67" s="41"/>
    </row>
    <row r="68" spans="1:4" s="36" customFormat="1" ht="31.5" customHeight="1">
      <c r="A68" s="37" t="s">
        <v>147</v>
      </c>
      <c r="B68" s="46" t="s">
        <v>87</v>
      </c>
      <c r="C68" s="40">
        <v>5000</v>
      </c>
      <c r="D68" s="14" t="s">
        <v>88</v>
      </c>
    </row>
    <row r="69" spans="1:4" s="36" customFormat="1" ht="16.5" customHeight="1">
      <c r="A69" s="37">
        <v>7</v>
      </c>
      <c r="B69" s="47" t="s">
        <v>89</v>
      </c>
      <c r="C69" s="40">
        <v>10000</v>
      </c>
      <c r="D69" s="41"/>
    </row>
    <row r="70" spans="1:4" s="36" customFormat="1" ht="19.5" customHeight="1">
      <c r="A70" s="37">
        <v>8</v>
      </c>
      <c r="B70" s="12" t="s">
        <v>90</v>
      </c>
      <c r="C70" s="40">
        <v>10000</v>
      </c>
      <c r="D70" s="48"/>
    </row>
    <row r="71" spans="1:4" s="36" customFormat="1" ht="15.75">
      <c r="A71" s="37">
        <v>9</v>
      </c>
      <c r="B71" s="39" t="s">
        <v>91</v>
      </c>
      <c r="C71" s="40">
        <f>SUM(C72:C72)</f>
        <v>5000</v>
      </c>
      <c r="D71" s="41"/>
    </row>
    <row r="72" spans="1:4" s="36" customFormat="1" ht="17.25" customHeight="1">
      <c r="A72" s="37"/>
      <c r="B72" s="15" t="s">
        <v>92</v>
      </c>
      <c r="C72" s="49">
        <v>5000</v>
      </c>
      <c r="D72" s="41" t="s">
        <v>93</v>
      </c>
    </row>
    <row r="73" spans="1:4" s="36" customFormat="1" ht="18" customHeight="1">
      <c r="A73" s="37">
        <v>10</v>
      </c>
      <c r="B73" s="12" t="s">
        <v>94</v>
      </c>
      <c r="C73" s="40">
        <v>2000</v>
      </c>
      <c r="D73" s="41" t="s">
        <v>95</v>
      </c>
    </row>
    <row r="74" spans="1:4" s="36" customFormat="1" ht="15.75">
      <c r="A74" s="37">
        <v>11</v>
      </c>
      <c r="B74" s="12" t="s">
        <v>96</v>
      </c>
      <c r="C74" s="51">
        <f>SUM(C75:C75)</f>
        <v>1900</v>
      </c>
      <c r="D74" s="41"/>
    </row>
    <row r="75" spans="1:4" s="36" customFormat="1" ht="30" customHeight="1">
      <c r="A75" s="50"/>
      <c r="B75" s="15" t="s">
        <v>97</v>
      </c>
      <c r="C75" s="38">
        <v>1900</v>
      </c>
      <c r="D75" s="41"/>
    </row>
    <row r="76" spans="1:4" s="36" customFormat="1" ht="45" customHeight="1">
      <c r="A76" s="37">
        <v>12</v>
      </c>
      <c r="B76" s="12" t="s">
        <v>98</v>
      </c>
      <c r="C76" s="52">
        <v>3350</v>
      </c>
      <c r="D76" s="14"/>
    </row>
    <row r="77" spans="1:4" s="36" customFormat="1" ht="33.75" customHeight="1">
      <c r="A77" s="37">
        <v>13</v>
      </c>
      <c r="B77" s="12" t="s">
        <v>99</v>
      </c>
      <c r="C77" s="40">
        <v>1000</v>
      </c>
      <c r="D77" s="14"/>
    </row>
    <row r="78" spans="1:4" s="36" customFormat="1" ht="45.75" customHeight="1">
      <c r="A78" s="37">
        <v>14</v>
      </c>
      <c r="B78" s="12" t="s">
        <v>100</v>
      </c>
      <c r="C78" s="40">
        <v>400</v>
      </c>
      <c r="D78" s="14"/>
    </row>
    <row r="79" spans="1:4" s="36" customFormat="1" ht="30.75" customHeight="1">
      <c r="A79" s="37">
        <v>15</v>
      </c>
      <c r="B79" s="12" t="s">
        <v>101</v>
      </c>
      <c r="C79" s="40">
        <v>5000</v>
      </c>
      <c r="D79" s="14"/>
    </row>
    <row r="80" spans="1:4" s="36" customFormat="1" ht="20.25" customHeight="1">
      <c r="A80" s="33"/>
      <c r="B80" s="9" t="s">
        <v>102</v>
      </c>
      <c r="C80" s="53">
        <f>C76+C74+C73+C71+C69+C55+C54+C53+C70+C57+C56+C77+C78+C79+C59+C68+C67+C66</f>
        <v>100621</v>
      </c>
      <c r="D80" s="35"/>
    </row>
    <row r="81" spans="1:4" s="36" customFormat="1" ht="19.5" customHeight="1">
      <c r="A81" s="33"/>
      <c r="B81" s="9" t="s">
        <v>103</v>
      </c>
      <c r="C81" s="53">
        <f>C82+C83</f>
        <v>12000</v>
      </c>
      <c r="D81" s="35"/>
    </row>
    <row r="82" spans="1:4" s="56" customFormat="1" ht="21.75" customHeight="1">
      <c r="A82" s="71">
        <v>1</v>
      </c>
      <c r="B82" s="54" t="s">
        <v>148</v>
      </c>
      <c r="C82" s="49">
        <v>7000</v>
      </c>
      <c r="D82" s="55" t="s">
        <v>105</v>
      </c>
    </row>
    <row r="83" spans="1:4" s="56" customFormat="1" ht="34.5" customHeight="1">
      <c r="A83" s="71">
        <v>2</v>
      </c>
      <c r="B83" s="54" t="s">
        <v>106</v>
      </c>
      <c r="C83" s="49">
        <v>5000</v>
      </c>
      <c r="D83" s="57"/>
    </row>
    <row r="84" spans="1:4" s="36" customFormat="1" ht="18.75" customHeight="1">
      <c r="A84" s="33"/>
      <c r="B84" s="9" t="s">
        <v>107</v>
      </c>
      <c r="C84" s="53">
        <f>SUM(C85)</f>
        <v>4151</v>
      </c>
      <c r="D84" s="35"/>
    </row>
    <row r="85" spans="1:4" s="56" customFormat="1" ht="30" customHeight="1">
      <c r="A85" s="71">
        <v>1</v>
      </c>
      <c r="B85" s="54" t="s">
        <v>108</v>
      </c>
      <c r="C85" s="49">
        <v>4151</v>
      </c>
      <c r="D85" s="57"/>
    </row>
    <row r="86" spans="1:4" s="36" customFormat="1" ht="21" customHeight="1">
      <c r="A86" s="33"/>
      <c r="B86" s="34" t="s">
        <v>109</v>
      </c>
      <c r="C86" s="31">
        <f>SUM(C87:C88)</f>
        <v>1438</v>
      </c>
      <c r="D86" s="35"/>
    </row>
    <row r="87" spans="1:4" s="36" customFormat="1" ht="30" customHeight="1">
      <c r="A87" s="50">
        <v>1</v>
      </c>
      <c r="B87" s="26" t="s">
        <v>110</v>
      </c>
      <c r="C87" s="38">
        <v>500</v>
      </c>
      <c r="D87" s="14"/>
    </row>
    <row r="88" spans="1:4" s="36" customFormat="1" ht="30" customHeight="1">
      <c r="A88" s="50">
        <v>2</v>
      </c>
      <c r="B88" s="26" t="s">
        <v>111</v>
      </c>
      <c r="C88" s="38">
        <v>938</v>
      </c>
      <c r="D88" s="14"/>
    </row>
    <row r="89" spans="1:4" s="36" customFormat="1" ht="18.75" customHeight="1">
      <c r="A89" s="33"/>
      <c r="B89" s="34" t="s">
        <v>112</v>
      </c>
      <c r="C89" s="31">
        <f>C90+C91</f>
        <v>53831</v>
      </c>
      <c r="D89" s="35"/>
    </row>
    <row r="90" spans="1:4" s="36" customFormat="1" ht="15.75">
      <c r="A90" s="50">
        <v>1</v>
      </c>
      <c r="B90" s="59" t="s">
        <v>113</v>
      </c>
      <c r="C90" s="38">
        <v>50000</v>
      </c>
      <c r="D90" s="14"/>
    </row>
    <row r="91" spans="1:4" s="36" customFormat="1" ht="31.5">
      <c r="A91" s="72">
        <v>2</v>
      </c>
      <c r="B91" s="26" t="s">
        <v>114</v>
      </c>
      <c r="C91" s="58">
        <f>SUM(C92:C94)</f>
        <v>3831</v>
      </c>
      <c r="D91" s="27"/>
    </row>
    <row r="92" spans="1:4" s="36" customFormat="1" ht="15.75">
      <c r="A92" s="60"/>
      <c r="B92" s="61" t="s">
        <v>115</v>
      </c>
      <c r="C92" s="58">
        <v>1331</v>
      </c>
      <c r="D92" s="27"/>
    </row>
    <row r="93" spans="1:4" s="36" customFormat="1" ht="15.75" customHeight="1">
      <c r="A93" s="60"/>
      <c r="B93" s="61" t="s">
        <v>116</v>
      </c>
      <c r="C93" s="17">
        <v>2000</v>
      </c>
      <c r="D93" s="62"/>
    </row>
    <row r="94" spans="1:4" s="36" customFormat="1" ht="15.75">
      <c r="A94" s="60"/>
      <c r="B94" s="61" t="s">
        <v>149</v>
      </c>
      <c r="C94" s="58">
        <v>500</v>
      </c>
      <c r="D94" s="27"/>
    </row>
    <row r="95" spans="1:4" s="36" customFormat="1" ht="17.25" customHeight="1">
      <c r="A95" s="33"/>
      <c r="B95" s="34" t="s">
        <v>118</v>
      </c>
      <c r="C95" s="31">
        <f>C96</f>
        <v>3696</v>
      </c>
      <c r="D95" s="35"/>
    </row>
    <row r="96" spans="1:4" s="36" customFormat="1" ht="18.75" customHeight="1">
      <c r="A96" s="50">
        <v>1</v>
      </c>
      <c r="B96" s="15" t="s">
        <v>119</v>
      </c>
      <c r="C96" s="38">
        <v>3696</v>
      </c>
      <c r="D96" s="41"/>
    </row>
    <row r="97" spans="1:4" ht="18.75" customHeight="1">
      <c r="A97" s="63"/>
      <c r="B97" s="34" t="s">
        <v>120</v>
      </c>
      <c r="C97" s="53">
        <f>SUM(C98)</f>
        <v>14800</v>
      </c>
      <c r="D97" s="35"/>
    </row>
    <row r="98" spans="1:4" ht="77.25" customHeight="1">
      <c r="A98" s="64">
        <v>1</v>
      </c>
      <c r="B98" s="65" t="s">
        <v>121</v>
      </c>
      <c r="C98" s="38">
        <v>14800</v>
      </c>
      <c r="D98" s="66" t="s">
        <v>122</v>
      </c>
    </row>
    <row r="99" spans="1:4" s="36" customFormat="1" ht="16.5" customHeight="1">
      <c r="A99" s="33"/>
      <c r="B99" s="9" t="s">
        <v>123</v>
      </c>
      <c r="C99" s="53">
        <f>SUM(C100:C105)</f>
        <v>8610</v>
      </c>
      <c r="D99" s="35"/>
    </row>
    <row r="100" spans="1:4" s="36" customFormat="1" ht="33.75" customHeight="1">
      <c r="A100" s="50">
        <v>1</v>
      </c>
      <c r="B100" s="59" t="s">
        <v>124</v>
      </c>
      <c r="C100" s="38">
        <v>2000</v>
      </c>
      <c r="D100" s="14" t="s">
        <v>125</v>
      </c>
    </row>
    <row r="101" spans="1:4" s="36" customFormat="1" ht="15.75">
      <c r="A101" s="50">
        <v>2</v>
      </c>
      <c r="B101" s="59" t="s">
        <v>126</v>
      </c>
      <c r="C101" s="38">
        <v>200</v>
      </c>
      <c r="D101" s="14" t="s">
        <v>127</v>
      </c>
    </row>
    <row r="102" spans="1:4" s="36" customFormat="1" ht="33" customHeight="1">
      <c r="A102" s="50">
        <v>3</v>
      </c>
      <c r="B102" s="59" t="s">
        <v>128</v>
      </c>
      <c r="C102" s="38">
        <v>1660</v>
      </c>
      <c r="D102" s="14"/>
    </row>
    <row r="103" spans="1:4" s="36" customFormat="1" ht="35.25" customHeight="1">
      <c r="A103" s="50">
        <v>4</v>
      </c>
      <c r="B103" s="59" t="s">
        <v>129</v>
      </c>
      <c r="C103" s="38">
        <v>500</v>
      </c>
      <c r="D103" s="14"/>
    </row>
    <row r="104" spans="1:4" s="36" customFormat="1" ht="31.5" customHeight="1">
      <c r="A104" s="50">
        <v>5</v>
      </c>
      <c r="B104" s="26" t="s">
        <v>130</v>
      </c>
      <c r="C104" s="38">
        <v>2250</v>
      </c>
      <c r="D104" s="14"/>
    </row>
    <row r="105" spans="1:4" s="36" customFormat="1" ht="17.25" customHeight="1">
      <c r="A105" s="50">
        <v>6</v>
      </c>
      <c r="B105" s="15" t="s">
        <v>150</v>
      </c>
      <c r="C105" s="38">
        <v>2000</v>
      </c>
      <c r="D105" s="41"/>
    </row>
    <row r="106" spans="1:4" ht="32.25" customHeight="1">
      <c r="A106" s="63"/>
      <c r="B106" s="34" t="s">
        <v>132</v>
      </c>
      <c r="C106" s="53">
        <f>C107</f>
        <v>3150.27</v>
      </c>
      <c r="D106" s="35"/>
    </row>
    <row r="107" spans="1:4" ht="80.25" customHeight="1">
      <c r="A107" s="64">
        <v>1</v>
      </c>
      <c r="B107" s="65" t="s">
        <v>133</v>
      </c>
      <c r="C107" s="38">
        <v>3150.27</v>
      </c>
      <c r="D107" s="66" t="s">
        <v>134</v>
      </c>
    </row>
    <row r="108" spans="1:4" ht="15.75">
      <c r="A108" s="67"/>
      <c r="B108" s="34" t="s">
        <v>135</v>
      </c>
      <c r="C108" s="53">
        <f>C99+C95+C89+C86+C80+C81+C84+C51</f>
        <v>524447</v>
      </c>
      <c r="D108" s="68"/>
    </row>
  </sheetData>
  <mergeCells count="16">
    <mergeCell ref="A1:D1"/>
    <mergeCell ref="C15:C16"/>
    <mergeCell ref="C18:C19"/>
    <mergeCell ref="C21:C22"/>
    <mergeCell ref="A21:A22"/>
    <mergeCell ref="B21:B22"/>
    <mergeCell ref="C23:C24"/>
    <mergeCell ref="C25:C26"/>
    <mergeCell ref="A15:A16"/>
    <mergeCell ref="B15:B16"/>
    <mergeCell ref="A18:A19"/>
    <mergeCell ref="B18:B19"/>
    <mergeCell ref="B25:B26"/>
    <mergeCell ref="A23:A24"/>
    <mergeCell ref="B23:B24"/>
    <mergeCell ref="A25:A26"/>
  </mergeCells>
  <printOptions/>
  <pageMargins left="0.77" right="0" top="0.3937007874015748" bottom="0.1968503937007874" header="0.5118110236220472" footer="0.5118110236220472"/>
  <pageSetup horizontalDpi="300" verticalDpi="300" orientation="portrait" paperSize="9" scale="84" r:id="rId1"/>
  <rowBreaks count="2" manualBreakCount="2">
    <brk id="51" max="5" man="1"/>
    <brk id="8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21"/>
  <sheetViews>
    <sheetView zoomScale="75" zoomScaleNormal="75" workbookViewId="0" topLeftCell="D109">
      <selection activeCell="I131" sqref="I131"/>
    </sheetView>
  </sheetViews>
  <sheetFormatPr defaultColWidth="9.00390625" defaultRowHeight="12.75"/>
  <cols>
    <col min="1" max="1" width="6.625" style="1" hidden="1" customWidth="1"/>
    <col min="2" max="2" width="70.125" style="74" hidden="1" customWidth="1"/>
    <col min="3" max="3" width="20.125" style="77" hidden="1" customWidth="1"/>
  </cols>
  <sheetData>
    <row r="1" ht="15.75">
      <c r="B1" s="89" t="s">
        <v>162</v>
      </c>
    </row>
    <row r="2" ht="15.75">
      <c r="B2" s="89" t="s">
        <v>161</v>
      </c>
    </row>
    <row r="3" ht="15.75">
      <c r="B3" s="89" t="s">
        <v>163</v>
      </c>
    </row>
    <row r="4" ht="15.75">
      <c r="B4" s="89" t="s">
        <v>211</v>
      </c>
    </row>
    <row r="6" spans="1:10" ht="18.75" customHeight="1">
      <c r="A6" s="262" t="s">
        <v>212</v>
      </c>
      <c r="B6" s="262"/>
      <c r="C6" s="262"/>
      <c r="D6" s="90"/>
      <c r="E6" s="90"/>
      <c r="F6" s="90"/>
      <c r="G6" s="90"/>
      <c r="H6" s="90"/>
      <c r="I6" s="90"/>
      <c r="J6" s="90"/>
    </row>
    <row r="8" spans="1:3" ht="17.25" customHeight="1">
      <c r="A8" s="5" t="s">
        <v>1</v>
      </c>
      <c r="B8" s="263" t="s">
        <v>2</v>
      </c>
      <c r="C8" s="265" t="s">
        <v>154</v>
      </c>
    </row>
    <row r="9" spans="1:3" ht="45.75" customHeight="1">
      <c r="A9" s="8" t="s">
        <v>4</v>
      </c>
      <c r="B9" s="264"/>
      <c r="C9" s="266"/>
    </row>
    <row r="10" spans="1:3" ht="25.5" customHeight="1">
      <c r="A10" s="298" t="s">
        <v>5</v>
      </c>
      <c r="B10" s="256"/>
      <c r="C10" s="299"/>
    </row>
    <row r="11" spans="1:3" ht="15.75">
      <c r="A11" s="95">
        <v>1</v>
      </c>
      <c r="B11" s="96" t="s">
        <v>6</v>
      </c>
      <c r="C11" s="78">
        <f>SUM(C12:C14)</f>
        <v>2150</v>
      </c>
    </row>
    <row r="12" spans="1:3" ht="15.75">
      <c r="A12" s="101" t="s">
        <v>158</v>
      </c>
      <c r="B12" s="75" t="s">
        <v>7</v>
      </c>
      <c r="C12" s="79">
        <v>600</v>
      </c>
    </row>
    <row r="13" spans="1:3" ht="15.75">
      <c r="A13" s="101" t="s">
        <v>159</v>
      </c>
      <c r="B13" s="73" t="s">
        <v>13</v>
      </c>
      <c r="C13" s="80">
        <v>700</v>
      </c>
    </row>
    <row r="14" spans="1:3" ht="31.5">
      <c r="A14" s="101" t="s">
        <v>160</v>
      </c>
      <c r="B14" s="75" t="s">
        <v>12</v>
      </c>
      <c r="C14" s="80">
        <v>850</v>
      </c>
    </row>
    <row r="15" spans="1:3" ht="15.75">
      <c r="A15" s="95">
        <v>2</v>
      </c>
      <c r="B15" s="96" t="s">
        <v>14</v>
      </c>
      <c r="C15" s="78">
        <f>C16</f>
        <v>300</v>
      </c>
    </row>
    <row r="16" spans="1:3" ht="47.25">
      <c r="A16" s="109" t="s">
        <v>164</v>
      </c>
      <c r="B16" s="75" t="s">
        <v>15</v>
      </c>
      <c r="C16" s="80">
        <v>300</v>
      </c>
    </row>
    <row r="17" spans="1:3" ht="31.5">
      <c r="A17" s="95">
        <v>3</v>
      </c>
      <c r="B17" s="96" t="s">
        <v>16</v>
      </c>
      <c r="C17" s="78">
        <f>SUM(C18:C49)</f>
        <v>113710</v>
      </c>
    </row>
    <row r="18" spans="1:3" s="22" customFormat="1" ht="19.5" customHeight="1">
      <c r="A18" s="95"/>
      <c r="B18" s="96" t="s">
        <v>17</v>
      </c>
      <c r="C18" s="78"/>
    </row>
    <row r="19" spans="1:3" ht="12.75">
      <c r="A19" s="259" t="s">
        <v>165</v>
      </c>
      <c r="B19" s="257" t="s">
        <v>18</v>
      </c>
      <c r="C19" s="267">
        <v>7800</v>
      </c>
    </row>
    <row r="20" spans="1:3" ht="18" customHeight="1">
      <c r="A20" s="259"/>
      <c r="B20" s="257"/>
      <c r="C20" s="268"/>
    </row>
    <row r="21" spans="1:3" s="25" customFormat="1" ht="15.75">
      <c r="A21" s="95"/>
      <c r="B21" s="96" t="s">
        <v>21</v>
      </c>
      <c r="C21" s="82"/>
    </row>
    <row r="22" spans="1:3" ht="15.75">
      <c r="A22" s="95" t="s">
        <v>166</v>
      </c>
      <c r="B22" s="97" t="s">
        <v>22</v>
      </c>
      <c r="C22" s="79">
        <v>2000</v>
      </c>
    </row>
    <row r="23" spans="1:3" s="25" customFormat="1" ht="18.75" customHeight="1">
      <c r="A23" s="95"/>
      <c r="B23" s="96" t="s">
        <v>25</v>
      </c>
      <c r="C23" s="78"/>
    </row>
    <row r="24" spans="1:3" ht="12.75">
      <c r="A24" s="259" t="s">
        <v>167</v>
      </c>
      <c r="B24" s="260" t="s">
        <v>26</v>
      </c>
      <c r="C24" s="267">
        <v>10000</v>
      </c>
    </row>
    <row r="25" spans="1:3" ht="18" customHeight="1">
      <c r="A25" s="259"/>
      <c r="B25" s="261"/>
      <c r="C25" s="268"/>
    </row>
    <row r="26" spans="1:3" ht="31.5">
      <c r="A26" s="95" t="s">
        <v>168</v>
      </c>
      <c r="B26" s="75" t="s">
        <v>29</v>
      </c>
      <c r="C26" s="80">
        <v>10000</v>
      </c>
    </row>
    <row r="27" spans="1:3" ht="18" customHeight="1">
      <c r="A27" s="95"/>
      <c r="B27" s="96" t="s">
        <v>35</v>
      </c>
      <c r="C27" s="81"/>
    </row>
    <row r="28" spans="1:3" ht="31.5">
      <c r="A28" s="95" t="s">
        <v>169</v>
      </c>
      <c r="B28" s="75" t="s">
        <v>39</v>
      </c>
      <c r="C28" s="80">
        <v>2000</v>
      </c>
    </row>
    <row r="29" spans="1:3" ht="15.75">
      <c r="A29" s="95" t="s">
        <v>170</v>
      </c>
      <c r="B29" s="75" t="s">
        <v>40</v>
      </c>
      <c r="C29" s="81">
        <v>16000</v>
      </c>
    </row>
    <row r="30" spans="1:3" s="28" customFormat="1" ht="31.5">
      <c r="A30" s="95" t="s">
        <v>171</v>
      </c>
      <c r="B30" s="75" t="s">
        <v>41</v>
      </c>
      <c r="C30" s="81">
        <v>860</v>
      </c>
    </row>
    <row r="31" spans="1:3" ht="15.75">
      <c r="A31" s="95" t="s">
        <v>172</v>
      </c>
      <c r="B31" s="75" t="s">
        <v>42</v>
      </c>
      <c r="C31" s="80">
        <v>3240</v>
      </c>
    </row>
    <row r="32" spans="1:3" ht="15.75">
      <c r="A32" s="95" t="s">
        <v>173</v>
      </c>
      <c r="B32" s="75" t="s">
        <v>44</v>
      </c>
      <c r="C32" s="80">
        <v>4500</v>
      </c>
    </row>
    <row r="33" spans="1:3" ht="31.5">
      <c r="A33" s="95" t="s">
        <v>174</v>
      </c>
      <c r="B33" s="75" t="s">
        <v>45</v>
      </c>
      <c r="C33" s="81">
        <v>4500</v>
      </c>
    </row>
    <row r="34" spans="1:3" ht="47.25">
      <c r="A34" s="95" t="s">
        <v>175</v>
      </c>
      <c r="B34" s="75" t="s">
        <v>46</v>
      </c>
      <c r="C34" s="81">
        <v>0</v>
      </c>
    </row>
    <row r="35" spans="1:3" ht="15.75">
      <c r="A35" s="95" t="s">
        <v>176</v>
      </c>
      <c r="B35" s="75" t="s">
        <v>196</v>
      </c>
      <c r="C35" s="81">
        <v>7500</v>
      </c>
    </row>
    <row r="36" spans="1:3" s="106" customFormat="1" ht="17.25" customHeight="1">
      <c r="A36" s="107" t="s">
        <v>177</v>
      </c>
      <c r="B36" s="73" t="s">
        <v>131</v>
      </c>
      <c r="C36" s="83">
        <v>2000</v>
      </c>
    </row>
    <row r="37" spans="1:3" ht="15.75">
      <c r="A37" s="110" t="s">
        <v>178</v>
      </c>
      <c r="B37" s="75" t="s">
        <v>157</v>
      </c>
      <c r="C37" s="81">
        <v>2500</v>
      </c>
    </row>
    <row r="38" spans="1:3" s="106" customFormat="1" ht="31.5">
      <c r="A38" s="98" t="s">
        <v>179</v>
      </c>
      <c r="B38" s="75" t="s">
        <v>121</v>
      </c>
      <c r="C38" s="84">
        <v>14800</v>
      </c>
    </row>
    <row r="39" spans="1:7" ht="15" customHeight="1">
      <c r="A39" s="95"/>
      <c r="B39" s="96" t="s">
        <v>48</v>
      </c>
      <c r="C39" s="78"/>
      <c r="D39" s="29"/>
      <c r="E39" s="29"/>
      <c r="F39" s="29"/>
      <c r="G39" s="29"/>
    </row>
    <row r="40" spans="1:3" ht="23.25" customHeight="1">
      <c r="A40" s="91" t="s">
        <v>180</v>
      </c>
      <c r="B40" s="75" t="s">
        <v>49</v>
      </c>
      <c r="C40" s="80">
        <v>5850</v>
      </c>
    </row>
    <row r="41" spans="1:3" ht="15.75">
      <c r="A41" s="91" t="s">
        <v>181</v>
      </c>
      <c r="B41" s="75" t="s">
        <v>50</v>
      </c>
      <c r="C41" s="80">
        <v>3000</v>
      </c>
    </row>
    <row r="42" spans="1:3" ht="15" customHeight="1">
      <c r="A42" s="91" t="s">
        <v>182</v>
      </c>
      <c r="B42" s="75" t="s">
        <v>52</v>
      </c>
      <c r="C42" s="80">
        <v>4000</v>
      </c>
    </row>
    <row r="43" spans="1:3" ht="18.75" customHeight="1">
      <c r="A43" s="91" t="s">
        <v>183</v>
      </c>
      <c r="B43" s="75" t="s">
        <v>54</v>
      </c>
      <c r="C43" s="80">
        <v>3000</v>
      </c>
    </row>
    <row r="44" spans="1:3" ht="31.5">
      <c r="A44" s="91" t="s">
        <v>184</v>
      </c>
      <c r="B44" s="75" t="s">
        <v>197</v>
      </c>
      <c r="C44" s="80">
        <v>4500</v>
      </c>
    </row>
    <row r="45" spans="1:3" ht="15.75">
      <c r="A45" s="91" t="s">
        <v>185</v>
      </c>
      <c r="B45" s="75" t="s">
        <v>151</v>
      </c>
      <c r="C45" s="80">
        <v>2000</v>
      </c>
    </row>
    <row r="46" spans="1:3" ht="15.75">
      <c r="A46" s="91" t="s">
        <v>186</v>
      </c>
      <c r="B46" s="75" t="s">
        <v>153</v>
      </c>
      <c r="C46" s="80">
        <v>0</v>
      </c>
    </row>
    <row r="47" spans="1:3" ht="15.75">
      <c r="A47" s="91" t="s">
        <v>187</v>
      </c>
      <c r="B47" s="75" t="s">
        <v>152</v>
      </c>
      <c r="C47" s="80">
        <v>500</v>
      </c>
    </row>
    <row r="48" spans="1:3" ht="15.75">
      <c r="A48" s="91" t="s">
        <v>188</v>
      </c>
      <c r="B48" s="75" t="s">
        <v>56</v>
      </c>
      <c r="C48" s="80">
        <v>1960</v>
      </c>
    </row>
    <row r="49" spans="1:3" ht="31.5">
      <c r="A49" s="111" t="s">
        <v>189</v>
      </c>
      <c r="B49" s="75" t="s">
        <v>57</v>
      </c>
      <c r="C49" s="80">
        <v>1200</v>
      </c>
    </row>
    <row r="50" spans="1:3" ht="15.75">
      <c r="A50" s="95">
        <v>4</v>
      </c>
      <c r="B50" s="96" t="s">
        <v>58</v>
      </c>
      <c r="C50" s="78">
        <f>SUM(C51:C53)</f>
        <v>202600</v>
      </c>
    </row>
    <row r="51" spans="1:3" ht="78.75">
      <c r="A51" s="95" t="s">
        <v>190</v>
      </c>
      <c r="B51" s="75" t="s">
        <v>136</v>
      </c>
      <c r="C51" s="80">
        <v>27600</v>
      </c>
    </row>
    <row r="52" spans="1:3" ht="15.75">
      <c r="A52" s="95" t="s">
        <v>191</v>
      </c>
      <c r="B52" s="75" t="s">
        <v>60</v>
      </c>
      <c r="C52" s="80">
        <v>24000</v>
      </c>
    </row>
    <row r="53" spans="1:3" ht="15.75">
      <c r="A53" s="95" t="s">
        <v>192</v>
      </c>
      <c r="B53" s="75" t="s">
        <v>63</v>
      </c>
      <c r="C53" s="80">
        <v>151000</v>
      </c>
    </row>
    <row r="54" spans="1:3" ht="15.75">
      <c r="A54" s="95"/>
      <c r="B54" s="75" t="s">
        <v>65</v>
      </c>
      <c r="C54" s="80">
        <v>110000</v>
      </c>
    </row>
    <row r="55" spans="1:3" ht="15.75">
      <c r="A55" s="95"/>
      <c r="B55" s="75" t="s">
        <v>66</v>
      </c>
      <c r="C55" s="80">
        <v>23000</v>
      </c>
    </row>
    <row r="56" spans="1:3" ht="15.75">
      <c r="A56" s="95"/>
      <c r="B56" s="75" t="s">
        <v>67</v>
      </c>
      <c r="C56" s="80">
        <v>18000</v>
      </c>
    </row>
    <row r="57" spans="1:3" ht="15.75">
      <c r="A57" s="95"/>
      <c r="B57" s="96" t="s">
        <v>68</v>
      </c>
      <c r="C57" s="78">
        <f>C50+C17+C15+C11</f>
        <v>318760</v>
      </c>
    </row>
    <row r="58" spans="1:3" s="36" customFormat="1" ht="24.75" customHeight="1">
      <c r="A58" s="298" t="s">
        <v>69</v>
      </c>
      <c r="B58" s="256"/>
      <c r="C58" s="299"/>
    </row>
    <row r="59" spans="1:3" s="36" customFormat="1" ht="31.5">
      <c r="A59" s="98">
        <v>1</v>
      </c>
      <c r="B59" s="75" t="s">
        <v>70</v>
      </c>
      <c r="C59" s="84">
        <v>14634</v>
      </c>
    </row>
    <row r="60" spans="1:3" s="36" customFormat="1" ht="31.5">
      <c r="A60" s="98">
        <v>2</v>
      </c>
      <c r="B60" s="75" t="s">
        <v>72</v>
      </c>
      <c r="C60" s="84">
        <v>1500</v>
      </c>
    </row>
    <row r="61" spans="1:3" s="36" customFormat="1" ht="31.5">
      <c r="A61" s="98">
        <v>3</v>
      </c>
      <c r="B61" s="75" t="s">
        <v>74</v>
      </c>
      <c r="C61" s="84">
        <v>139</v>
      </c>
    </row>
    <row r="62" spans="1:3" s="36" customFormat="1" ht="48.75" customHeight="1">
      <c r="A62" s="98">
        <v>4</v>
      </c>
      <c r="B62" s="75" t="s">
        <v>208</v>
      </c>
      <c r="C62" s="84">
        <v>216</v>
      </c>
    </row>
    <row r="63" spans="1:3" s="36" customFormat="1" ht="31.5">
      <c r="A63" s="99">
        <v>5</v>
      </c>
      <c r="B63" s="75" t="s">
        <v>76</v>
      </c>
      <c r="C63" s="84">
        <v>5000</v>
      </c>
    </row>
    <row r="64" spans="1:3" s="36" customFormat="1" ht="15.75">
      <c r="A64" s="99">
        <v>6</v>
      </c>
      <c r="B64" s="75" t="s">
        <v>202</v>
      </c>
      <c r="C64" s="84">
        <f>C65+C71</f>
        <v>20907</v>
      </c>
    </row>
    <row r="65" spans="1:3" s="36" customFormat="1" ht="42.75" customHeight="1">
      <c r="A65" s="101" t="s">
        <v>203</v>
      </c>
      <c r="B65" s="102" t="s">
        <v>201</v>
      </c>
      <c r="C65" s="84">
        <v>15907</v>
      </c>
    </row>
    <row r="66" spans="1:3" s="36" customFormat="1" ht="15.75">
      <c r="A66" s="98"/>
      <c r="B66" s="102" t="s">
        <v>81</v>
      </c>
      <c r="C66" s="84">
        <v>5078</v>
      </c>
    </row>
    <row r="67" spans="1:3" s="36" customFormat="1" ht="15.75">
      <c r="A67" s="98"/>
      <c r="B67" s="102" t="s">
        <v>144</v>
      </c>
      <c r="C67" s="84">
        <v>5148</v>
      </c>
    </row>
    <row r="68" spans="1:3" s="36" customFormat="1" ht="15.75">
      <c r="A68" s="98"/>
      <c r="B68" s="102" t="s">
        <v>82</v>
      </c>
      <c r="C68" s="84">
        <v>3495</v>
      </c>
    </row>
    <row r="69" spans="1:3" s="36" customFormat="1" ht="15.75">
      <c r="A69" s="98"/>
      <c r="B69" s="103" t="s">
        <v>83</v>
      </c>
      <c r="C69" s="84">
        <v>1135</v>
      </c>
    </row>
    <row r="70" spans="1:3" s="36" customFormat="1" ht="15.75">
      <c r="A70" s="98"/>
      <c r="B70" s="102" t="s">
        <v>84</v>
      </c>
      <c r="C70" s="84">
        <v>1051</v>
      </c>
    </row>
    <row r="71" spans="1:3" s="36" customFormat="1" ht="15.75">
      <c r="A71" s="98" t="s">
        <v>204</v>
      </c>
      <c r="B71" s="108" t="s">
        <v>87</v>
      </c>
      <c r="C71" s="84">
        <v>5000</v>
      </c>
    </row>
    <row r="72" spans="1:3" s="36" customFormat="1" ht="31.5">
      <c r="A72" s="98">
        <v>7</v>
      </c>
      <c r="B72" s="108" t="s">
        <v>198</v>
      </c>
      <c r="C72" s="84">
        <v>4500</v>
      </c>
    </row>
    <row r="73" spans="1:3" s="36" customFormat="1" ht="31.5">
      <c r="A73" s="98">
        <v>8</v>
      </c>
      <c r="B73" s="104" t="s">
        <v>210</v>
      </c>
      <c r="C73" s="84">
        <v>10000</v>
      </c>
    </row>
    <row r="74" spans="1:3" s="36" customFormat="1" ht="31.5">
      <c r="A74" s="98"/>
      <c r="B74" s="104" t="s">
        <v>156</v>
      </c>
      <c r="C74" s="84">
        <v>4700</v>
      </c>
    </row>
    <row r="75" spans="1:3" s="36" customFormat="1" ht="15.75">
      <c r="A75" s="98">
        <v>9</v>
      </c>
      <c r="B75" s="75" t="s">
        <v>155</v>
      </c>
      <c r="C75" s="84">
        <v>10000</v>
      </c>
    </row>
    <row r="76" spans="1:3" s="36" customFormat="1" ht="15.75">
      <c r="A76" s="98">
        <v>10</v>
      </c>
      <c r="B76" s="75" t="s">
        <v>91</v>
      </c>
      <c r="C76" s="84">
        <f>SUM(C77:C77)</f>
        <v>5000</v>
      </c>
    </row>
    <row r="77" spans="1:3" s="36" customFormat="1" ht="15.75">
      <c r="A77" s="98"/>
      <c r="B77" s="75" t="s">
        <v>92</v>
      </c>
      <c r="C77" s="84">
        <v>5000</v>
      </c>
    </row>
    <row r="78" spans="1:3" s="36" customFormat="1" ht="31.5">
      <c r="A78" s="98">
        <v>11</v>
      </c>
      <c r="B78" s="75" t="s">
        <v>199</v>
      </c>
      <c r="C78" s="84">
        <v>2000</v>
      </c>
    </row>
    <row r="79" spans="1:3" s="36" customFormat="1" ht="15.75">
      <c r="A79" s="98">
        <v>12</v>
      </c>
      <c r="B79" s="75" t="s">
        <v>200</v>
      </c>
      <c r="C79" s="80">
        <v>1000</v>
      </c>
    </row>
    <row r="80" spans="1:3" s="36" customFormat="1" ht="15.75">
      <c r="A80" s="98">
        <v>13</v>
      </c>
      <c r="B80" s="75" t="s">
        <v>99</v>
      </c>
      <c r="C80" s="84">
        <v>1000</v>
      </c>
    </row>
    <row r="81" spans="1:3" s="36" customFormat="1" ht="31.5">
      <c r="A81" s="98">
        <v>14</v>
      </c>
      <c r="B81" s="75" t="s">
        <v>100</v>
      </c>
      <c r="C81" s="84">
        <v>400</v>
      </c>
    </row>
    <row r="82" spans="1:3" s="36" customFormat="1" ht="15.75">
      <c r="A82" s="98">
        <v>15</v>
      </c>
      <c r="B82" s="75" t="s">
        <v>96</v>
      </c>
      <c r="C82" s="84">
        <f>SUM(C83:C83)</f>
        <v>1900</v>
      </c>
    </row>
    <row r="83" spans="1:3" s="36" customFormat="1" ht="15.75">
      <c r="A83" s="98"/>
      <c r="B83" s="75" t="s">
        <v>205</v>
      </c>
      <c r="C83" s="84">
        <v>1900</v>
      </c>
    </row>
    <row r="84" spans="1:3" s="36" customFormat="1" ht="15.75">
      <c r="A84" s="98">
        <v>17</v>
      </c>
      <c r="B84" s="75" t="s">
        <v>101</v>
      </c>
      <c r="C84" s="84">
        <v>3000</v>
      </c>
    </row>
    <row r="85" spans="1:3" s="36" customFormat="1" ht="20.25" customHeight="1">
      <c r="A85" s="98"/>
      <c r="B85" s="96" t="s">
        <v>102</v>
      </c>
      <c r="C85" s="100">
        <f>C59+C60+C61+C62+C63+C64+C72+C73+C75+C76+C78+C79+C80+C81+C82+C84</f>
        <v>81196</v>
      </c>
    </row>
    <row r="86" spans="1:3" s="36" customFormat="1" ht="26.25" customHeight="1">
      <c r="A86" s="298" t="s">
        <v>103</v>
      </c>
      <c r="B86" s="299"/>
      <c r="C86" s="92">
        <f>C87+C88+C89+C90</f>
        <v>10391</v>
      </c>
    </row>
    <row r="87" spans="1:3" s="105" customFormat="1" ht="15.75">
      <c r="A87" s="98">
        <v>1</v>
      </c>
      <c r="B87" s="75" t="s">
        <v>104</v>
      </c>
      <c r="C87" s="84">
        <v>7000</v>
      </c>
    </row>
    <row r="88" spans="1:3" s="105" customFormat="1" ht="15.75">
      <c r="A88" s="98">
        <v>2</v>
      </c>
      <c r="B88" s="75" t="s">
        <v>106</v>
      </c>
      <c r="C88" s="84">
        <v>3000</v>
      </c>
    </row>
    <row r="89" spans="1:3" s="105" customFormat="1" ht="31.5">
      <c r="A89" s="98">
        <v>3</v>
      </c>
      <c r="B89" s="75" t="s">
        <v>74</v>
      </c>
      <c r="C89" s="84">
        <v>31</v>
      </c>
    </row>
    <row r="90" spans="1:3" s="105" customFormat="1" ht="31.5">
      <c r="A90" s="98">
        <v>4</v>
      </c>
      <c r="B90" s="75" t="s">
        <v>208</v>
      </c>
      <c r="C90" s="84">
        <v>360</v>
      </c>
    </row>
    <row r="91" spans="1:3" s="36" customFormat="1" ht="27" customHeight="1">
      <c r="A91" s="298" t="s">
        <v>107</v>
      </c>
      <c r="B91" s="299"/>
      <c r="C91" s="92">
        <f>C92+C93+C94</f>
        <v>6019</v>
      </c>
    </row>
    <row r="92" spans="1:3" s="105" customFormat="1" ht="15.75">
      <c r="A92" s="98">
        <v>1</v>
      </c>
      <c r="B92" s="75" t="s">
        <v>108</v>
      </c>
      <c r="C92" s="84">
        <v>4151</v>
      </c>
    </row>
    <row r="93" spans="1:3" s="105" customFormat="1" ht="31.5">
      <c r="A93" s="98">
        <v>2</v>
      </c>
      <c r="B93" s="75" t="s">
        <v>74</v>
      </c>
      <c r="C93" s="84">
        <v>380</v>
      </c>
    </row>
    <row r="94" spans="1:3" s="105" customFormat="1" ht="31.5">
      <c r="A94" s="98">
        <v>3</v>
      </c>
      <c r="B94" s="75" t="s">
        <v>208</v>
      </c>
      <c r="C94" s="84">
        <v>1488</v>
      </c>
    </row>
    <row r="95" spans="1:3" s="115" customFormat="1" ht="18.75">
      <c r="A95" s="114"/>
      <c r="B95" s="112" t="s">
        <v>206</v>
      </c>
      <c r="C95" s="116">
        <f>C96+C97</f>
        <v>998</v>
      </c>
    </row>
    <row r="96" spans="1:3" s="105" customFormat="1" ht="31.5">
      <c r="A96" s="98">
        <v>1</v>
      </c>
      <c r="B96" s="75" t="s">
        <v>74</v>
      </c>
      <c r="C96" s="84">
        <v>350</v>
      </c>
    </row>
    <row r="97" spans="1:3" s="105" customFormat="1" ht="31.5">
      <c r="A97" s="98">
        <v>2</v>
      </c>
      <c r="B97" s="75" t="s">
        <v>208</v>
      </c>
      <c r="C97" s="84">
        <v>648</v>
      </c>
    </row>
    <row r="98" spans="1:3" s="115" customFormat="1" ht="18.75">
      <c r="A98" s="114"/>
      <c r="B98" s="112" t="s">
        <v>207</v>
      </c>
      <c r="C98" s="116">
        <f>C99+C100</f>
        <v>388</v>
      </c>
    </row>
    <row r="99" spans="1:3" s="105" customFormat="1" ht="31.5">
      <c r="A99" s="98">
        <v>1</v>
      </c>
      <c r="B99" s="75" t="s">
        <v>74</v>
      </c>
      <c r="C99" s="84">
        <v>100</v>
      </c>
    </row>
    <row r="100" spans="1:3" s="105" customFormat="1" ht="31.5">
      <c r="A100" s="98">
        <v>2</v>
      </c>
      <c r="B100" s="75" t="s">
        <v>208</v>
      </c>
      <c r="C100" s="84">
        <v>288</v>
      </c>
    </row>
    <row r="101" spans="1:3" s="36" customFormat="1" ht="24.75" customHeight="1">
      <c r="A101" s="298" t="s">
        <v>109</v>
      </c>
      <c r="B101" s="299"/>
      <c r="C101" s="88">
        <f>C102+C103+C104</f>
        <v>1196</v>
      </c>
    </row>
    <row r="102" spans="1:3" s="106" customFormat="1" ht="15.75">
      <c r="A102" s="98">
        <v>1</v>
      </c>
      <c r="B102" s="75" t="s">
        <v>110</v>
      </c>
      <c r="C102" s="84">
        <v>500</v>
      </c>
    </row>
    <row r="103" spans="1:3" s="106" customFormat="1" ht="31.5">
      <c r="A103" s="113">
        <v>2</v>
      </c>
      <c r="B103" s="75" t="s">
        <v>74</v>
      </c>
      <c r="C103" s="84">
        <v>0</v>
      </c>
    </row>
    <row r="104" spans="1:3" s="106" customFormat="1" ht="31.5">
      <c r="A104" s="113">
        <v>3</v>
      </c>
      <c r="B104" s="75" t="s">
        <v>208</v>
      </c>
      <c r="C104" s="84">
        <v>696</v>
      </c>
    </row>
    <row r="105" spans="1:7" s="36" customFormat="1" ht="27.75" customHeight="1">
      <c r="A105" s="298" t="s">
        <v>112</v>
      </c>
      <c r="B105" s="299"/>
      <c r="C105" s="88">
        <f>C106+C107</f>
        <v>53831</v>
      </c>
      <c r="G105" s="36">
        <v>31</v>
      </c>
    </row>
    <row r="106" spans="1:3" s="106" customFormat="1" ht="15.75">
      <c r="A106" s="107">
        <v>1</v>
      </c>
      <c r="B106" s="76" t="s">
        <v>113</v>
      </c>
      <c r="C106" s="83">
        <v>50000</v>
      </c>
    </row>
    <row r="107" spans="1:3" s="106" customFormat="1" ht="15.75">
      <c r="A107" s="98">
        <v>2</v>
      </c>
      <c r="B107" s="75" t="s">
        <v>209</v>
      </c>
      <c r="C107" s="84">
        <v>3831</v>
      </c>
    </row>
    <row r="108" spans="1:3" s="106" customFormat="1" ht="15.75">
      <c r="A108" s="98"/>
      <c r="B108" s="75" t="s">
        <v>115</v>
      </c>
      <c r="C108" s="84">
        <v>1331</v>
      </c>
    </row>
    <row r="109" spans="1:3" s="106" customFormat="1" ht="15.75" customHeight="1">
      <c r="A109" s="98"/>
      <c r="B109" s="75" t="s">
        <v>116</v>
      </c>
      <c r="C109" s="80">
        <v>2000</v>
      </c>
    </row>
    <row r="110" spans="1:3" s="106" customFormat="1" ht="15.75">
      <c r="A110" s="98"/>
      <c r="B110" s="75" t="s">
        <v>117</v>
      </c>
      <c r="C110" s="84">
        <v>500</v>
      </c>
    </row>
    <row r="111" spans="1:3" s="36" customFormat="1" ht="25.5" customHeight="1">
      <c r="A111" s="298" t="s">
        <v>118</v>
      </c>
      <c r="B111" s="299"/>
      <c r="C111" s="88">
        <f>C112</f>
        <v>3696</v>
      </c>
    </row>
    <row r="112" spans="1:3" s="106" customFormat="1" ht="15.75">
      <c r="A112" s="98">
        <v>1</v>
      </c>
      <c r="B112" s="75" t="s">
        <v>119</v>
      </c>
      <c r="C112" s="84">
        <v>3696</v>
      </c>
    </row>
    <row r="113" spans="1:3" s="36" customFormat="1" ht="31.5" customHeight="1">
      <c r="A113" s="298" t="s">
        <v>123</v>
      </c>
      <c r="B113" s="299"/>
      <c r="C113" s="92">
        <f>SUM(C114:C119)</f>
        <v>9180</v>
      </c>
    </row>
    <row r="114" spans="1:3" s="106" customFormat="1" ht="15.75">
      <c r="A114" s="107">
        <v>1</v>
      </c>
      <c r="B114" s="76" t="s">
        <v>124</v>
      </c>
      <c r="C114" s="83">
        <v>2000</v>
      </c>
    </row>
    <row r="115" spans="1:3" s="106" customFormat="1" ht="15.75">
      <c r="A115" s="107">
        <v>2</v>
      </c>
      <c r="B115" s="76" t="s">
        <v>128</v>
      </c>
      <c r="C115" s="83">
        <v>1660</v>
      </c>
    </row>
    <row r="116" spans="1:3" s="106" customFormat="1" ht="31.5">
      <c r="A116" s="107">
        <v>3</v>
      </c>
      <c r="B116" s="76" t="s">
        <v>194</v>
      </c>
      <c r="C116" s="83">
        <v>770</v>
      </c>
    </row>
    <row r="117" spans="1:3" s="106" customFormat="1" ht="31.5">
      <c r="A117" s="107">
        <v>4</v>
      </c>
      <c r="B117" s="75" t="s">
        <v>130</v>
      </c>
      <c r="C117" s="83">
        <v>2250</v>
      </c>
    </row>
    <row r="118" spans="1:3" ht="31.5">
      <c r="A118" s="95">
        <v>5</v>
      </c>
      <c r="B118" s="75" t="s">
        <v>193</v>
      </c>
      <c r="C118" s="81">
        <v>1500</v>
      </c>
    </row>
    <row r="119" spans="1:3" ht="31.5">
      <c r="A119" s="95">
        <v>6</v>
      </c>
      <c r="B119" s="75" t="s">
        <v>195</v>
      </c>
      <c r="C119" s="81">
        <v>1000</v>
      </c>
    </row>
    <row r="120" spans="1:3" ht="32.25" customHeight="1">
      <c r="A120" s="93"/>
      <c r="B120" s="94" t="s">
        <v>135</v>
      </c>
      <c r="C120" s="92">
        <f>C57+C85+C86+C91+C95+C98+C101+C105+C111+C113</f>
        <v>485655</v>
      </c>
    </row>
    <row r="121" spans="1:3" s="28" customFormat="1" ht="15.75">
      <c r="A121" s="85"/>
      <c r="B121" s="86"/>
      <c r="C121" s="87"/>
    </row>
  </sheetData>
  <mergeCells count="17">
    <mergeCell ref="A6:C6"/>
    <mergeCell ref="B8:B9"/>
    <mergeCell ref="C8:C9"/>
    <mergeCell ref="A86:B86"/>
    <mergeCell ref="C19:C20"/>
    <mergeCell ref="C24:C25"/>
    <mergeCell ref="A10:C10"/>
    <mergeCell ref="A58:C58"/>
    <mergeCell ref="A19:A20"/>
    <mergeCell ref="B19:B20"/>
    <mergeCell ref="A113:B113"/>
    <mergeCell ref="A24:A25"/>
    <mergeCell ref="B24:B25"/>
    <mergeCell ref="A111:B111"/>
    <mergeCell ref="A91:B91"/>
    <mergeCell ref="A101:B101"/>
    <mergeCell ref="A105:B105"/>
  </mergeCells>
  <printOptions/>
  <pageMargins left="0.3937007874015748" right="0" top="0.3937007874015748" bottom="0.1968503937007874" header="0.5118110236220472" footer="0.5118110236220472"/>
  <pageSetup horizontalDpi="300" verticalDpi="300" orientation="portrait" paperSize="9" r:id="rId1"/>
  <rowBreaks count="2" manualBreakCount="2">
    <brk id="34" max="2" man="1"/>
    <brk id="9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Корнева</dc:creator>
  <cp:keywords/>
  <dc:description/>
  <cp:lastModifiedBy>user</cp:lastModifiedBy>
  <cp:lastPrinted>2007-10-16T06:38:34Z</cp:lastPrinted>
  <dcterms:created xsi:type="dcterms:W3CDTF">2005-11-25T12:16:09Z</dcterms:created>
  <dcterms:modified xsi:type="dcterms:W3CDTF">2007-10-23T07:20:33Z</dcterms:modified>
  <cp:category/>
  <cp:version/>
  <cp:contentType/>
  <cp:contentStatus/>
</cp:coreProperties>
</file>