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Titles" localSheetId="2">'Лист2'!$13:$15</definedName>
    <definedName name="_xlnm.Print_Area" localSheetId="1">'Лист1'!#REF!</definedName>
  </definedNames>
  <calcPr fullCalcOnLoad="1"/>
</workbook>
</file>

<file path=xl/sharedStrings.xml><?xml version="1.0" encoding="utf-8"?>
<sst xmlns="http://schemas.openxmlformats.org/spreadsheetml/2006/main" count="160" uniqueCount="116">
  <si>
    <t>Наименование</t>
  </si>
  <si>
    <t>Сумма</t>
  </si>
  <si>
    <t>Тыс. руб.</t>
  </si>
  <si>
    <t>год</t>
  </si>
  <si>
    <t>Комитет строительства  и транспорта</t>
  </si>
  <si>
    <t>-Реализация энергосберегающего проекта по программе БЮГГРЕГ</t>
  </si>
  <si>
    <t>-Реконструкция аварийного участка канализационного коллектора на острове Октябрьский</t>
  </si>
  <si>
    <t>-Разработка схемы электроснабжения  города (высоковольтные линии и подстанции 110 кВ) на 2005-2010 г.г.</t>
  </si>
  <si>
    <t>-Реконструкция жилого дома по ул. 9 Апреля, 5-7</t>
  </si>
  <si>
    <t>Приобретение квартир для граждан . проживающих по адресу у. Фрунзе ,53 ( расп. Мэра  №911-р от 15.12.02)</t>
  </si>
  <si>
    <t>-детский дом  «Надежда»</t>
  </si>
  <si>
    <t>Газификация ж/д жителей п. Северная Гора , которым в соответствии с ФЗ и иными нормативными  актами  полагаются льготы по газификации домов</t>
  </si>
  <si>
    <t>Ремонт бани № 2</t>
  </si>
  <si>
    <t xml:space="preserve">Отдел эксплуатации и ремонта дорожной сети </t>
  </si>
  <si>
    <t>Реконструкция ул. Горького</t>
  </si>
  <si>
    <t>Транспортный отдел</t>
  </si>
  <si>
    <t>Комитет жилищно-коммунального хозяйства</t>
  </si>
  <si>
    <t>-Установка индивидуальных  приборов контроля и учёта воды и тепловой энергии в муниципальном жилом фонде</t>
  </si>
  <si>
    <t>Приобретение  техники  и обор.(радиаторы и электронасос -АРС) Фонд Непр.Расходов</t>
  </si>
  <si>
    <t>СМП "Альта"</t>
  </si>
  <si>
    <t>Строительство кладбища в пос. Сазоновка</t>
  </si>
  <si>
    <t>Строительство автодороги на кладбище по Балтийскому шоссе</t>
  </si>
  <si>
    <t>МП "Чистота"</t>
  </si>
  <si>
    <t>Управление здравоохранения</t>
  </si>
  <si>
    <t>Реконструкция стоматологической поликлиники №2</t>
  </si>
  <si>
    <t xml:space="preserve"> Мэрия</t>
  </si>
  <si>
    <t>Приобретение и установка автоматической телефонной станции</t>
  </si>
  <si>
    <t>Управление образования</t>
  </si>
  <si>
    <t>Отдел культуры</t>
  </si>
  <si>
    <t xml:space="preserve"> Реконструкция объекта «Бегемотник»</t>
  </si>
  <si>
    <t xml:space="preserve">Администрация Балтийского района </t>
  </si>
  <si>
    <t>Капитальный ремонт  электрических  сетей и оборудования МУ ЖЭУ «Янтарь» пос. Суворова и п. Чайковского</t>
  </si>
  <si>
    <t>Разработка проектно-сметной документации и оборудование отдельных входов  в подростковые клубы</t>
  </si>
  <si>
    <t>Администрация Ленинградского района</t>
  </si>
  <si>
    <t>Корректировка проектно-сметной документации по детскому саду №10       ( кредиторская задолженность)</t>
  </si>
  <si>
    <t>Реконструкция ж/д по ул Стрелковая,8</t>
  </si>
  <si>
    <t>Администрация Московского района</t>
  </si>
  <si>
    <t>Разработка проектно-сметной документации  спортивного модуля школы №12</t>
  </si>
  <si>
    <t>Администрация Октябрьского района</t>
  </si>
  <si>
    <t>Администрация Центрального района</t>
  </si>
  <si>
    <t>Реконструкция системы отопления  интерната для слабовидящих детей</t>
  </si>
  <si>
    <t>ВСЕГО:</t>
  </si>
  <si>
    <t>% исполнения</t>
  </si>
  <si>
    <t>Для завершения строительных работ бальнеологического блока Детской поликлиники № 2</t>
  </si>
  <si>
    <t>на 2005 год</t>
  </si>
  <si>
    <t>наличие проектно-сметной документации</t>
  </si>
  <si>
    <t>нет</t>
  </si>
  <si>
    <t>есть</t>
  </si>
  <si>
    <t>Ремонт городского дома творчества</t>
  </si>
  <si>
    <t>Проект на 2005 год</t>
  </si>
  <si>
    <t>Многопрофильная больница (капитальный ремонт отделения анестезиологии-реанимации)</t>
  </si>
  <si>
    <t>в стадии разработки</t>
  </si>
  <si>
    <t xml:space="preserve">Пешеходный мостовой перехода  через реки Старая  Преголя </t>
  </si>
  <si>
    <t xml:space="preserve"> </t>
  </si>
  <si>
    <t>переселение граждан из аварийного ж/фонда</t>
  </si>
  <si>
    <t>реконструкция зоопарка</t>
  </si>
  <si>
    <t>завершение строительства Храма Христа Спасителя</t>
  </si>
  <si>
    <t>организация проведения выставок, конференций, семинаров.Реставрация памятников</t>
  </si>
  <si>
    <t>программа "Светлый город"</t>
  </si>
  <si>
    <t>оценка состояния конструкций и оказание технической помощи при восстановлении несущей способности домов № 10,14,16,18,20,22,31-37 по ул. Павлова в микрорайоне "Остров"</t>
  </si>
  <si>
    <t>Проектирование рабочей документации по газификации   п. Космодемьянского</t>
  </si>
  <si>
    <t>Газификация  п. Суворово Балтийского района ( 2-я очередь)</t>
  </si>
  <si>
    <t>Ремонт жилого дома по ул. Портовая,6</t>
  </si>
  <si>
    <t>Завершение строительства и ввод  газопровода высокого и низкого давлений в пос. Лермонтово до ул.Борзова-Красная</t>
  </si>
  <si>
    <t>Проектирование газопроводных сетей в пос.Лермонтовский</t>
  </si>
  <si>
    <t>переходящий объект</t>
  </si>
  <si>
    <t>Инфекционная больница (ремонт пищеблока)</t>
  </si>
  <si>
    <t>Приобретение и установка новых аттракционов в парке Центральный</t>
  </si>
  <si>
    <t>Ремонт фасада и манежа здания спорткомплекса «Юность»</t>
  </si>
  <si>
    <t>Школа №12 (строительство спортивного модуля)</t>
  </si>
  <si>
    <t xml:space="preserve"> ДДОУ №12 и 27 (проектно-сметная документация и выполнение работ по строительству газовой котельной)</t>
  </si>
  <si>
    <t>Школа №47 (капитальный ремонт электрообеспечения)</t>
  </si>
  <si>
    <t xml:space="preserve">Школа № 53 (завершение реконструкции корпуса 3) </t>
  </si>
  <si>
    <t>Примеч.</t>
  </si>
  <si>
    <t>Строительство производств. базы и  монтаж установки для высокотемпературной утилизации биоотходов</t>
  </si>
  <si>
    <t>Софинансирование по проекту реконструкции угольной котельной по ул. Горького, 166</t>
  </si>
  <si>
    <t>Больница скорой медицинской помощи (ремонт коммуникационных систем и приобретение оборудования для пищеблока и прачечной)</t>
  </si>
  <si>
    <t>Разработка проекта электрических сетеей по ул.Батальная</t>
  </si>
  <si>
    <t xml:space="preserve"> Адресная инвестиционная программа </t>
  </si>
  <si>
    <t>Приложение №13</t>
  </si>
  <si>
    <t xml:space="preserve">к решению городского Совета </t>
  </si>
  <si>
    <t>депутатов Калининграда</t>
  </si>
  <si>
    <t>к решению городского Совета</t>
  </si>
  <si>
    <t xml:space="preserve">Газификация ул. Дзержинского </t>
  </si>
  <si>
    <t>Реконструкция и ремонт улично-дорожной сети, мостов, путепроводов инженерной инфраструктуры в том числе:</t>
  </si>
  <si>
    <t xml:space="preserve">    -   ул.Горького</t>
  </si>
  <si>
    <t xml:space="preserve">    -   Московский проспект</t>
  </si>
  <si>
    <t xml:space="preserve">    - ул. Черняховского</t>
  </si>
  <si>
    <t xml:space="preserve">     -ул. Кутузова</t>
  </si>
  <si>
    <t>Реконструкция сетей водопровода и канализации  благоустраиваемых улиц г.Калининграда</t>
  </si>
  <si>
    <t>Расчеты по кредиту на приобретение спецтехники</t>
  </si>
  <si>
    <r>
      <t xml:space="preserve">- </t>
    </r>
    <r>
      <rPr>
        <sz val="13"/>
        <rFont val="Times New Roman"/>
        <family val="1"/>
      </rPr>
      <t>Приобретение  техники  и оборудования</t>
    </r>
  </si>
  <si>
    <r>
      <t xml:space="preserve">МУП "Водоканал" </t>
    </r>
    <r>
      <rPr>
        <sz val="13"/>
        <rFont val="Times New Roman"/>
        <family val="1"/>
      </rPr>
      <t>реконструкция сетей</t>
    </r>
  </si>
  <si>
    <r>
      <t>МУП "Калининградтеплосеть"</t>
    </r>
    <r>
      <rPr>
        <sz val="13"/>
        <rFont val="Times New Roman"/>
        <family val="1"/>
      </rPr>
      <t>реконструкция тепл.сетей</t>
    </r>
  </si>
  <si>
    <r>
      <t>МУП "Калиниградтеплосеть"</t>
    </r>
    <r>
      <rPr>
        <sz val="13"/>
        <rFont val="Times New Roman"/>
        <family val="1"/>
      </rPr>
      <t xml:space="preserve"> </t>
    </r>
  </si>
  <si>
    <r>
      <t>МУП "Водоканал</t>
    </r>
    <r>
      <rPr>
        <sz val="13"/>
        <rFont val="Times New Roman"/>
        <family val="1"/>
      </rPr>
      <t>"</t>
    </r>
  </si>
  <si>
    <t xml:space="preserve">Детский сад №51 (разработка проектно-сметной документации по подключению здания к тепловым сетям МУ ЖКХ "Чкаловск") </t>
  </si>
  <si>
    <t>строительство сетей  водоснабжения и канализации по ул. Карпатская</t>
  </si>
  <si>
    <t>Приобретение и установка дезкамеры в  БПК №2</t>
  </si>
  <si>
    <t>Реконструкция помещений мэрии</t>
  </si>
  <si>
    <t>Разработка проекта ручей "Парковый"</t>
  </si>
  <si>
    <t>Утвержденный план на 2005 год</t>
  </si>
  <si>
    <t>Изменения</t>
  </si>
  <si>
    <t>программа "модернизация и замена муниципальных лифтов города", в т.ч.80,0 тыс.руб. кап. ремонт</t>
  </si>
  <si>
    <t>капитальный ремонт лифтов</t>
  </si>
  <si>
    <t>реконструкция  и капитальный ремонт "Дома искусств"</t>
  </si>
  <si>
    <t>Погашение задолженности по  реализации проекта улучшения теплоснабжения Октябрьского р-на от СП "Цепрусс"</t>
  </si>
  <si>
    <t>Разработка проектно-сметной документации на строительство мостового перехода через реки Старая и Ноавя Преголя в г. Калининграде</t>
  </si>
  <si>
    <t>Разработка проектно-сметной документации для ремонта жилого дома № 29-31 по ул. Парусная</t>
  </si>
  <si>
    <t>Разработка проектно-сметной документации на прокладку инженерных сетей в парке "Юность"</t>
  </si>
  <si>
    <r>
      <t xml:space="preserve"> С</t>
    </r>
    <r>
      <rPr>
        <sz val="13"/>
        <rFont val="Times New Roman"/>
        <family val="1"/>
      </rPr>
      <t>троительствосистемы причалов и набережных в месте размещения  центра "Рыбная деревня",Строительство пешеходного моста через реку Старая Преголя  в районе центра "Рыбная деревня"</t>
    </r>
  </si>
  <si>
    <t>Приложение  № 6</t>
  </si>
  <si>
    <t>Приложение  № 13</t>
  </si>
  <si>
    <t xml:space="preserve">депутатов Калининграда </t>
  </si>
  <si>
    <t>№ 371 от 22 декабря 2004 г.</t>
  </si>
  <si>
    <t>№ 457 от 26 декабря 2005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</si>
</sst>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4">
    <font>
      <sz val="10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i/>
      <sz val="13"/>
      <name val="Times New Roman"/>
      <family val="1"/>
    </font>
    <font>
      <i/>
      <sz val="13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3" fontId="9" fillId="0" borderId="4" xfId="0" applyNumberFormat="1" applyFont="1" applyBorder="1" applyAlignment="1">
      <alignment horizontal="center" vertical="top" wrapText="1"/>
    </xf>
    <xf numFmtId="167" fontId="10" fillId="0" borderId="4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/>
    </xf>
    <xf numFmtId="3" fontId="10" fillId="0" borderId="4" xfId="0" applyNumberFormat="1" applyFont="1" applyBorder="1" applyAlignment="1">
      <alignment horizontal="center" vertical="top" wrapText="1"/>
    </xf>
    <xf numFmtId="167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4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3" fontId="10" fillId="0" borderId="4" xfId="0" applyNumberFormat="1" applyFont="1" applyFill="1" applyBorder="1" applyAlignment="1">
      <alignment horizontal="center" vertical="top" wrapText="1"/>
    </xf>
    <xf numFmtId="3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3" fontId="9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167" fontId="9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3" fontId="12" fillId="0" borderId="4" xfId="0" applyNumberFormat="1" applyFont="1" applyBorder="1" applyAlignment="1">
      <alignment horizontal="center" vertical="top" wrapText="1"/>
    </xf>
    <xf numFmtId="167" fontId="12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4" customWidth="1"/>
    <col min="2" max="2" width="9.125" style="5" customWidth="1"/>
    <col min="4" max="6" width="9.125" style="3" customWidth="1"/>
    <col min="8" max="9" width="9.125" style="3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75" workbookViewId="0" topLeftCell="A1">
      <selection activeCell="A1" sqref="A1:IV16384"/>
    </sheetView>
  </sheetViews>
  <sheetFormatPr defaultColWidth="9.00390625" defaultRowHeight="12.75"/>
  <cols>
    <col min="1" max="1" width="9.125" style="4" customWidth="1"/>
    <col min="2" max="2" width="9.125" style="5" customWidth="1"/>
    <col min="4" max="6" width="9.125" style="3" customWidth="1"/>
    <col min="8" max="11" width="9.125" style="3" customWidth="1"/>
  </cols>
  <sheetData/>
  <printOptions/>
  <pageMargins left="0.5905511811023623" right="0" top="0.3937007874015748" bottom="0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tabSelected="1" view="pageBreakPreview" zoomScaleSheetLayoutView="100" workbookViewId="0" topLeftCell="A1">
      <selection activeCell="I4" sqref="I4:K4"/>
    </sheetView>
  </sheetViews>
  <sheetFormatPr defaultColWidth="9.00390625" defaultRowHeight="12.75"/>
  <cols>
    <col min="1" max="1" width="4.375" style="4" customWidth="1"/>
    <col min="2" max="2" width="64.625" style="5" customWidth="1"/>
    <col min="3" max="3" width="15.125" style="0" hidden="1" customWidth="1"/>
    <col min="4" max="4" width="14.375" style="3" hidden="1" customWidth="1"/>
    <col min="5" max="5" width="10.75390625" style="3" hidden="1" customWidth="1"/>
    <col min="6" max="6" width="18.00390625" style="3" hidden="1" customWidth="1"/>
    <col min="7" max="7" width="8.875" style="0" hidden="1" customWidth="1"/>
    <col min="8" max="8" width="1.12109375" style="3" hidden="1" customWidth="1"/>
    <col min="9" max="9" width="18.625" style="3" hidden="1" customWidth="1"/>
    <col min="10" max="10" width="17.00390625" style="3" hidden="1" customWidth="1"/>
    <col min="11" max="11" width="32.75390625" style="3" customWidth="1"/>
  </cols>
  <sheetData>
    <row r="1" spans="5:11" ht="18.75" customHeight="1">
      <c r="E1" s="8" t="s">
        <v>79</v>
      </c>
      <c r="I1" s="64" t="s">
        <v>111</v>
      </c>
      <c r="J1" s="64"/>
      <c r="K1" s="64"/>
    </row>
    <row r="2" spans="5:11" ht="15">
      <c r="E2" s="3" t="s">
        <v>80</v>
      </c>
      <c r="I2" s="64" t="s">
        <v>82</v>
      </c>
      <c r="J2" s="64"/>
      <c r="K2" s="64"/>
    </row>
    <row r="3" spans="9:11" ht="15">
      <c r="I3" s="55"/>
      <c r="J3" s="55"/>
      <c r="K3" s="55" t="s">
        <v>81</v>
      </c>
    </row>
    <row r="4" spans="5:11" ht="15">
      <c r="E4" s="3" t="s">
        <v>81</v>
      </c>
      <c r="I4" s="64" t="s">
        <v>115</v>
      </c>
      <c r="J4" s="64"/>
      <c r="K4" s="64"/>
    </row>
    <row r="5" spans="9:11" ht="15">
      <c r="I5" s="55"/>
      <c r="J5" s="55"/>
      <c r="K5" s="55"/>
    </row>
    <row r="6" spans="5:11" ht="18.75" customHeight="1">
      <c r="E6" s="8" t="s">
        <v>79</v>
      </c>
      <c r="I6" s="64" t="s">
        <v>112</v>
      </c>
      <c r="J6" s="64"/>
      <c r="K6" s="64"/>
    </row>
    <row r="7" spans="5:11" ht="15">
      <c r="E7" s="3" t="s">
        <v>80</v>
      </c>
      <c r="I7" s="64" t="s">
        <v>82</v>
      </c>
      <c r="J7" s="64"/>
      <c r="K7" s="64"/>
    </row>
    <row r="8" spans="9:11" ht="15">
      <c r="I8" s="55"/>
      <c r="J8" s="55"/>
      <c r="K8" s="55" t="s">
        <v>113</v>
      </c>
    </row>
    <row r="9" spans="5:11" ht="15">
      <c r="E9" s="3" t="s">
        <v>81</v>
      </c>
      <c r="I9" s="64" t="s">
        <v>114</v>
      </c>
      <c r="J9" s="64"/>
      <c r="K9" s="64"/>
    </row>
    <row r="10" spans="9:11" ht="16.5">
      <c r="I10" s="9"/>
      <c r="J10" s="9"/>
      <c r="K10" s="9"/>
    </row>
    <row r="11" spans="1:11" ht="20.25">
      <c r="A11" s="56" t="s">
        <v>78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20.25">
      <c r="A12" s="57" t="s">
        <v>44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5.75" customHeight="1">
      <c r="A13" s="61"/>
      <c r="B13" s="58" t="s">
        <v>0</v>
      </c>
      <c r="C13" s="10" t="s">
        <v>1</v>
      </c>
      <c r="D13" s="58"/>
      <c r="E13" s="58" t="s">
        <v>73</v>
      </c>
      <c r="F13" s="58" t="s">
        <v>49</v>
      </c>
      <c r="G13" s="58" t="s">
        <v>42</v>
      </c>
      <c r="H13" s="58" t="s">
        <v>45</v>
      </c>
      <c r="I13" s="58" t="s">
        <v>101</v>
      </c>
      <c r="J13" s="58" t="s">
        <v>102</v>
      </c>
      <c r="K13" s="58" t="s">
        <v>101</v>
      </c>
    </row>
    <row r="14" spans="1:11" ht="16.5">
      <c r="A14" s="62"/>
      <c r="B14" s="59"/>
      <c r="C14" s="11" t="s">
        <v>2</v>
      </c>
      <c r="D14" s="59"/>
      <c r="E14" s="59"/>
      <c r="F14" s="59"/>
      <c r="G14" s="59"/>
      <c r="H14" s="59"/>
      <c r="I14" s="59"/>
      <c r="J14" s="59"/>
      <c r="K14" s="59"/>
    </row>
    <row r="15" spans="1:11" ht="16.5">
      <c r="A15" s="63"/>
      <c r="B15" s="60"/>
      <c r="C15" s="12" t="s">
        <v>3</v>
      </c>
      <c r="D15" s="60"/>
      <c r="E15" s="60"/>
      <c r="F15" s="60"/>
      <c r="G15" s="60"/>
      <c r="H15" s="60"/>
      <c r="I15" s="60"/>
      <c r="J15" s="60"/>
      <c r="K15" s="60"/>
    </row>
    <row r="16" spans="1:11" ht="37.5" customHeight="1">
      <c r="A16" s="49">
        <v>1</v>
      </c>
      <c r="B16" s="13" t="s">
        <v>4</v>
      </c>
      <c r="C16" s="13"/>
      <c r="D16" s="13"/>
      <c r="E16" s="13"/>
      <c r="F16" s="30"/>
      <c r="G16" s="18"/>
      <c r="H16" s="13"/>
      <c r="I16" s="30">
        <f>SUM(I17:I68)</f>
        <v>126900</v>
      </c>
      <c r="J16" s="30">
        <f>SUM(J17:J68)</f>
        <v>0</v>
      </c>
      <c r="K16" s="30">
        <f>SUM(K17:K68)</f>
        <v>250188</v>
      </c>
    </row>
    <row r="17" spans="1:11" ht="70.5" customHeight="1">
      <c r="A17" s="14"/>
      <c r="B17" s="31" t="s">
        <v>110</v>
      </c>
      <c r="C17" s="13"/>
      <c r="D17" s="13"/>
      <c r="E17" s="13"/>
      <c r="F17" s="17"/>
      <c r="G17" s="18"/>
      <c r="H17" s="13"/>
      <c r="I17" s="17">
        <v>5000</v>
      </c>
      <c r="J17" s="17">
        <v>0</v>
      </c>
      <c r="K17" s="17">
        <v>58461</v>
      </c>
    </row>
    <row r="18" spans="1:11" ht="24" customHeight="1">
      <c r="A18" s="14"/>
      <c r="B18" s="16" t="s">
        <v>54</v>
      </c>
      <c r="C18" s="13"/>
      <c r="D18" s="13"/>
      <c r="E18" s="13"/>
      <c r="F18" s="17">
        <v>20400</v>
      </c>
      <c r="G18" s="18"/>
      <c r="H18" s="13" t="s">
        <v>53</v>
      </c>
      <c r="I18" s="17">
        <v>20400</v>
      </c>
      <c r="J18" s="17"/>
      <c r="K18" s="17">
        <f aca="true" t="shared" si="0" ref="K18:K84">I18+J18</f>
        <v>20400</v>
      </c>
    </row>
    <row r="19" spans="1:11" ht="24" customHeight="1">
      <c r="A19" s="14"/>
      <c r="B19" s="16" t="s">
        <v>55</v>
      </c>
      <c r="C19" s="13"/>
      <c r="D19" s="13"/>
      <c r="E19" s="14" t="s">
        <v>65</v>
      </c>
      <c r="F19" s="17">
        <v>4000</v>
      </c>
      <c r="G19" s="18"/>
      <c r="H19" s="13"/>
      <c r="I19" s="17">
        <v>1000</v>
      </c>
      <c r="J19" s="17"/>
      <c r="K19" s="17">
        <v>4000</v>
      </c>
    </row>
    <row r="20" spans="1:11" ht="17.25" customHeight="1">
      <c r="A20" s="14"/>
      <c r="B20" s="16" t="s">
        <v>56</v>
      </c>
      <c r="C20" s="13"/>
      <c r="D20" s="13"/>
      <c r="E20" s="14" t="s">
        <v>65</v>
      </c>
      <c r="F20" s="17">
        <v>5000</v>
      </c>
      <c r="G20" s="18"/>
      <c r="H20" s="13"/>
      <c r="I20" s="17">
        <v>5000</v>
      </c>
      <c r="J20" s="17"/>
      <c r="K20" s="17">
        <f t="shared" si="0"/>
        <v>5000</v>
      </c>
    </row>
    <row r="21" spans="1:11" ht="24" customHeight="1" hidden="1">
      <c r="A21" s="14"/>
      <c r="B21" s="16"/>
      <c r="C21" s="13"/>
      <c r="D21" s="13"/>
      <c r="E21" s="13"/>
      <c r="F21" s="17"/>
      <c r="G21" s="18"/>
      <c r="H21" s="13"/>
      <c r="I21" s="17"/>
      <c r="J21" s="17"/>
      <c r="K21" s="17">
        <f t="shared" si="0"/>
        <v>0</v>
      </c>
    </row>
    <row r="22" spans="1:11" ht="16.5" hidden="1">
      <c r="A22" s="14"/>
      <c r="B22" s="13"/>
      <c r="C22" s="13"/>
      <c r="D22" s="13"/>
      <c r="E22" s="13"/>
      <c r="F22" s="30"/>
      <c r="G22" s="13"/>
      <c r="H22" s="13"/>
      <c r="I22" s="13"/>
      <c r="J22" s="13"/>
      <c r="K22" s="17">
        <f t="shared" si="0"/>
        <v>0</v>
      </c>
    </row>
    <row r="23" spans="1:11" ht="36" customHeight="1">
      <c r="A23" s="14"/>
      <c r="B23" s="16" t="s">
        <v>67</v>
      </c>
      <c r="C23" s="14"/>
      <c r="D23" s="14"/>
      <c r="E23" s="14"/>
      <c r="F23" s="20">
        <v>36000</v>
      </c>
      <c r="G23" s="14"/>
      <c r="H23" s="14"/>
      <c r="I23" s="17">
        <v>36000</v>
      </c>
      <c r="J23" s="17"/>
      <c r="K23" s="17">
        <v>35951</v>
      </c>
    </row>
    <row r="24" spans="1:11" ht="68.25" customHeight="1">
      <c r="A24" s="14"/>
      <c r="B24" s="16" t="s">
        <v>59</v>
      </c>
      <c r="C24" s="14">
        <v>260</v>
      </c>
      <c r="D24" s="14"/>
      <c r="E24" s="14" t="s">
        <v>65</v>
      </c>
      <c r="F24" s="15">
        <v>300</v>
      </c>
      <c r="G24" s="21" t="e">
        <f aca="true" t="shared" si="1" ref="G24:G29">F24/D24*100</f>
        <v>#DIV/0!</v>
      </c>
      <c r="H24" s="14"/>
      <c r="I24" s="14">
        <v>300</v>
      </c>
      <c r="J24" s="14"/>
      <c r="K24" s="17">
        <f t="shared" si="0"/>
        <v>300</v>
      </c>
    </row>
    <row r="25" spans="1:11" ht="36" customHeight="1">
      <c r="A25" s="14"/>
      <c r="B25" s="22" t="s">
        <v>5</v>
      </c>
      <c r="C25" s="14">
        <v>600</v>
      </c>
      <c r="D25" s="14">
        <v>400</v>
      </c>
      <c r="E25" s="14" t="s">
        <v>65</v>
      </c>
      <c r="F25" s="15">
        <v>600</v>
      </c>
      <c r="G25" s="21">
        <f t="shared" si="1"/>
        <v>150</v>
      </c>
      <c r="H25" s="14"/>
      <c r="I25" s="14">
        <v>600</v>
      </c>
      <c r="J25" s="14"/>
      <c r="K25" s="17">
        <f t="shared" si="0"/>
        <v>600</v>
      </c>
    </row>
    <row r="26" spans="1:11" ht="47.25" customHeight="1" hidden="1">
      <c r="A26" s="14"/>
      <c r="B26" s="22" t="s">
        <v>6</v>
      </c>
      <c r="C26" s="14">
        <v>11800</v>
      </c>
      <c r="D26" s="14">
        <v>4490</v>
      </c>
      <c r="E26" s="14"/>
      <c r="F26" s="15"/>
      <c r="G26" s="21">
        <f t="shared" si="1"/>
        <v>0</v>
      </c>
      <c r="H26" s="14"/>
      <c r="I26" s="14"/>
      <c r="J26" s="14"/>
      <c r="K26" s="17">
        <f t="shared" si="0"/>
        <v>0</v>
      </c>
    </row>
    <row r="27" spans="1:11" ht="48" customHeight="1">
      <c r="A27" s="14"/>
      <c r="B27" s="22" t="s">
        <v>7</v>
      </c>
      <c r="C27" s="14">
        <v>500</v>
      </c>
      <c r="D27" s="14">
        <v>500</v>
      </c>
      <c r="E27" s="14" t="s">
        <v>65</v>
      </c>
      <c r="F27" s="15">
        <v>500</v>
      </c>
      <c r="G27" s="21">
        <f t="shared" si="1"/>
        <v>100</v>
      </c>
      <c r="H27" s="14"/>
      <c r="I27" s="14">
        <v>500</v>
      </c>
      <c r="J27" s="14"/>
      <c r="K27" s="17">
        <v>428</v>
      </c>
    </row>
    <row r="28" spans="1:11" ht="20.25" customHeight="1">
      <c r="A28" s="14"/>
      <c r="B28" s="22" t="s">
        <v>8</v>
      </c>
      <c r="C28" s="14">
        <v>2450</v>
      </c>
      <c r="D28" s="14">
        <v>2450</v>
      </c>
      <c r="E28" s="14" t="s">
        <v>65</v>
      </c>
      <c r="F28" s="15">
        <v>30000</v>
      </c>
      <c r="G28" s="21">
        <f t="shared" si="1"/>
        <v>1224.4897959183672</v>
      </c>
      <c r="H28" s="14"/>
      <c r="I28" s="15">
        <v>2000</v>
      </c>
      <c r="J28" s="15"/>
      <c r="K28" s="17">
        <v>4000</v>
      </c>
    </row>
    <row r="29" spans="1:11" ht="20.25" customHeight="1">
      <c r="A29" s="14"/>
      <c r="B29" s="22" t="s">
        <v>62</v>
      </c>
      <c r="C29" s="14">
        <v>100</v>
      </c>
      <c r="D29" s="14">
        <v>100</v>
      </c>
      <c r="E29" s="14" t="s">
        <v>65</v>
      </c>
      <c r="F29" s="15">
        <v>10000</v>
      </c>
      <c r="G29" s="21">
        <f t="shared" si="1"/>
        <v>10000</v>
      </c>
      <c r="H29" s="14"/>
      <c r="I29" s="15"/>
      <c r="J29" s="15"/>
      <c r="K29" s="17">
        <v>3000</v>
      </c>
    </row>
    <row r="30" spans="1:11" ht="56.25" customHeight="1" hidden="1">
      <c r="A30" s="14"/>
      <c r="B30" s="22" t="s">
        <v>9</v>
      </c>
      <c r="C30" s="14">
        <v>930</v>
      </c>
      <c r="D30" s="14"/>
      <c r="E30" s="14"/>
      <c r="F30" s="15"/>
      <c r="G30" s="21"/>
      <c r="H30" s="14"/>
      <c r="I30" s="14"/>
      <c r="J30" s="14"/>
      <c r="K30" s="17">
        <f t="shared" si="0"/>
        <v>0</v>
      </c>
    </row>
    <row r="31" spans="1:11" ht="20.25" customHeight="1" hidden="1">
      <c r="A31" s="14"/>
      <c r="B31" s="22" t="s">
        <v>10</v>
      </c>
      <c r="C31" s="14">
        <v>1000</v>
      </c>
      <c r="D31" s="14">
        <v>1000</v>
      </c>
      <c r="E31" s="14"/>
      <c r="F31" s="15"/>
      <c r="G31" s="21">
        <f>F31/D31*100</f>
        <v>0</v>
      </c>
      <c r="H31" s="14"/>
      <c r="I31" s="15"/>
      <c r="J31" s="15"/>
      <c r="K31" s="17">
        <f t="shared" si="0"/>
        <v>0</v>
      </c>
    </row>
    <row r="32" spans="1:11" ht="33.75" customHeight="1">
      <c r="A32" s="14"/>
      <c r="B32" s="22" t="s">
        <v>108</v>
      </c>
      <c r="C32" s="14"/>
      <c r="D32" s="14"/>
      <c r="E32" s="14"/>
      <c r="F32" s="15"/>
      <c r="G32" s="21"/>
      <c r="H32" s="14"/>
      <c r="I32" s="15"/>
      <c r="J32" s="15"/>
      <c r="K32" s="17">
        <v>525</v>
      </c>
    </row>
    <row r="33" spans="1:11" ht="34.5" customHeight="1">
      <c r="A33" s="14"/>
      <c r="B33" s="22" t="s">
        <v>61</v>
      </c>
      <c r="C33" s="14">
        <v>1406</v>
      </c>
      <c r="D33" s="14">
        <v>900</v>
      </c>
      <c r="E33" s="14" t="s">
        <v>65</v>
      </c>
      <c r="F33" s="15">
        <v>4730</v>
      </c>
      <c r="G33" s="21">
        <f>F33/D33*100</f>
        <v>525.5555555555555</v>
      </c>
      <c r="H33" s="14"/>
      <c r="I33" s="15">
        <v>3000</v>
      </c>
      <c r="J33" s="15"/>
      <c r="K33" s="17">
        <f t="shared" si="0"/>
        <v>3000</v>
      </c>
    </row>
    <row r="34" spans="1:11" ht="34.5" customHeight="1" hidden="1">
      <c r="A34" s="14"/>
      <c r="B34" s="22"/>
      <c r="C34" s="14">
        <v>3500</v>
      </c>
      <c r="D34" s="14">
        <v>600</v>
      </c>
      <c r="E34" s="14"/>
      <c r="F34" s="15"/>
      <c r="G34" s="21">
        <f>F34/D34*100</f>
        <v>0</v>
      </c>
      <c r="H34" s="14"/>
      <c r="I34" s="14"/>
      <c r="J34" s="14"/>
      <c r="K34" s="17">
        <f t="shared" si="0"/>
        <v>0</v>
      </c>
    </row>
    <row r="35" spans="1:11" ht="34.5" customHeight="1">
      <c r="A35" s="14"/>
      <c r="B35" s="22" t="s">
        <v>60</v>
      </c>
      <c r="C35" s="14">
        <v>300</v>
      </c>
      <c r="D35" s="14">
        <v>240.7</v>
      </c>
      <c r="E35" s="14" t="s">
        <v>65</v>
      </c>
      <c r="F35" s="15">
        <v>1600</v>
      </c>
      <c r="G35" s="21">
        <f>F35/D35*100</f>
        <v>664.7278770253428</v>
      </c>
      <c r="H35" s="14"/>
      <c r="I35" s="15">
        <v>1600</v>
      </c>
      <c r="J35" s="15"/>
      <c r="K35" s="17">
        <v>287</v>
      </c>
    </row>
    <row r="36" spans="1:11" ht="25.5" customHeight="1">
      <c r="A36" s="14"/>
      <c r="B36" s="22" t="s">
        <v>83</v>
      </c>
      <c r="C36" s="14"/>
      <c r="D36" s="14"/>
      <c r="E36" s="14"/>
      <c r="F36" s="15">
        <v>0</v>
      </c>
      <c r="G36" s="21"/>
      <c r="H36" s="14"/>
      <c r="I36" s="15">
        <v>2600</v>
      </c>
      <c r="J36" s="15"/>
      <c r="K36" s="17">
        <f t="shared" si="0"/>
        <v>2600</v>
      </c>
    </row>
    <row r="37" spans="1:11" ht="39" customHeight="1">
      <c r="A37" s="14"/>
      <c r="B37" s="22" t="s">
        <v>64</v>
      </c>
      <c r="C37" s="14"/>
      <c r="D37" s="14"/>
      <c r="E37" s="14" t="s">
        <v>65</v>
      </c>
      <c r="F37" s="15">
        <v>800</v>
      </c>
      <c r="G37" s="21"/>
      <c r="H37" s="14"/>
      <c r="I37" s="15">
        <v>800</v>
      </c>
      <c r="J37" s="15"/>
      <c r="K37" s="17">
        <v>656</v>
      </c>
    </row>
    <row r="38" spans="1:11" ht="48" customHeight="1">
      <c r="A38" s="14"/>
      <c r="B38" s="22" t="s">
        <v>63</v>
      </c>
      <c r="C38" s="14">
        <v>1700</v>
      </c>
      <c r="D38" s="14">
        <v>850</v>
      </c>
      <c r="E38" s="14"/>
      <c r="F38" s="15">
        <v>2000</v>
      </c>
      <c r="G38" s="21">
        <f>F38/D38*100</f>
        <v>235.29411764705884</v>
      </c>
      <c r="H38" s="14"/>
      <c r="I38" s="15">
        <v>2000</v>
      </c>
      <c r="J38" s="15"/>
      <c r="K38" s="17">
        <v>1458</v>
      </c>
    </row>
    <row r="39" spans="1:12" ht="51.75" customHeight="1">
      <c r="A39" s="14"/>
      <c r="B39" s="22" t="s">
        <v>11</v>
      </c>
      <c r="C39" s="14">
        <v>3600</v>
      </c>
      <c r="D39" s="14">
        <v>1500</v>
      </c>
      <c r="E39" s="14" t="s">
        <v>65</v>
      </c>
      <c r="F39" s="15">
        <v>8000</v>
      </c>
      <c r="G39" s="21">
        <f>F39/D39*100</f>
        <v>533.3333333333333</v>
      </c>
      <c r="H39" s="14"/>
      <c r="I39" s="15">
        <v>4000</v>
      </c>
      <c r="J39" s="15"/>
      <c r="K39" s="17">
        <f t="shared" si="0"/>
        <v>4000</v>
      </c>
      <c r="L39" s="7"/>
    </row>
    <row r="40" spans="1:11" ht="18" customHeight="1">
      <c r="A40" s="14"/>
      <c r="B40" s="22" t="s">
        <v>12</v>
      </c>
      <c r="C40" s="14">
        <v>3000</v>
      </c>
      <c r="D40" s="14">
        <v>2500</v>
      </c>
      <c r="E40" s="14" t="s">
        <v>65</v>
      </c>
      <c r="F40" s="15">
        <v>10000</v>
      </c>
      <c r="G40" s="21">
        <f>F40/D40*100</f>
        <v>400</v>
      </c>
      <c r="H40" s="14"/>
      <c r="I40" s="15">
        <v>9100</v>
      </c>
      <c r="J40" s="15"/>
      <c r="K40" s="17">
        <v>10286</v>
      </c>
    </row>
    <row r="41" spans="1:11" ht="33.75" customHeight="1">
      <c r="A41" s="14"/>
      <c r="B41" s="22" t="s">
        <v>97</v>
      </c>
      <c r="C41" s="14">
        <v>3385</v>
      </c>
      <c r="D41" s="14"/>
      <c r="E41" s="14" t="s">
        <v>65</v>
      </c>
      <c r="F41" s="15">
        <v>12280</v>
      </c>
      <c r="G41" s="21"/>
      <c r="H41" s="14"/>
      <c r="I41" s="15">
        <v>5000</v>
      </c>
      <c r="J41" s="15"/>
      <c r="K41" s="17">
        <v>8932</v>
      </c>
    </row>
    <row r="42" spans="1:11" ht="16.5" hidden="1">
      <c r="A42" s="14"/>
      <c r="B42" s="22"/>
      <c r="C42" s="14">
        <v>210.4</v>
      </c>
      <c r="D42" s="14">
        <v>210.4</v>
      </c>
      <c r="E42" s="14"/>
      <c r="F42" s="15"/>
      <c r="G42" s="21">
        <f>F42/D42*100</f>
        <v>0</v>
      </c>
      <c r="H42" s="14"/>
      <c r="I42" s="15"/>
      <c r="J42" s="15"/>
      <c r="K42" s="30">
        <f t="shared" si="0"/>
        <v>0</v>
      </c>
    </row>
    <row r="43" spans="1:11" ht="16.5" hidden="1">
      <c r="A43" s="14"/>
      <c r="B43" s="31" t="s">
        <v>13</v>
      </c>
      <c r="C43" s="13">
        <v>65900</v>
      </c>
      <c r="D43" s="13">
        <v>30937</v>
      </c>
      <c r="E43" s="13"/>
      <c r="F43" s="30">
        <f>F44+F45+F46+F47+F48</f>
        <v>0</v>
      </c>
      <c r="G43" s="18">
        <f>F43/D43*100</f>
        <v>0</v>
      </c>
      <c r="H43" s="13"/>
      <c r="I43" s="13">
        <f>I44+I45+I46+I47+I48</f>
        <v>0</v>
      </c>
      <c r="J43" s="13">
        <f>J44+J45+J46+J47+J48</f>
        <v>0</v>
      </c>
      <c r="K43" s="30">
        <f t="shared" si="0"/>
        <v>0</v>
      </c>
    </row>
    <row r="44" spans="1:11" ht="33" hidden="1">
      <c r="A44" s="14"/>
      <c r="B44" s="22" t="s">
        <v>52</v>
      </c>
      <c r="C44" s="14">
        <v>188</v>
      </c>
      <c r="D44" s="14"/>
      <c r="E44" s="14"/>
      <c r="F44" s="15"/>
      <c r="G44" s="21"/>
      <c r="H44" s="14"/>
      <c r="I44" s="14"/>
      <c r="J44" s="14"/>
      <c r="K44" s="30">
        <f t="shared" si="0"/>
        <v>0</v>
      </c>
    </row>
    <row r="45" spans="1:11" ht="16.5" hidden="1">
      <c r="A45" s="14"/>
      <c r="B45" s="22"/>
      <c r="C45" s="14">
        <v>1600</v>
      </c>
      <c r="D45" s="14">
        <v>255</v>
      </c>
      <c r="E45" s="14"/>
      <c r="F45" s="15"/>
      <c r="G45" s="21">
        <f>F45/D45*100</f>
        <v>0</v>
      </c>
      <c r="H45" s="14"/>
      <c r="I45" s="14"/>
      <c r="J45" s="14"/>
      <c r="K45" s="30">
        <f t="shared" si="0"/>
        <v>0</v>
      </c>
    </row>
    <row r="46" spans="1:11" ht="16.5" hidden="1">
      <c r="A46" s="14"/>
      <c r="B46" s="22" t="s">
        <v>14</v>
      </c>
      <c r="C46" s="14">
        <v>44000</v>
      </c>
      <c r="D46" s="14">
        <v>16470</v>
      </c>
      <c r="E46" s="14"/>
      <c r="F46" s="15"/>
      <c r="G46" s="21">
        <f>F46/D46*100</f>
        <v>0</v>
      </c>
      <c r="H46" s="14"/>
      <c r="I46" s="14"/>
      <c r="J46" s="14"/>
      <c r="K46" s="30">
        <f t="shared" si="0"/>
        <v>0</v>
      </c>
    </row>
    <row r="47" spans="1:11" ht="16.5" hidden="1">
      <c r="A47" s="14"/>
      <c r="B47" s="22"/>
      <c r="C47" s="14">
        <v>20000</v>
      </c>
      <c r="D47" s="14">
        <v>14100</v>
      </c>
      <c r="E47" s="14"/>
      <c r="F47" s="15"/>
      <c r="G47" s="21">
        <f>F47/D47*100</f>
        <v>0</v>
      </c>
      <c r="H47" s="14"/>
      <c r="I47" s="14"/>
      <c r="J47" s="14"/>
      <c r="K47" s="30">
        <f t="shared" si="0"/>
        <v>0</v>
      </c>
    </row>
    <row r="48" spans="1:11" ht="16.5" hidden="1">
      <c r="A48" s="14"/>
      <c r="B48" s="22"/>
      <c r="C48" s="14">
        <v>112</v>
      </c>
      <c r="D48" s="14">
        <v>112</v>
      </c>
      <c r="E48" s="14"/>
      <c r="F48" s="15"/>
      <c r="G48" s="21">
        <f>F48/D48*100</f>
        <v>0</v>
      </c>
      <c r="H48" s="14"/>
      <c r="I48" s="14"/>
      <c r="J48" s="14"/>
      <c r="K48" s="30">
        <f t="shared" si="0"/>
        <v>0</v>
      </c>
    </row>
    <row r="49" spans="1:11" ht="16.5" hidden="1">
      <c r="A49" s="14"/>
      <c r="B49" s="31" t="s">
        <v>15</v>
      </c>
      <c r="C49" s="13">
        <v>1900</v>
      </c>
      <c r="D49" s="13">
        <v>1400</v>
      </c>
      <c r="E49" s="13"/>
      <c r="F49" s="30">
        <f>F50+F51</f>
        <v>0</v>
      </c>
      <c r="G49" s="18">
        <f>F49/D49*100</f>
        <v>0</v>
      </c>
      <c r="H49" s="13"/>
      <c r="I49" s="13">
        <f>I50+I51</f>
        <v>0</v>
      </c>
      <c r="J49" s="13">
        <f>J50+J51</f>
        <v>0</v>
      </c>
      <c r="K49" s="30">
        <f t="shared" si="0"/>
        <v>0</v>
      </c>
    </row>
    <row r="50" spans="1:11" ht="16.5" hidden="1">
      <c r="A50" s="14"/>
      <c r="B50" s="22"/>
      <c r="C50" s="14">
        <v>500</v>
      </c>
      <c r="D50" s="14"/>
      <c r="E50" s="14"/>
      <c r="F50" s="15"/>
      <c r="G50" s="21"/>
      <c r="H50" s="14"/>
      <c r="I50" s="14"/>
      <c r="J50" s="14"/>
      <c r="K50" s="30">
        <f t="shared" si="0"/>
        <v>0</v>
      </c>
    </row>
    <row r="51" spans="1:11" ht="16.5" hidden="1">
      <c r="A51" s="14"/>
      <c r="B51" s="22"/>
      <c r="C51" s="14">
        <v>1400</v>
      </c>
      <c r="D51" s="14">
        <v>1400</v>
      </c>
      <c r="E51" s="14"/>
      <c r="F51" s="15"/>
      <c r="G51" s="21">
        <f>F51/D51*100</f>
        <v>0</v>
      </c>
      <c r="H51" s="14"/>
      <c r="I51" s="14"/>
      <c r="J51" s="14"/>
      <c r="K51" s="30">
        <f t="shared" si="0"/>
        <v>0</v>
      </c>
    </row>
    <row r="52" spans="1:11" ht="16.5" hidden="1">
      <c r="A52" s="19"/>
      <c r="B52" s="19"/>
      <c r="C52" s="19"/>
      <c r="D52" s="32"/>
      <c r="E52" s="32"/>
      <c r="F52" s="33"/>
      <c r="G52" s="19"/>
      <c r="H52" s="32"/>
      <c r="I52" s="32"/>
      <c r="J52" s="32"/>
      <c r="K52" s="30">
        <f t="shared" si="0"/>
        <v>0</v>
      </c>
    </row>
    <row r="53" spans="1:11" ht="16.5" hidden="1">
      <c r="A53" s="19"/>
      <c r="B53" s="19"/>
      <c r="C53" s="19"/>
      <c r="D53" s="32"/>
      <c r="E53" s="32"/>
      <c r="F53" s="33"/>
      <c r="G53" s="19"/>
      <c r="H53" s="32"/>
      <c r="I53" s="32"/>
      <c r="J53" s="32"/>
      <c r="K53" s="30">
        <f t="shared" si="0"/>
        <v>0</v>
      </c>
    </row>
    <row r="54" spans="1:11" ht="16.5" hidden="1">
      <c r="A54" s="19"/>
      <c r="B54" s="19"/>
      <c r="C54" s="19"/>
      <c r="D54" s="32"/>
      <c r="E54" s="32"/>
      <c r="F54" s="33"/>
      <c r="G54" s="19"/>
      <c r="H54" s="32"/>
      <c r="I54" s="32"/>
      <c r="J54" s="32"/>
      <c r="K54" s="30">
        <f t="shared" si="0"/>
        <v>0</v>
      </c>
    </row>
    <row r="55" spans="1:11" ht="16.5" hidden="1">
      <c r="A55" s="19"/>
      <c r="B55" s="19"/>
      <c r="C55" s="19"/>
      <c r="D55" s="32"/>
      <c r="E55" s="32"/>
      <c r="F55" s="33"/>
      <c r="G55" s="19"/>
      <c r="H55" s="32"/>
      <c r="I55" s="32"/>
      <c r="J55" s="32"/>
      <c r="K55" s="30">
        <f t="shared" si="0"/>
        <v>0</v>
      </c>
    </row>
    <row r="56" spans="1:11" ht="16.5" hidden="1">
      <c r="A56" s="19"/>
      <c r="B56" s="19"/>
      <c r="C56" s="19"/>
      <c r="D56" s="32"/>
      <c r="E56" s="32"/>
      <c r="F56" s="33"/>
      <c r="G56" s="19"/>
      <c r="H56" s="32"/>
      <c r="I56" s="32"/>
      <c r="J56" s="32"/>
      <c r="K56" s="30">
        <f t="shared" si="0"/>
        <v>0</v>
      </c>
    </row>
    <row r="57" spans="1:11" ht="16.5" hidden="1">
      <c r="A57" s="19"/>
      <c r="B57" s="19"/>
      <c r="C57" s="19"/>
      <c r="D57" s="32"/>
      <c r="E57" s="32"/>
      <c r="F57" s="33"/>
      <c r="G57" s="19"/>
      <c r="H57" s="32"/>
      <c r="I57" s="32"/>
      <c r="J57" s="32"/>
      <c r="K57" s="30">
        <f t="shared" si="0"/>
        <v>0</v>
      </c>
    </row>
    <row r="58" spans="1:11" ht="16.5" hidden="1">
      <c r="A58" s="19"/>
      <c r="B58" s="19"/>
      <c r="C58" s="19"/>
      <c r="D58" s="32"/>
      <c r="E58" s="32"/>
      <c r="F58" s="33"/>
      <c r="G58" s="19"/>
      <c r="H58" s="32"/>
      <c r="I58" s="32"/>
      <c r="J58" s="32"/>
      <c r="K58" s="30">
        <f t="shared" si="0"/>
        <v>0</v>
      </c>
    </row>
    <row r="59" spans="1:11" ht="16.5" hidden="1">
      <c r="A59" s="19"/>
      <c r="B59" s="19"/>
      <c r="C59" s="19"/>
      <c r="D59" s="32"/>
      <c r="E59" s="32"/>
      <c r="F59" s="33"/>
      <c r="G59" s="19"/>
      <c r="H59" s="32"/>
      <c r="I59" s="32"/>
      <c r="J59" s="32"/>
      <c r="K59" s="30">
        <f t="shared" si="0"/>
        <v>0</v>
      </c>
    </row>
    <row r="60" spans="1:11" ht="16.5" hidden="1">
      <c r="A60" s="19"/>
      <c r="B60" s="19"/>
      <c r="C60" s="19"/>
      <c r="D60" s="32"/>
      <c r="E60" s="32"/>
      <c r="F60" s="33"/>
      <c r="G60" s="19"/>
      <c r="H60" s="32"/>
      <c r="I60" s="32"/>
      <c r="J60" s="32"/>
      <c r="K60" s="30">
        <f t="shared" si="0"/>
        <v>0</v>
      </c>
    </row>
    <row r="61" spans="1:11" ht="16.5" hidden="1">
      <c r="A61" s="19"/>
      <c r="B61" s="19"/>
      <c r="C61" s="19"/>
      <c r="D61" s="32"/>
      <c r="E61" s="32"/>
      <c r="F61" s="33"/>
      <c r="G61" s="19"/>
      <c r="H61" s="32"/>
      <c r="I61" s="32"/>
      <c r="J61" s="32"/>
      <c r="K61" s="30">
        <f t="shared" si="0"/>
        <v>0</v>
      </c>
    </row>
    <row r="62" spans="1:11" ht="16.5" hidden="1">
      <c r="A62" s="19"/>
      <c r="B62" s="19"/>
      <c r="C62" s="19"/>
      <c r="D62" s="32"/>
      <c r="E62" s="32"/>
      <c r="F62" s="33"/>
      <c r="G62" s="19"/>
      <c r="H62" s="32"/>
      <c r="I62" s="32"/>
      <c r="J62" s="32"/>
      <c r="K62" s="30">
        <f t="shared" si="0"/>
        <v>0</v>
      </c>
    </row>
    <row r="63" spans="1:11" ht="16.5" hidden="1">
      <c r="A63" s="19"/>
      <c r="B63" s="19"/>
      <c r="C63" s="19"/>
      <c r="D63" s="32"/>
      <c r="E63" s="32"/>
      <c r="F63" s="33"/>
      <c r="G63" s="19"/>
      <c r="H63" s="32"/>
      <c r="I63" s="32"/>
      <c r="J63" s="32"/>
      <c r="K63" s="30">
        <f t="shared" si="0"/>
        <v>0</v>
      </c>
    </row>
    <row r="64" spans="1:11" ht="16.5" hidden="1">
      <c r="A64" s="19"/>
      <c r="B64" s="19"/>
      <c r="C64" s="19"/>
      <c r="D64" s="32"/>
      <c r="E64" s="32"/>
      <c r="F64" s="33"/>
      <c r="G64" s="19"/>
      <c r="H64" s="32"/>
      <c r="I64" s="32"/>
      <c r="J64" s="32"/>
      <c r="K64" s="30">
        <f t="shared" si="0"/>
        <v>0</v>
      </c>
    </row>
    <row r="65" spans="1:11" ht="32.25" customHeight="1">
      <c r="A65" s="54"/>
      <c r="B65" s="22" t="s">
        <v>106</v>
      </c>
      <c r="C65" s="19"/>
      <c r="D65" s="32"/>
      <c r="E65" s="32"/>
      <c r="F65" s="33"/>
      <c r="G65" s="19"/>
      <c r="H65" s="32"/>
      <c r="I65" s="32"/>
      <c r="J65" s="32"/>
      <c r="K65" s="17">
        <v>1625</v>
      </c>
    </row>
    <row r="66" spans="1:11" ht="49.5" customHeight="1">
      <c r="A66" s="54"/>
      <c r="B66" s="22" t="s">
        <v>107</v>
      </c>
      <c r="C66" s="19"/>
      <c r="D66" s="32"/>
      <c r="E66" s="32"/>
      <c r="F66" s="33"/>
      <c r="G66" s="19"/>
      <c r="H66" s="32"/>
      <c r="I66" s="32"/>
      <c r="J66" s="32"/>
      <c r="K66" s="17">
        <v>2000</v>
      </c>
    </row>
    <row r="67" spans="1:11" ht="49.5" customHeight="1">
      <c r="A67" s="54"/>
      <c r="B67" s="22" t="s">
        <v>109</v>
      </c>
      <c r="C67" s="19"/>
      <c r="D67" s="32"/>
      <c r="E67" s="32"/>
      <c r="F67" s="33"/>
      <c r="G67" s="19"/>
      <c r="H67" s="32"/>
      <c r="I67" s="32"/>
      <c r="J67" s="32"/>
      <c r="K67" s="17">
        <v>1026</v>
      </c>
    </row>
    <row r="68" spans="1:11" ht="35.25" customHeight="1">
      <c r="A68" s="25"/>
      <c r="B68" s="34" t="s">
        <v>84</v>
      </c>
      <c r="C68" s="35">
        <v>182319.2</v>
      </c>
      <c r="D68" s="35" t="e">
        <f>D16+#REF!+D49+D43+#REF!+#REF!+#REF!+#REF!</f>
        <v>#REF!</v>
      </c>
      <c r="E68" s="35"/>
      <c r="F68" s="36"/>
      <c r="G68" s="18" t="e">
        <f>F68/D68*100</f>
        <v>#REF!</v>
      </c>
      <c r="H68" s="35"/>
      <c r="I68" s="37">
        <v>28000</v>
      </c>
      <c r="J68" s="37"/>
      <c r="K68" s="30">
        <f>SUM(K70:K73)</f>
        <v>81653</v>
      </c>
    </row>
    <row r="69" spans="1:11" ht="1.5" customHeight="1">
      <c r="A69" s="25"/>
      <c r="B69" s="38"/>
      <c r="C69" s="35"/>
      <c r="D69" s="35"/>
      <c r="E69" s="35"/>
      <c r="F69" s="36"/>
      <c r="G69" s="18"/>
      <c r="H69" s="35"/>
      <c r="I69" s="36"/>
      <c r="J69" s="36"/>
      <c r="K69" s="30">
        <f t="shared" si="0"/>
        <v>0</v>
      </c>
    </row>
    <row r="70" spans="1:11" ht="21.75" customHeight="1">
      <c r="A70" s="25"/>
      <c r="B70" s="39" t="s">
        <v>85</v>
      </c>
      <c r="C70" s="35"/>
      <c r="D70" s="35"/>
      <c r="E70" s="35"/>
      <c r="F70" s="36"/>
      <c r="G70" s="18"/>
      <c r="H70" s="35"/>
      <c r="I70" s="40">
        <v>10000</v>
      </c>
      <c r="J70" s="40"/>
      <c r="K70" s="17">
        <v>65349</v>
      </c>
    </row>
    <row r="71" spans="1:11" ht="18" customHeight="1">
      <c r="A71" s="25"/>
      <c r="B71" s="39" t="s">
        <v>86</v>
      </c>
      <c r="C71" s="41"/>
      <c r="D71" s="41"/>
      <c r="E71" s="41"/>
      <c r="F71" s="40"/>
      <c r="G71" s="42"/>
      <c r="H71" s="41"/>
      <c r="I71" s="40">
        <v>5000</v>
      </c>
      <c r="J71" s="40"/>
      <c r="K71" s="17">
        <v>3304</v>
      </c>
    </row>
    <row r="72" spans="1:11" ht="18" customHeight="1">
      <c r="A72" s="25"/>
      <c r="B72" s="39" t="s">
        <v>87</v>
      </c>
      <c r="C72" s="41"/>
      <c r="D72" s="41"/>
      <c r="E72" s="41"/>
      <c r="F72" s="40"/>
      <c r="G72" s="42"/>
      <c r="H72" s="41"/>
      <c r="I72" s="40">
        <v>10000</v>
      </c>
      <c r="J72" s="40"/>
      <c r="K72" s="17">
        <f t="shared" si="0"/>
        <v>10000</v>
      </c>
    </row>
    <row r="73" spans="1:11" ht="14.25" customHeight="1">
      <c r="A73" s="25"/>
      <c r="B73" s="39" t="s">
        <v>88</v>
      </c>
      <c r="C73" s="41"/>
      <c r="D73" s="41"/>
      <c r="E73" s="41"/>
      <c r="F73" s="40"/>
      <c r="G73" s="42"/>
      <c r="H73" s="41"/>
      <c r="I73" s="40">
        <v>3000</v>
      </c>
      <c r="J73" s="40"/>
      <c r="K73" s="17">
        <f t="shared" si="0"/>
        <v>3000</v>
      </c>
    </row>
    <row r="74" spans="1:11" s="2" customFormat="1" ht="18.75" customHeight="1">
      <c r="A74" s="48">
        <v>2</v>
      </c>
      <c r="B74" s="13" t="s">
        <v>16</v>
      </c>
      <c r="C74" s="13"/>
      <c r="D74" s="13"/>
      <c r="E74" s="13"/>
      <c r="F74" s="30">
        <f>F76+F77+F91+F94+F88</f>
        <v>95150</v>
      </c>
      <c r="G74" s="18"/>
      <c r="H74" s="13"/>
      <c r="I74" s="30">
        <f>I76+I77+I83+I84+I85+I86+I87+I89+I91+I94</f>
        <v>81855</v>
      </c>
      <c r="J74" s="30">
        <f>J76+J77+J83+J84+J85+J86+J87+J89+J91+J94</f>
        <v>0</v>
      </c>
      <c r="K74" s="30">
        <f>K76+K77+K83+K84+K85+K86+K87+K89+K91+K94</f>
        <v>82877</v>
      </c>
    </row>
    <row r="75" spans="1:11" ht="16.5" hidden="1">
      <c r="A75" s="14"/>
      <c r="B75" s="31"/>
      <c r="C75" s="13"/>
      <c r="D75" s="13"/>
      <c r="E75" s="13"/>
      <c r="F75" s="30"/>
      <c r="G75" s="18"/>
      <c r="H75" s="13"/>
      <c r="I75" s="13"/>
      <c r="J75" s="13"/>
      <c r="K75" s="30">
        <f t="shared" si="0"/>
        <v>0</v>
      </c>
    </row>
    <row r="76" spans="1:11" ht="48.75" customHeight="1">
      <c r="A76" s="14"/>
      <c r="B76" s="22" t="s">
        <v>17</v>
      </c>
      <c r="C76" s="14">
        <v>1000</v>
      </c>
      <c r="D76" s="14">
        <v>850</v>
      </c>
      <c r="E76" s="14" t="s">
        <v>65</v>
      </c>
      <c r="F76" s="15">
        <v>1000</v>
      </c>
      <c r="G76" s="21">
        <f>F76/D76*100</f>
        <v>117.64705882352942</v>
      </c>
      <c r="H76" s="14"/>
      <c r="I76" s="15">
        <v>1000</v>
      </c>
      <c r="J76" s="15"/>
      <c r="K76" s="17">
        <f t="shared" si="0"/>
        <v>1000</v>
      </c>
    </row>
    <row r="77" spans="1:11" ht="39" customHeight="1">
      <c r="A77" s="14"/>
      <c r="B77" s="22" t="s">
        <v>74</v>
      </c>
      <c r="C77" s="14">
        <v>5000</v>
      </c>
      <c r="D77" s="14">
        <v>22</v>
      </c>
      <c r="E77" s="14" t="s">
        <v>65</v>
      </c>
      <c r="F77" s="15">
        <v>3000</v>
      </c>
      <c r="G77" s="21">
        <f>F77/D77*100</f>
        <v>13636.363636363638</v>
      </c>
      <c r="H77" s="14"/>
      <c r="I77" s="15">
        <v>4000</v>
      </c>
      <c r="J77" s="15"/>
      <c r="K77" s="17">
        <v>5170</v>
      </c>
    </row>
    <row r="78" spans="1:11" ht="16.5" hidden="1">
      <c r="A78" s="14"/>
      <c r="B78" s="31" t="s">
        <v>91</v>
      </c>
      <c r="C78" s="14">
        <v>5100</v>
      </c>
      <c r="D78" s="14">
        <v>5000</v>
      </c>
      <c r="E78" s="14"/>
      <c r="F78" s="15"/>
      <c r="G78" s="21">
        <f>F78/D78*100</f>
        <v>0</v>
      </c>
      <c r="H78" s="14"/>
      <c r="I78" s="14"/>
      <c r="J78" s="14"/>
      <c r="K78" s="17">
        <f t="shared" si="0"/>
        <v>0</v>
      </c>
    </row>
    <row r="79" spans="1:11" ht="16.5" hidden="1">
      <c r="A79" s="14"/>
      <c r="B79" s="31" t="s">
        <v>92</v>
      </c>
      <c r="C79" s="14"/>
      <c r="D79" s="14"/>
      <c r="E79" s="14"/>
      <c r="F79" s="15"/>
      <c r="G79" s="21"/>
      <c r="H79" s="14"/>
      <c r="I79" s="15"/>
      <c r="J79" s="15"/>
      <c r="K79" s="17">
        <f t="shared" si="0"/>
        <v>0</v>
      </c>
    </row>
    <row r="80" spans="1:11" ht="16.5" hidden="1">
      <c r="A80" s="14"/>
      <c r="B80" s="31" t="s">
        <v>93</v>
      </c>
      <c r="C80" s="14"/>
      <c r="D80" s="14"/>
      <c r="E80" s="14"/>
      <c r="F80" s="15"/>
      <c r="G80" s="21"/>
      <c r="H80" s="14"/>
      <c r="I80" s="15"/>
      <c r="J80" s="15"/>
      <c r="K80" s="17">
        <f t="shared" si="0"/>
        <v>0</v>
      </c>
    </row>
    <row r="81" spans="1:11" ht="16.5" hidden="1">
      <c r="A81" s="14"/>
      <c r="B81" s="31"/>
      <c r="C81" s="14"/>
      <c r="D81" s="14"/>
      <c r="E81" s="14"/>
      <c r="F81" s="15"/>
      <c r="G81" s="21"/>
      <c r="H81" s="14"/>
      <c r="I81" s="15"/>
      <c r="J81" s="15"/>
      <c r="K81" s="17">
        <f t="shared" si="0"/>
        <v>0</v>
      </c>
    </row>
    <row r="82" spans="1:11" ht="33" hidden="1">
      <c r="A82" s="14"/>
      <c r="B82" s="22" t="s">
        <v>18</v>
      </c>
      <c r="C82" s="14">
        <v>3582</v>
      </c>
      <c r="D82" s="14">
        <v>3582</v>
      </c>
      <c r="E82" s="14"/>
      <c r="F82" s="15"/>
      <c r="G82" s="21">
        <f>F82/D82*100</f>
        <v>0</v>
      </c>
      <c r="H82" s="14"/>
      <c r="I82" s="14"/>
      <c r="J82" s="14"/>
      <c r="K82" s="17">
        <f t="shared" si="0"/>
        <v>0</v>
      </c>
    </row>
    <row r="83" spans="1:11" ht="16.5">
      <c r="A83" s="14"/>
      <c r="B83" s="22" t="s">
        <v>98</v>
      </c>
      <c r="C83" s="14"/>
      <c r="D83" s="14"/>
      <c r="E83" s="14"/>
      <c r="F83" s="15"/>
      <c r="G83" s="21"/>
      <c r="H83" s="14"/>
      <c r="I83" s="14">
        <v>150</v>
      </c>
      <c r="J83" s="14"/>
      <c r="K83" s="17">
        <f t="shared" si="0"/>
        <v>150</v>
      </c>
    </row>
    <row r="84" spans="1:11" ht="16.5">
      <c r="A84" s="14"/>
      <c r="B84" s="16" t="s">
        <v>100</v>
      </c>
      <c r="C84" s="13"/>
      <c r="D84" s="13"/>
      <c r="E84" s="13"/>
      <c r="F84" s="17">
        <v>1000</v>
      </c>
      <c r="G84" s="18"/>
      <c r="H84" s="13"/>
      <c r="I84" s="17">
        <v>1000</v>
      </c>
      <c r="J84" s="17"/>
      <c r="K84" s="17">
        <f t="shared" si="0"/>
        <v>1000</v>
      </c>
    </row>
    <row r="85" spans="1:11" ht="30" customHeight="1">
      <c r="A85" s="14"/>
      <c r="B85" s="16" t="s">
        <v>58</v>
      </c>
      <c r="C85" s="13"/>
      <c r="D85" s="13"/>
      <c r="E85" s="14" t="s">
        <v>65</v>
      </c>
      <c r="F85" s="17">
        <v>17300</v>
      </c>
      <c r="G85" s="18"/>
      <c r="H85" s="13"/>
      <c r="I85" s="17">
        <v>14500</v>
      </c>
      <c r="J85" s="17"/>
      <c r="K85" s="17">
        <f aca="true" t="shared" si="2" ref="K85:K135">I85+J85</f>
        <v>14500</v>
      </c>
    </row>
    <row r="86" spans="1:11" ht="49.5">
      <c r="A86" s="14"/>
      <c r="B86" s="16" t="s">
        <v>103</v>
      </c>
      <c r="C86" s="13"/>
      <c r="D86" s="13"/>
      <c r="E86" s="14" t="s">
        <v>65</v>
      </c>
      <c r="F86" s="17">
        <v>20000</v>
      </c>
      <c r="G86" s="18"/>
      <c r="H86" s="13"/>
      <c r="I86" s="17">
        <v>10880</v>
      </c>
      <c r="J86" s="17"/>
      <c r="K86" s="17">
        <v>10832</v>
      </c>
    </row>
    <row r="87" spans="1:11" ht="19.5" customHeight="1">
      <c r="A87" s="14"/>
      <c r="B87" s="43" t="s">
        <v>94</v>
      </c>
      <c r="C87" s="14"/>
      <c r="D87" s="14"/>
      <c r="E87" s="14"/>
      <c r="F87" s="15"/>
      <c r="G87" s="21"/>
      <c r="H87" s="14"/>
      <c r="I87" s="20">
        <v>16175</v>
      </c>
      <c r="J87" s="20"/>
      <c r="K87" s="30">
        <f t="shared" si="2"/>
        <v>16175</v>
      </c>
    </row>
    <row r="88" spans="1:11" ht="37.5" customHeight="1">
      <c r="A88" s="14"/>
      <c r="B88" s="16" t="s">
        <v>75</v>
      </c>
      <c r="C88" s="14"/>
      <c r="D88" s="14"/>
      <c r="E88" s="14"/>
      <c r="F88" s="15">
        <v>0</v>
      </c>
      <c r="G88" s="21"/>
      <c r="H88" s="14"/>
      <c r="I88" s="15">
        <v>16175</v>
      </c>
      <c r="J88" s="15"/>
      <c r="K88" s="17">
        <f t="shared" si="2"/>
        <v>16175</v>
      </c>
    </row>
    <row r="89" spans="1:11" ht="18.75" customHeight="1">
      <c r="A89" s="14"/>
      <c r="B89" s="43" t="s">
        <v>95</v>
      </c>
      <c r="C89" s="14"/>
      <c r="D89" s="14"/>
      <c r="E89" s="14"/>
      <c r="F89" s="15"/>
      <c r="G89" s="21"/>
      <c r="H89" s="14"/>
      <c r="I89" s="20">
        <v>10000</v>
      </c>
      <c r="J89" s="20"/>
      <c r="K89" s="30">
        <f t="shared" si="2"/>
        <v>10000</v>
      </c>
    </row>
    <row r="90" spans="1:11" ht="37.5" customHeight="1">
      <c r="A90" s="14"/>
      <c r="B90" s="16" t="s">
        <v>89</v>
      </c>
      <c r="C90" s="14"/>
      <c r="D90" s="14"/>
      <c r="E90" s="14"/>
      <c r="F90" s="15"/>
      <c r="G90" s="21"/>
      <c r="H90" s="14"/>
      <c r="I90" s="15">
        <v>10000</v>
      </c>
      <c r="J90" s="15"/>
      <c r="K90" s="17">
        <f t="shared" si="2"/>
        <v>10000</v>
      </c>
    </row>
    <row r="91" spans="1:11" ht="16.5">
      <c r="A91" s="14"/>
      <c r="B91" s="31" t="s">
        <v>19</v>
      </c>
      <c r="C91" s="14"/>
      <c r="D91" s="14"/>
      <c r="E91" s="14"/>
      <c r="F91" s="20">
        <v>21500</v>
      </c>
      <c r="G91" s="21"/>
      <c r="H91" s="14"/>
      <c r="I91" s="20">
        <v>4500</v>
      </c>
      <c r="J91" s="20"/>
      <c r="K91" s="30">
        <f>SUM(K92:K93)</f>
        <v>4400</v>
      </c>
    </row>
    <row r="92" spans="1:11" ht="18" customHeight="1">
      <c r="A92" s="14"/>
      <c r="B92" s="22" t="s">
        <v>20</v>
      </c>
      <c r="C92" s="14">
        <v>5000</v>
      </c>
      <c r="D92" s="14">
        <v>5000</v>
      </c>
      <c r="E92" s="14" t="s">
        <v>65</v>
      </c>
      <c r="F92" s="15">
        <v>20000</v>
      </c>
      <c r="G92" s="21">
        <f>F92/D92*100</f>
        <v>400</v>
      </c>
      <c r="H92" s="14"/>
      <c r="I92" s="15">
        <v>3000</v>
      </c>
      <c r="J92" s="15"/>
      <c r="K92" s="17">
        <f t="shared" si="2"/>
        <v>3000</v>
      </c>
    </row>
    <row r="93" spans="1:11" ht="34.5" customHeight="1">
      <c r="A93" s="14"/>
      <c r="B93" s="22" t="s">
        <v>21</v>
      </c>
      <c r="C93" s="14">
        <v>300</v>
      </c>
      <c r="D93" s="14"/>
      <c r="E93" s="14" t="s">
        <v>65</v>
      </c>
      <c r="F93" s="15">
        <v>1500</v>
      </c>
      <c r="G93" s="21"/>
      <c r="H93" s="14"/>
      <c r="I93" s="15">
        <v>1500</v>
      </c>
      <c r="J93" s="15"/>
      <c r="K93" s="17">
        <v>1400</v>
      </c>
    </row>
    <row r="94" spans="1:11" ht="16.5">
      <c r="A94" s="14"/>
      <c r="B94" s="31" t="s">
        <v>22</v>
      </c>
      <c r="C94" s="13">
        <v>6500</v>
      </c>
      <c r="D94" s="13">
        <v>4488.8</v>
      </c>
      <c r="E94" s="13"/>
      <c r="F94" s="30">
        <v>69650</v>
      </c>
      <c r="G94" s="18">
        <f>F94/D94*100</f>
        <v>1551.6396364284442</v>
      </c>
      <c r="H94" s="13"/>
      <c r="I94" s="30">
        <v>19650</v>
      </c>
      <c r="J94" s="30"/>
      <c r="K94" s="30">
        <f t="shared" si="2"/>
        <v>19650</v>
      </c>
    </row>
    <row r="95" spans="1:11" ht="18" customHeight="1">
      <c r="A95" s="14"/>
      <c r="B95" s="22" t="s">
        <v>90</v>
      </c>
      <c r="C95" s="14">
        <v>6500</v>
      </c>
      <c r="D95" s="14">
        <v>4488.8</v>
      </c>
      <c r="E95" s="14" t="s">
        <v>65</v>
      </c>
      <c r="F95" s="15">
        <v>19650</v>
      </c>
      <c r="G95" s="21">
        <f>F95/D95*100</f>
        <v>437.75619319194436</v>
      </c>
      <c r="H95" s="14"/>
      <c r="I95" s="15">
        <v>19650</v>
      </c>
      <c r="J95" s="15"/>
      <c r="K95" s="17">
        <f t="shared" si="2"/>
        <v>19650</v>
      </c>
    </row>
    <row r="96" spans="1:11" ht="16.5">
      <c r="A96" s="14">
        <v>3</v>
      </c>
      <c r="B96" s="43" t="s">
        <v>23</v>
      </c>
      <c r="C96" s="14"/>
      <c r="D96" s="13">
        <f>SUM(D97:D100)</f>
        <v>29754</v>
      </c>
      <c r="E96" s="13"/>
      <c r="F96" s="30">
        <f>SUM(F97:F98)</f>
        <v>25709</v>
      </c>
      <c r="G96" s="18">
        <f aca="true" t="shared" si="3" ref="G96:G135">F96/D96*100</f>
        <v>86.40518921825637</v>
      </c>
      <c r="H96" s="13"/>
      <c r="I96" s="30">
        <f>SUM(I97:I98)</f>
        <v>7210</v>
      </c>
      <c r="J96" s="30">
        <f>SUM(J97:J98)</f>
        <v>0</v>
      </c>
      <c r="K96" s="30">
        <f t="shared" si="2"/>
        <v>7210</v>
      </c>
    </row>
    <row r="97" spans="1:11" ht="18.75" customHeight="1">
      <c r="A97" s="14"/>
      <c r="B97" s="16" t="s">
        <v>66</v>
      </c>
      <c r="C97" s="14"/>
      <c r="D97" s="14">
        <v>2885</v>
      </c>
      <c r="E97" s="14" t="s">
        <v>65</v>
      </c>
      <c r="F97" s="15">
        <v>3000</v>
      </c>
      <c r="G97" s="21">
        <f t="shared" si="3"/>
        <v>103.98613518197575</v>
      </c>
      <c r="H97" s="14" t="s">
        <v>46</v>
      </c>
      <c r="I97" s="15">
        <v>3000</v>
      </c>
      <c r="J97" s="15"/>
      <c r="K97" s="17">
        <f t="shared" si="2"/>
        <v>3000</v>
      </c>
    </row>
    <row r="98" spans="1:11" ht="51.75" customHeight="1">
      <c r="A98" s="14"/>
      <c r="B98" s="16" t="s">
        <v>76</v>
      </c>
      <c r="C98" s="14"/>
      <c r="D98" s="14">
        <v>25517</v>
      </c>
      <c r="E98" s="14" t="s">
        <v>65</v>
      </c>
      <c r="F98" s="15">
        <v>22709</v>
      </c>
      <c r="G98" s="21">
        <f t="shared" si="3"/>
        <v>88.99557157973116</v>
      </c>
      <c r="H98" s="14" t="s">
        <v>46</v>
      </c>
      <c r="I98" s="15">
        <v>4210</v>
      </c>
      <c r="J98" s="15"/>
      <c r="K98" s="17">
        <f t="shared" si="2"/>
        <v>4210</v>
      </c>
    </row>
    <row r="99" spans="1:11" ht="37.5" customHeight="1" hidden="1">
      <c r="A99" s="14"/>
      <c r="B99" s="16" t="s">
        <v>24</v>
      </c>
      <c r="C99" s="14"/>
      <c r="D99" s="14">
        <v>676</v>
      </c>
      <c r="E99" s="14"/>
      <c r="F99" s="15"/>
      <c r="G99" s="21">
        <f>F99/D99*100</f>
        <v>0</v>
      </c>
      <c r="H99" s="14"/>
      <c r="I99" s="14"/>
      <c r="J99" s="14"/>
      <c r="K99" s="30">
        <f t="shared" si="2"/>
        <v>0</v>
      </c>
    </row>
    <row r="100" spans="1:11" s="6" customFormat="1" ht="75" customHeight="1" hidden="1">
      <c r="A100" s="44"/>
      <c r="B100" s="45" t="s">
        <v>50</v>
      </c>
      <c r="C100" s="44"/>
      <c r="D100" s="44">
        <v>676</v>
      </c>
      <c r="E100" s="44"/>
      <c r="F100" s="46"/>
      <c r="G100" s="47">
        <f t="shared" si="3"/>
        <v>0</v>
      </c>
      <c r="H100" s="44" t="s">
        <v>47</v>
      </c>
      <c r="I100" s="44"/>
      <c r="J100" s="44"/>
      <c r="K100" s="30">
        <f t="shared" si="2"/>
        <v>0</v>
      </c>
    </row>
    <row r="101" spans="1:11" s="6" customFormat="1" ht="17.25" customHeight="1">
      <c r="A101" s="48">
        <v>4</v>
      </c>
      <c r="B101" s="43" t="s">
        <v>28</v>
      </c>
      <c r="C101" s="44"/>
      <c r="D101" s="44"/>
      <c r="E101" s="44"/>
      <c r="F101" s="46"/>
      <c r="G101" s="47"/>
      <c r="H101" s="44"/>
      <c r="I101" s="20">
        <f>I103</f>
        <v>5000</v>
      </c>
      <c r="J101" s="20">
        <f>J103</f>
        <v>0</v>
      </c>
      <c r="K101" s="30">
        <f t="shared" si="2"/>
        <v>5000</v>
      </c>
    </row>
    <row r="102" spans="1:11" s="6" customFormat="1" ht="19.5" customHeight="1" hidden="1">
      <c r="A102" s="44"/>
      <c r="B102" s="16" t="s">
        <v>57</v>
      </c>
      <c r="C102" s="13"/>
      <c r="D102" s="13"/>
      <c r="E102" s="13"/>
      <c r="F102" s="17">
        <v>1600</v>
      </c>
      <c r="G102" s="18"/>
      <c r="H102" s="13"/>
      <c r="I102" s="17"/>
      <c r="J102" s="17"/>
      <c r="K102" s="30">
        <f t="shared" si="2"/>
        <v>0</v>
      </c>
    </row>
    <row r="103" spans="1:11" s="6" customFormat="1" ht="18" customHeight="1">
      <c r="A103" s="44"/>
      <c r="B103" s="16" t="s">
        <v>105</v>
      </c>
      <c r="C103" s="44"/>
      <c r="D103" s="44"/>
      <c r="E103" s="44"/>
      <c r="F103" s="46"/>
      <c r="G103" s="47"/>
      <c r="H103" s="44"/>
      <c r="I103" s="17">
        <v>5000</v>
      </c>
      <c r="J103" s="17"/>
      <c r="K103" s="17">
        <f t="shared" si="2"/>
        <v>5000</v>
      </c>
    </row>
    <row r="104" spans="1:11" s="2" customFormat="1" ht="16.5">
      <c r="A104" s="14">
        <v>5</v>
      </c>
      <c r="B104" s="43" t="s">
        <v>25</v>
      </c>
      <c r="C104" s="13"/>
      <c r="D104" s="13">
        <f>SUM(D105:D106)</f>
        <v>1109</v>
      </c>
      <c r="E104" s="13"/>
      <c r="F104" s="30">
        <f>SUM(F105:F106)</f>
        <v>2733</v>
      </c>
      <c r="G104" s="18">
        <f t="shared" si="3"/>
        <v>246.43823264201984</v>
      </c>
      <c r="H104" s="13">
        <f>SUM(H105:H106)</f>
        <v>0</v>
      </c>
      <c r="I104" s="30">
        <f>SUM(I105:I106)</f>
        <v>2733</v>
      </c>
      <c r="J104" s="30">
        <f>SUM(J105:J106)</f>
        <v>0</v>
      </c>
      <c r="K104" s="30">
        <f>SUM(K105:K106)</f>
        <v>2323</v>
      </c>
    </row>
    <row r="105" spans="1:11" ht="33">
      <c r="A105" s="14"/>
      <c r="B105" s="16" t="s">
        <v>26</v>
      </c>
      <c r="C105" s="14"/>
      <c r="D105" s="14">
        <v>102</v>
      </c>
      <c r="E105" s="14"/>
      <c r="F105" s="15">
        <v>1733</v>
      </c>
      <c r="G105" s="21">
        <f t="shared" si="3"/>
        <v>1699.019607843137</v>
      </c>
      <c r="H105" s="14"/>
      <c r="I105" s="14">
        <v>1733</v>
      </c>
      <c r="J105" s="14"/>
      <c r="K105" s="17">
        <v>1419</v>
      </c>
    </row>
    <row r="106" spans="1:11" ht="19.5" customHeight="1">
      <c r="A106" s="14"/>
      <c r="B106" s="16" t="s">
        <v>99</v>
      </c>
      <c r="C106" s="14"/>
      <c r="D106" s="14">
        <v>1007</v>
      </c>
      <c r="E106" s="14" t="s">
        <v>65</v>
      </c>
      <c r="F106" s="15">
        <v>1000</v>
      </c>
      <c r="G106" s="21">
        <f t="shared" si="3"/>
        <v>99.30486593843099</v>
      </c>
      <c r="H106" s="14"/>
      <c r="I106" s="15">
        <v>1000</v>
      </c>
      <c r="J106" s="15"/>
      <c r="K106" s="17">
        <v>904</v>
      </c>
    </row>
    <row r="107" spans="1:11" s="2" customFormat="1" ht="16.5">
      <c r="A107" s="14">
        <v>6</v>
      </c>
      <c r="B107" s="43" t="s">
        <v>27</v>
      </c>
      <c r="C107" s="13"/>
      <c r="D107" s="13">
        <f>SUM(D109)</f>
        <v>2100</v>
      </c>
      <c r="E107" s="13"/>
      <c r="F107" s="30">
        <f>SUM(F108:F109)</f>
        <v>13740</v>
      </c>
      <c r="G107" s="13">
        <f>SUM(G108:G109)</f>
        <v>654.2857142857142</v>
      </c>
      <c r="H107" s="13">
        <f>SUM(H108:H109)</f>
        <v>0</v>
      </c>
      <c r="I107" s="30">
        <f>SUM(I108:I109)</f>
        <v>11100</v>
      </c>
      <c r="J107" s="30">
        <f>SUM(J108:J109)</f>
        <v>6300</v>
      </c>
      <c r="K107" s="30">
        <f>SUM(K108)</f>
        <v>17761</v>
      </c>
    </row>
    <row r="108" spans="1:11" ht="37.5" customHeight="1">
      <c r="A108" s="14"/>
      <c r="B108" s="16" t="s">
        <v>68</v>
      </c>
      <c r="C108" s="14"/>
      <c r="D108" s="14">
        <v>2100</v>
      </c>
      <c r="E108" s="14" t="s">
        <v>65</v>
      </c>
      <c r="F108" s="15">
        <v>13740</v>
      </c>
      <c r="G108" s="21">
        <f>F108/D108*100</f>
        <v>654.2857142857142</v>
      </c>
      <c r="H108" s="14" t="s">
        <v>51</v>
      </c>
      <c r="I108" s="15">
        <v>11100</v>
      </c>
      <c r="J108" s="15">
        <v>6300</v>
      </c>
      <c r="K108" s="17">
        <v>17761</v>
      </c>
    </row>
    <row r="109" spans="1:11" s="6" customFormat="1" ht="16.5" hidden="1">
      <c r="A109" s="44"/>
      <c r="B109" s="45" t="s">
        <v>48</v>
      </c>
      <c r="C109" s="44"/>
      <c r="D109" s="44">
        <v>2100</v>
      </c>
      <c r="E109" s="44"/>
      <c r="F109" s="46"/>
      <c r="G109" s="47">
        <f t="shared" si="3"/>
        <v>0</v>
      </c>
      <c r="H109" s="44"/>
      <c r="I109" s="44"/>
      <c r="J109" s="44"/>
      <c r="K109" s="30">
        <f t="shared" si="2"/>
        <v>0</v>
      </c>
    </row>
    <row r="110" spans="1:11" s="2" customFormat="1" ht="16.5" hidden="1">
      <c r="A110" s="14">
        <v>6</v>
      </c>
      <c r="B110" s="43" t="s">
        <v>28</v>
      </c>
      <c r="C110" s="13"/>
      <c r="D110" s="13">
        <f>SUM(D111)</f>
        <v>200</v>
      </c>
      <c r="E110" s="13"/>
      <c r="F110" s="30"/>
      <c r="G110" s="18">
        <f t="shared" si="3"/>
        <v>0</v>
      </c>
      <c r="H110" s="13">
        <f>SUM(H111)</f>
        <v>0</v>
      </c>
      <c r="I110" s="13">
        <f>SUM(I111)</f>
        <v>0</v>
      </c>
      <c r="J110" s="13">
        <f>SUM(J111)</f>
        <v>0</v>
      </c>
      <c r="K110" s="30">
        <f t="shared" si="2"/>
        <v>0</v>
      </c>
    </row>
    <row r="111" spans="1:11" ht="16.5" hidden="1">
      <c r="A111" s="14"/>
      <c r="B111" s="16" t="s">
        <v>29</v>
      </c>
      <c r="C111" s="14"/>
      <c r="D111" s="14">
        <v>200</v>
      </c>
      <c r="E111" s="14"/>
      <c r="F111" s="15"/>
      <c r="G111" s="21">
        <f t="shared" si="3"/>
        <v>0</v>
      </c>
      <c r="H111" s="14"/>
      <c r="I111" s="14"/>
      <c r="J111" s="14"/>
      <c r="K111" s="30">
        <f t="shared" si="2"/>
        <v>0</v>
      </c>
    </row>
    <row r="112" spans="1:11" ht="30" customHeight="1">
      <c r="A112" s="14">
        <v>7</v>
      </c>
      <c r="B112" s="43" t="s">
        <v>30</v>
      </c>
      <c r="C112" s="14"/>
      <c r="D112" s="13">
        <f>SUM(D113:D114)</f>
        <v>944.6</v>
      </c>
      <c r="E112" s="13"/>
      <c r="F112" s="30">
        <f>SUM(F113:F114)</f>
        <v>3000</v>
      </c>
      <c r="G112" s="18">
        <f t="shared" si="3"/>
        <v>317.5947491001482</v>
      </c>
      <c r="H112" s="13">
        <f>SUM(H113:H114)</f>
        <v>0</v>
      </c>
      <c r="I112" s="30">
        <f>SUM(I113:I123)</f>
        <v>3180</v>
      </c>
      <c r="J112" s="30">
        <f>SUM(J113:J123)</f>
        <v>0</v>
      </c>
      <c r="K112" s="30">
        <f>SUM(K113:K123)</f>
        <v>3180</v>
      </c>
    </row>
    <row r="113" spans="1:11" ht="56.25" customHeight="1">
      <c r="A113" s="14"/>
      <c r="B113" s="16" t="s">
        <v>31</v>
      </c>
      <c r="C113" s="14">
        <v>2700</v>
      </c>
      <c r="D113" s="14">
        <v>944.6</v>
      </c>
      <c r="E113" s="14" t="s">
        <v>65</v>
      </c>
      <c r="F113" s="15">
        <v>3000</v>
      </c>
      <c r="G113" s="21">
        <f t="shared" si="3"/>
        <v>317.5947491001482</v>
      </c>
      <c r="H113" s="14"/>
      <c r="I113" s="15">
        <v>2000</v>
      </c>
      <c r="J113" s="15"/>
      <c r="K113" s="17">
        <f t="shared" si="2"/>
        <v>2000</v>
      </c>
    </row>
    <row r="114" spans="1:11" ht="30" customHeight="1">
      <c r="A114" s="14"/>
      <c r="B114" s="16" t="s">
        <v>77</v>
      </c>
      <c r="C114" s="14"/>
      <c r="D114" s="14"/>
      <c r="E114" s="14"/>
      <c r="F114" s="15"/>
      <c r="G114" s="21"/>
      <c r="H114" s="14"/>
      <c r="I114" s="15">
        <v>900</v>
      </c>
      <c r="J114" s="15"/>
      <c r="K114" s="17">
        <f t="shared" si="2"/>
        <v>900</v>
      </c>
    </row>
    <row r="115" spans="1:11" ht="16.5" hidden="1">
      <c r="A115" s="14">
        <v>8</v>
      </c>
      <c r="B115" s="43" t="s">
        <v>33</v>
      </c>
      <c r="C115" s="14"/>
      <c r="D115" s="13">
        <f>SUM(D116:D118)</f>
        <v>10998.7</v>
      </c>
      <c r="E115" s="13"/>
      <c r="F115" s="30">
        <f>SUM(F116:F118)</f>
        <v>0</v>
      </c>
      <c r="G115" s="18">
        <f t="shared" si="3"/>
        <v>0</v>
      </c>
      <c r="H115" s="13">
        <f>SUM(H116:H118)</f>
        <v>0</v>
      </c>
      <c r="I115" s="13">
        <f>SUM(I116:I118)</f>
        <v>0</v>
      </c>
      <c r="J115" s="13">
        <f>SUM(J116:J118)</f>
        <v>0</v>
      </c>
      <c r="K115" s="30">
        <f t="shared" si="2"/>
        <v>0</v>
      </c>
    </row>
    <row r="116" spans="1:11" ht="33" hidden="1">
      <c r="A116" s="14"/>
      <c r="B116" s="16" t="s">
        <v>34</v>
      </c>
      <c r="C116" s="14"/>
      <c r="D116" s="14">
        <v>399</v>
      </c>
      <c r="E116" s="14"/>
      <c r="F116" s="15"/>
      <c r="G116" s="21">
        <f t="shared" si="3"/>
        <v>0</v>
      </c>
      <c r="H116" s="14"/>
      <c r="I116" s="14"/>
      <c r="J116" s="14"/>
      <c r="K116" s="30">
        <f t="shared" si="2"/>
        <v>0</v>
      </c>
    </row>
    <row r="117" spans="1:11" ht="31.5" customHeight="1" hidden="1">
      <c r="A117" s="14"/>
      <c r="B117" s="16" t="s">
        <v>32</v>
      </c>
      <c r="C117" s="14"/>
      <c r="D117" s="14"/>
      <c r="E117" s="14"/>
      <c r="F117" s="15"/>
      <c r="G117" s="21" t="e">
        <f t="shared" si="3"/>
        <v>#DIV/0!</v>
      </c>
      <c r="H117" s="14"/>
      <c r="I117" s="14"/>
      <c r="J117" s="14"/>
      <c r="K117" s="30">
        <f t="shared" si="2"/>
        <v>0</v>
      </c>
    </row>
    <row r="118" spans="1:11" ht="16.5" hidden="1">
      <c r="A118" s="14"/>
      <c r="B118" s="16" t="s">
        <v>35</v>
      </c>
      <c r="C118" s="14">
        <v>10600</v>
      </c>
      <c r="D118" s="14">
        <v>10599.7</v>
      </c>
      <c r="E118" s="14"/>
      <c r="F118" s="15"/>
      <c r="G118" s="18">
        <f t="shared" si="3"/>
        <v>0</v>
      </c>
      <c r="H118" s="14"/>
      <c r="I118" s="14"/>
      <c r="J118" s="14"/>
      <c r="K118" s="30">
        <f t="shared" si="2"/>
        <v>0</v>
      </c>
    </row>
    <row r="119" spans="1:11" ht="16.5" hidden="1">
      <c r="A119" s="14">
        <v>8</v>
      </c>
      <c r="B119" s="43" t="s">
        <v>36</v>
      </c>
      <c r="C119" s="14"/>
      <c r="D119" s="13">
        <f>SUM(D120:D122)</f>
        <v>100</v>
      </c>
      <c r="E119" s="13"/>
      <c r="F119" s="30">
        <f>SUM(F120:F122)</f>
        <v>12500</v>
      </c>
      <c r="G119" s="18">
        <f t="shared" si="3"/>
        <v>12500</v>
      </c>
      <c r="H119" s="13">
        <f>SUM(H120:H122)</f>
        <v>0</v>
      </c>
      <c r="I119" s="30">
        <f>SUM(I120:I122)</f>
        <v>0</v>
      </c>
      <c r="J119" s="30">
        <f>SUM(J120:J122)</f>
        <v>0</v>
      </c>
      <c r="K119" s="30">
        <f t="shared" si="2"/>
        <v>0</v>
      </c>
    </row>
    <row r="120" spans="1:11" s="6" customFormat="1" ht="35.25" customHeight="1" hidden="1">
      <c r="A120" s="44"/>
      <c r="B120" s="16" t="s">
        <v>69</v>
      </c>
      <c r="C120" s="14"/>
      <c r="D120" s="14"/>
      <c r="E120" s="14" t="s">
        <v>65</v>
      </c>
      <c r="F120" s="15">
        <v>10000</v>
      </c>
      <c r="G120" s="14" t="s">
        <v>47</v>
      </c>
      <c r="H120" s="14" t="s">
        <v>47</v>
      </c>
      <c r="I120" s="26"/>
      <c r="J120" s="26"/>
      <c r="K120" s="30">
        <f t="shared" si="2"/>
        <v>0</v>
      </c>
    </row>
    <row r="121" spans="1:11" s="6" customFormat="1" ht="49.5" hidden="1">
      <c r="A121" s="44"/>
      <c r="B121" s="16" t="s">
        <v>70</v>
      </c>
      <c r="C121" s="44"/>
      <c r="D121" s="44"/>
      <c r="E121" s="44"/>
      <c r="F121" s="46">
        <v>2500</v>
      </c>
      <c r="G121" s="44" t="s">
        <v>46</v>
      </c>
      <c r="H121" s="44" t="s">
        <v>46</v>
      </c>
      <c r="I121" s="26"/>
      <c r="J121" s="26"/>
      <c r="K121" s="30">
        <f t="shared" si="2"/>
        <v>0</v>
      </c>
    </row>
    <row r="122" spans="1:11" ht="33" hidden="1">
      <c r="A122" s="14"/>
      <c r="B122" s="16" t="s">
        <v>37</v>
      </c>
      <c r="C122" s="14"/>
      <c r="D122" s="14">
        <v>100</v>
      </c>
      <c r="E122" s="14"/>
      <c r="F122" s="15"/>
      <c r="G122" s="21">
        <f t="shared" si="3"/>
        <v>0</v>
      </c>
      <c r="H122" s="14"/>
      <c r="I122" s="14"/>
      <c r="J122" s="14"/>
      <c r="K122" s="30">
        <f t="shared" si="2"/>
        <v>0</v>
      </c>
    </row>
    <row r="123" spans="1:11" ht="30" customHeight="1">
      <c r="A123" s="14"/>
      <c r="B123" s="16" t="s">
        <v>104</v>
      </c>
      <c r="C123" s="14"/>
      <c r="D123" s="14"/>
      <c r="E123" s="14"/>
      <c r="F123" s="15"/>
      <c r="G123" s="21"/>
      <c r="H123" s="14"/>
      <c r="I123" s="14">
        <v>280</v>
      </c>
      <c r="J123" s="14"/>
      <c r="K123" s="17">
        <f t="shared" si="2"/>
        <v>280</v>
      </c>
    </row>
    <row r="124" spans="1:11" s="2" customFormat="1" ht="30" customHeight="1">
      <c r="A124" s="48">
        <v>8</v>
      </c>
      <c r="B124" s="43" t="s">
        <v>33</v>
      </c>
      <c r="C124" s="13"/>
      <c r="D124" s="13"/>
      <c r="E124" s="13"/>
      <c r="F124" s="30"/>
      <c r="G124" s="18"/>
      <c r="H124" s="13"/>
      <c r="I124" s="13">
        <f>I125</f>
        <v>360</v>
      </c>
      <c r="J124" s="13">
        <f>J125</f>
        <v>0</v>
      </c>
      <c r="K124" s="20">
        <f>I124+J124</f>
        <v>360</v>
      </c>
    </row>
    <row r="125" spans="1:11" ht="30" customHeight="1">
      <c r="A125" s="48"/>
      <c r="B125" s="16" t="s">
        <v>104</v>
      </c>
      <c r="C125" s="14"/>
      <c r="D125" s="14"/>
      <c r="E125" s="14"/>
      <c r="F125" s="15"/>
      <c r="G125" s="21"/>
      <c r="H125" s="14"/>
      <c r="I125" s="14">
        <v>360</v>
      </c>
      <c r="J125" s="14"/>
      <c r="K125" s="17">
        <f t="shared" si="2"/>
        <v>360</v>
      </c>
    </row>
    <row r="126" spans="1:11" s="2" customFormat="1" ht="30" customHeight="1">
      <c r="A126" s="48">
        <v>9</v>
      </c>
      <c r="B126" s="43" t="s">
        <v>36</v>
      </c>
      <c r="C126" s="13"/>
      <c r="D126" s="13"/>
      <c r="E126" s="13"/>
      <c r="F126" s="30"/>
      <c r="G126" s="18"/>
      <c r="H126" s="13"/>
      <c r="I126" s="30">
        <f>I127</f>
        <v>640</v>
      </c>
      <c r="J126" s="30">
        <f>J127</f>
        <v>0</v>
      </c>
      <c r="K126" s="20">
        <f>I126+J126</f>
        <v>640</v>
      </c>
    </row>
    <row r="127" spans="1:11" ht="30" customHeight="1">
      <c r="A127" s="14"/>
      <c r="B127" s="16" t="s">
        <v>104</v>
      </c>
      <c r="C127" s="14"/>
      <c r="D127" s="14"/>
      <c r="E127" s="14"/>
      <c r="F127" s="15"/>
      <c r="G127" s="21"/>
      <c r="H127" s="14"/>
      <c r="I127" s="14">
        <v>640</v>
      </c>
      <c r="J127" s="14"/>
      <c r="K127" s="17">
        <f>I127+J127</f>
        <v>640</v>
      </c>
    </row>
    <row r="128" spans="1:11" ht="30" customHeight="1">
      <c r="A128" s="14">
        <v>10</v>
      </c>
      <c r="B128" s="43" t="s">
        <v>38</v>
      </c>
      <c r="C128" s="14"/>
      <c r="D128" s="13">
        <f>SUM(D129+D130)</f>
        <v>526</v>
      </c>
      <c r="E128" s="13"/>
      <c r="F128" s="30">
        <f>SUM(F129:F130)</f>
        <v>4400</v>
      </c>
      <c r="G128" s="18">
        <f t="shared" si="3"/>
        <v>836.5019011406844</v>
      </c>
      <c r="H128" s="13"/>
      <c r="I128" s="30">
        <f>SUM(I129:I130)</f>
        <v>4400</v>
      </c>
      <c r="J128" s="30">
        <f>SUM(J129:J130)</f>
        <v>0</v>
      </c>
      <c r="K128" s="30">
        <f>SUM(K129:K130)</f>
        <v>4152</v>
      </c>
    </row>
    <row r="129" spans="1:11" ht="30" customHeight="1">
      <c r="A129" s="14"/>
      <c r="B129" s="16" t="s">
        <v>72</v>
      </c>
      <c r="C129" s="14"/>
      <c r="D129" s="14">
        <v>240</v>
      </c>
      <c r="E129" s="14" t="s">
        <v>65</v>
      </c>
      <c r="F129" s="15">
        <v>2000</v>
      </c>
      <c r="G129" s="21">
        <f t="shared" si="3"/>
        <v>833.3333333333334</v>
      </c>
      <c r="H129" s="14" t="s">
        <v>47</v>
      </c>
      <c r="I129" s="15">
        <v>2000</v>
      </c>
      <c r="J129" s="15"/>
      <c r="K129" s="17">
        <f t="shared" si="2"/>
        <v>2000</v>
      </c>
    </row>
    <row r="130" spans="1:11" ht="30" customHeight="1">
      <c r="A130" s="14"/>
      <c r="B130" s="27" t="s">
        <v>71</v>
      </c>
      <c r="C130" s="14"/>
      <c r="D130" s="14">
        <v>286</v>
      </c>
      <c r="E130" s="14"/>
      <c r="F130" s="15">
        <v>2400</v>
      </c>
      <c r="G130" s="21"/>
      <c r="H130" s="14" t="s">
        <v>51</v>
      </c>
      <c r="I130" s="15">
        <v>2400</v>
      </c>
      <c r="J130" s="15"/>
      <c r="K130" s="17">
        <v>2152</v>
      </c>
    </row>
    <row r="131" spans="1:11" ht="30" customHeight="1">
      <c r="A131" s="14">
        <v>11</v>
      </c>
      <c r="B131" s="43" t="s">
        <v>39</v>
      </c>
      <c r="C131" s="14"/>
      <c r="D131" s="13">
        <f>SUM(D132:D135)</f>
        <v>100</v>
      </c>
      <c r="E131" s="13"/>
      <c r="F131" s="30">
        <f>SUM(F132:F135)</f>
        <v>453</v>
      </c>
      <c r="G131" s="18">
        <f t="shared" si="3"/>
        <v>453</v>
      </c>
      <c r="H131" s="13">
        <f>SUM(H132:H135)</f>
        <v>0</v>
      </c>
      <c r="I131" s="30">
        <f>SUM(I132:I135)</f>
        <v>453</v>
      </c>
      <c r="J131" s="30">
        <f>SUM(J132:J135)</f>
        <v>0</v>
      </c>
      <c r="K131" s="30">
        <f t="shared" si="2"/>
        <v>453</v>
      </c>
    </row>
    <row r="132" spans="1:11" ht="58.5" customHeight="1">
      <c r="A132" s="14"/>
      <c r="B132" s="16" t="s">
        <v>96</v>
      </c>
      <c r="C132" s="44"/>
      <c r="D132" s="44"/>
      <c r="E132" s="44"/>
      <c r="F132" s="46">
        <v>453</v>
      </c>
      <c r="G132" s="21" t="e">
        <f t="shared" si="3"/>
        <v>#DIV/0!</v>
      </c>
      <c r="H132" s="14"/>
      <c r="I132" s="14">
        <v>453</v>
      </c>
      <c r="J132" s="14"/>
      <c r="K132" s="17">
        <f t="shared" si="2"/>
        <v>453</v>
      </c>
    </row>
    <row r="133" spans="1:11" ht="33" hidden="1">
      <c r="A133" s="14"/>
      <c r="B133" s="16" t="s">
        <v>40</v>
      </c>
      <c r="C133" s="14"/>
      <c r="D133" s="14"/>
      <c r="E133" s="14"/>
      <c r="F133" s="15"/>
      <c r="G133" s="21" t="e">
        <f t="shared" si="3"/>
        <v>#DIV/0!</v>
      </c>
      <c r="H133" s="14"/>
      <c r="I133" s="14"/>
      <c r="J133" s="14"/>
      <c r="K133" s="30">
        <f t="shared" si="2"/>
        <v>0</v>
      </c>
    </row>
    <row r="134" spans="1:11" ht="16.5" hidden="1">
      <c r="A134" s="14"/>
      <c r="B134" s="16"/>
      <c r="C134" s="14">
        <v>578</v>
      </c>
      <c r="D134" s="14"/>
      <c r="E134" s="14"/>
      <c r="F134" s="15"/>
      <c r="G134" s="21" t="e">
        <f t="shared" si="3"/>
        <v>#DIV/0!</v>
      </c>
      <c r="H134" s="14"/>
      <c r="I134" s="14"/>
      <c r="J134" s="14"/>
      <c r="K134" s="30">
        <f t="shared" si="2"/>
        <v>0</v>
      </c>
    </row>
    <row r="135" spans="1:11" ht="33" hidden="1">
      <c r="A135" s="14"/>
      <c r="B135" s="27" t="s">
        <v>43</v>
      </c>
      <c r="C135" s="14"/>
      <c r="D135" s="14">
        <v>100</v>
      </c>
      <c r="E135" s="14"/>
      <c r="F135" s="15"/>
      <c r="G135" s="21">
        <f t="shared" si="3"/>
        <v>0</v>
      </c>
      <c r="H135" s="14"/>
      <c r="I135" s="14"/>
      <c r="J135" s="14"/>
      <c r="K135" s="30">
        <f t="shared" si="2"/>
        <v>0</v>
      </c>
    </row>
    <row r="136" spans="1:11" ht="39" customHeight="1">
      <c r="A136" s="14"/>
      <c r="B136" s="50" t="s">
        <v>41</v>
      </c>
      <c r="C136" s="51"/>
      <c r="D136" s="52">
        <f>SUM(D131+D128+D119+D115+D112+D110+D107+D104+D96+D93+D71)</f>
        <v>45832.3</v>
      </c>
      <c r="E136" s="52"/>
      <c r="F136" s="53">
        <f>SUM(F131+F128+F119+F115+F112+F110+F107+F104+F96+F72+F22+F16)</f>
        <v>62535</v>
      </c>
      <c r="G136" s="53">
        <f>SUM(G131+G128+G119+G115+G112+G110+G107+G104+G96+G72+G22+G16)</f>
        <v>15094.225786386822</v>
      </c>
      <c r="H136" s="53">
        <f>SUM(H131+H128+H119+H115+H112+H110+H107+H104+H96+H72+H22+H16)</f>
        <v>0</v>
      </c>
      <c r="I136" s="53">
        <f>I16+I74+I96+I101+I104+I107+I112+I128+I131+I124+I126</f>
        <v>243831</v>
      </c>
      <c r="J136" s="53">
        <f>J16+J74+J96+J101+J104+J107+J112+J128+J131+J124+J126</f>
        <v>6300</v>
      </c>
      <c r="K136" s="53">
        <f>K16+K74+K96+K101+K104+K107+K112+K128+K131+K124+K126</f>
        <v>374144</v>
      </c>
    </row>
    <row r="137" spans="1:11" ht="16.5">
      <c r="A137" s="28"/>
      <c r="B137" s="23"/>
      <c r="C137" s="23"/>
      <c r="D137" s="24"/>
      <c r="E137" s="24"/>
      <c r="F137" s="24"/>
      <c r="G137" s="23"/>
      <c r="H137" s="24"/>
      <c r="I137" s="24"/>
      <c r="J137" s="24"/>
      <c r="K137" s="24"/>
    </row>
    <row r="138" spans="1:11" ht="16.5">
      <c r="A138" s="29"/>
      <c r="B138" s="23"/>
      <c r="C138" s="23"/>
      <c r="D138" s="24"/>
      <c r="E138" s="24"/>
      <c r="F138" s="24"/>
      <c r="G138" s="23"/>
      <c r="H138" s="24"/>
      <c r="I138" s="24"/>
      <c r="J138" s="24"/>
      <c r="K138" s="24"/>
    </row>
    <row r="139" ht="15.75">
      <c r="A139" s="1"/>
    </row>
    <row r="140" ht="15.75">
      <c r="A140" s="1"/>
    </row>
  </sheetData>
  <mergeCells count="18">
    <mergeCell ref="I1:K1"/>
    <mergeCell ref="I2:K2"/>
    <mergeCell ref="I4:K4"/>
    <mergeCell ref="I6:K6"/>
    <mergeCell ref="I7:K7"/>
    <mergeCell ref="I9:K9"/>
    <mergeCell ref="A11:K11"/>
    <mergeCell ref="A12:K12"/>
    <mergeCell ref="A13:A15"/>
    <mergeCell ref="B13:B15"/>
    <mergeCell ref="D13:D15"/>
    <mergeCell ref="E13:E15"/>
    <mergeCell ref="J13:J15"/>
    <mergeCell ref="K13:K15"/>
    <mergeCell ref="F13:F15"/>
    <mergeCell ref="G13:G15"/>
    <mergeCell ref="H13:H15"/>
    <mergeCell ref="I13:I15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duma_org</cp:lastModifiedBy>
  <cp:lastPrinted>2005-12-22T16:23:58Z</cp:lastPrinted>
  <dcterms:created xsi:type="dcterms:W3CDTF">2004-10-26T05:56:16Z</dcterms:created>
  <dcterms:modified xsi:type="dcterms:W3CDTF">2006-01-16T14:39:19Z</dcterms:modified>
  <cp:category/>
  <cp:version/>
  <cp:contentType/>
  <cp:contentStatus/>
</cp:coreProperties>
</file>