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'Лист1'!$13:$15</definedName>
    <definedName name="_xlnm.Print_Area" localSheetId="1">'Лист1'!$A$1:$K$133</definedName>
  </definedNames>
  <calcPr fullCalcOnLoad="1"/>
</workbook>
</file>

<file path=xl/sharedStrings.xml><?xml version="1.0" encoding="utf-8"?>
<sst xmlns="http://schemas.openxmlformats.org/spreadsheetml/2006/main" count="303" uniqueCount="146">
  <si>
    <t>Наименование</t>
  </si>
  <si>
    <t>Сумма</t>
  </si>
  <si>
    <t>Тыс. руб.</t>
  </si>
  <si>
    <t>год</t>
  </si>
  <si>
    <t>Комитет строительства  и транспорта</t>
  </si>
  <si>
    <t>Отдел строительства</t>
  </si>
  <si>
    <t>Отдел развития</t>
  </si>
  <si>
    <t>-Реализация энергосберегающего проекта по программе БЮГГРЕГ</t>
  </si>
  <si>
    <t>-Реконструкция аварийного участка канализационного коллектора на острове Октябрьский</t>
  </si>
  <si>
    <t>-Разработка схемы электроснабжения  города (высоковольтные линии и подстанции 110 кВ) на 2005-2010 г.г.</t>
  </si>
  <si>
    <t>УКС мэрии</t>
  </si>
  <si>
    <t>-Реконструкция жилого дома по ул. 9 Апреля, 5-7</t>
  </si>
  <si>
    <t>Проектирование инженерной инфраструктуры  Цирка  в парке им. 40-летия ВЛКСМ</t>
  </si>
  <si>
    <t>Приобретение квартир для граждан . проживающих по адресу у. Фрунзе ,53 ( расп. Мэра  №911-р от 15.12.02)</t>
  </si>
  <si>
    <t>-детский дом  «Надежда»</t>
  </si>
  <si>
    <t>Спец УКС</t>
  </si>
  <si>
    <t>Газификация ж/д жителей п. Северная Гора , которым в соответствии с ФЗ и иными нормативными  актами  полагаются льготы по газификации домов</t>
  </si>
  <si>
    <t>Ремонт бани № 2</t>
  </si>
  <si>
    <t xml:space="preserve">Отдел эксплуатации и ремонта дорожной сети </t>
  </si>
  <si>
    <t>Реконструкция ул. Горького</t>
  </si>
  <si>
    <t>Транспортный отдел</t>
  </si>
  <si>
    <t>Комитет жилищно-коммунального хозяйства</t>
  </si>
  <si>
    <t>-Установка индивидуальных  приборов контроля и учёта воды и тепловой энергии в муниципальном жилом фонде</t>
  </si>
  <si>
    <t>Приобретение  техники  и обор.(радиаторы и электронасос -АРС) Фонд Непр.Расходов</t>
  </si>
  <si>
    <t>СМП "Альта"</t>
  </si>
  <si>
    <t>Строительство кладбища в пос. Сазоновка</t>
  </si>
  <si>
    <t>Строительство автодороги на кладбище по Балтийскому шоссе</t>
  </si>
  <si>
    <t>МП "Чистота"</t>
  </si>
  <si>
    <t>Управление здравоохранения</t>
  </si>
  <si>
    <t>Реконструкция стоматологической поликлиники №2</t>
  </si>
  <si>
    <t xml:space="preserve"> Мэрия</t>
  </si>
  <si>
    <t>Приобретение и установка автоматической телефонной станции</t>
  </si>
  <si>
    <t>Реконструкция сантехнических узлов в здании мэрии</t>
  </si>
  <si>
    <t>Управление образования</t>
  </si>
  <si>
    <t>Отдел культуры</t>
  </si>
  <si>
    <t xml:space="preserve"> Реконструкция объекта «Бегемотник»</t>
  </si>
  <si>
    <t xml:space="preserve">Администрация Балтийского района </t>
  </si>
  <si>
    <t>Капитальный ремонт  электрических  сетей и оборудования МУ ЖЭУ «Янтарь» пос. Суворова и п. Чайковского</t>
  </si>
  <si>
    <t>Разработка проектно-сметной документации и оборудование отдельных входов  в подростковые клубы</t>
  </si>
  <si>
    <t>Администрация Ленинградского района</t>
  </si>
  <si>
    <t>Корректировка проектно-сметной документации по детскому саду №10       ( кредиторская задолженность)</t>
  </si>
  <si>
    <t>Реконструкция ж/д по ул Стрелковая,8</t>
  </si>
  <si>
    <t>Администрация Московского района</t>
  </si>
  <si>
    <t>Разработка проектно-сметной документации  спортивного модуля школы №12</t>
  </si>
  <si>
    <t>Администрация Октябрьского района</t>
  </si>
  <si>
    <t>Администрация Центрального района</t>
  </si>
  <si>
    <t>Реконструкция системы отопления  интерната для слабовидящих детей</t>
  </si>
  <si>
    <t>ВСЕГО:</t>
  </si>
  <si>
    <t>% исполнения</t>
  </si>
  <si>
    <t xml:space="preserve">ИТОГО по комитету строительства и транспорта </t>
  </si>
  <si>
    <t>Для завершения строительных работ бальнеологического блока Детской поликлиники № 2</t>
  </si>
  <si>
    <t>План на 2005 год</t>
  </si>
  <si>
    <t xml:space="preserve"> Проект адресной инвестиционной программы </t>
  </si>
  <si>
    <t>на 2005 год</t>
  </si>
  <si>
    <t>наличие проектно-сметной документации</t>
  </si>
  <si>
    <t>нет</t>
  </si>
  <si>
    <t>есть</t>
  </si>
  <si>
    <t>Ремонт городского дома творчества</t>
  </si>
  <si>
    <r>
      <t xml:space="preserve">- </t>
    </r>
    <r>
      <rPr>
        <sz val="11"/>
        <rFont val="Times New Roman"/>
        <family val="1"/>
      </rPr>
      <t>Приобретение  техники  и оборудования</t>
    </r>
  </si>
  <si>
    <t>Проект на 2005 год</t>
  </si>
  <si>
    <t>Многопрофильная больница (капитальный ремонт отделения анестезиологии-реанимации)</t>
  </si>
  <si>
    <t>в стадии разработки</t>
  </si>
  <si>
    <t>приобретение квартир для граждан . проживающих по адресу у. Фрунзе ,53 ( расп. Мэра  №911-р от 15.12.02)</t>
  </si>
  <si>
    <t>корректировка схемы водоснабжения г.Калининграда</t>
  </si>
  <si>
    <t>строительство сетей  водоснабжения и канализации по ул. Карпатская(гор.бюджет)</t>
  </si>
  <si>
    <t xml:space="preserve">Пешеходный мостовой перехода  через реки Старая  Преголя </t>
  </si>
  <si>
    <r>
      <t xml:space="preserve">МУП "Водоканал" </t>
    </r>
    <r>
      <rPr>
        <sz val="11"/>
        <rFont val="Times New Roman"/>
        <family val="1"/>
      </rPr>
      <t>реконструкция сетей</t>
    </r>
  </si>
  <si>
    <r>
      <t>МУП "Калининградтеплосеть"</t>
    </r>
    <r>
      <rPr>
        <sz val="11"/>
        <rFont val="Times New Roman"/>
        <family val="1"/>
      </rPr>
      <t>реконструкция тепл.сетей</t>
    </r>
  </si>
  <si>
    <t>оплата кредита №58-04-кл от 06.05.04г.</t>
  </si>
  <si>
    <t xml:space="preserve"> </t>
  </si>
  <si>
    <r>
      <t>с</t>
    </r>
    <r>
      <rPr>
        <sz val="11"/>
        <rFont val="Times New Roman"/>
        <family val="1"/>
      </rPr>
      <t>троительство "Рыбная деревня" на ул. Октябрьская</t>
    </r>
  </si>
  <si>
    <t>переселение граждан из аварийного ж/фонда</t>
  </si>
  <si>
    <t>реконструкция зоопарка</t>
  </si>
  <si>
    <t>завершение строительства Храма Христа Спасителя</t>
  </si>
  <si>
    <t>организация проведения выставок, конференций, семинаров.Реставрация памятников</t>
  </si>
  <si>
    <t>чистка водоемов:озера Верхнее, Нижнее, ручей Парковый</t>
  </si>
  <si>
    <t>программа "Светлый город"</t>
  </si>
  <si>
    <t>программа "модернизация и замена муниципальных лифтов города"</t>
  </si>
  <si>
    <t>Проектные работы по капитальному ремонту жилого дома по ул. Портовая,6</t>
  </si>
  <si>
    <t>оценка состояния конструкций и оказание технической помощи при восстановлении несущей способности домов № 10,14,16,18,20,22,31-37 по ул. Павлова в микрорайоне "Остров"</t>
  </si>
  <si>
    <t>ИТОГО  ( КСиТ+КЖКХ+750-летие)</t>
  </si>
  <si>
    <t>Проектирование рабочей документации по газификации   п. Космодемьянского</t>
  </si>
  <si>
    <t>Газификация  п. Суворово Балтийского района ( 2-я очередь)</t>
  </si>
  <si>
    <t>Строительство водовода от МНС-2 до пересечения ул. Островского-А. Невского ( Д-500/600. протяженностью 2,9/2,6 км)</t>
  </si>
  <si>
    <t>Ремонт жилого дома по ул. Портовая,6</t>
  </si>
  <si>
    <t>Завершение строительства и ввод  газопровода высокого и низкого давлений в пос. Лермонтово до ул.Борзова-Красная</t>
  </si>
  <si>
    <t>Проектирование газопроводных сетей в пос.Лермонтовский</t>
  </si>
  <si>
    <t xml:space="preserve"> - объекты строительства и реконструкции </t>
  </si>
  <si>
    <t xml:space="preserve"> -Основные мероприятия, связанные с подготовкой к 60-летию образов. Калининградской обл. и 750-летию г. Калиниграда</t>
  </si>
  <si>
    <t>Расходы по проведению празднования 750-летия основания Калининграда, в т. ч.:</t>
  </si>
  <si>
    <t>Ввод в эксплуатацию 3-го котла в котельной пос. Прибрежный</t>
  </si>
  <si>
    <t>переходящий объект</t>
  </si>
  <si>
    <t>реконструкция  "Дома искусств" (ремонт фасада)</t>
  </si>
  <si>
    <t>Инфекционная больница (ремонт пищеблока)</t>
  </si>
  <si>
    <t>Больница скорой медицинской помощи (ремонт пищеблока)</t>
  </si>
  <si>
    <t>Приобретение и установка новых аттракционов в парке Центральный</t>
  </si>
  <si>
    <t>Ремонт фасада и манежа здания спорткомплекса «Юность»</t>
  </si>
  <si>
    <t>Школа №12 (строительство спортивного модуля)</t>
  </si>
  <si>
    <t xml:space="preserve"> ДДОУ №12 и 27 (проектно-сметная документация и выполнение работ по строительству газовой котельной)</t>
  </si>
  <si>
    <t>Школа №47 (капитальный ремонт электрообеспечения)</t>
  </si>
  <si>
    <t xml:space="preserve">Школа № 53 (завершение реконструкции корпуса 3) </t>
  </si>
  <si>
    <t>Детский сад №51 (разработка проектно-сметной документации по подключению здания к тепловым сетям МУ ЖКХ "Чкаловск") - Пятикоп</t>
  </si>
  <si>
    <t>Примеч.</t>
  </si>
  <si>
    <t>Строительство производств. базы и  монтаж установки для высокотемпературной утилизации биоотходов</t>
  </si>
  <si>
    <t>Строительство  водохранилища на ЮВС-2</t>
  </si>
  <si>
    <t>Софинансирование по проекту реконструкции угольной котельной по ул. Горького, 166</t>
  </si>
  <si>
    <r>
      <t>МУП "Калиниградтеплосеть"</t>
    </r>
    <r>
      <rPr>
        <sz val="11"/>
        <rFont val="Times New Roman"/>
        <family val="1"/>
      </rPr>
      <t xml:space="preserve"> </t>
    </r>
  </si>
  <si>
    <t>строительство станции обезж. И очистки воды в пос. Чкаловск.</t>
  </si>
  <si>
    <t>строительство бойлерной на территории СП "Цепрусс"</t>
  </si>
  <si>
    <t>приобретение техники</t>
  </si>
  <si>
    <t>Больница скорой медицинской помощи (ремонт коммуникационных систем и приобретение оборудования для пищеблока и прачечной)</t>
  </si>
  <si>
    <t>Разработка проекта электрических сетеей по ул.Батальная</t>
  </si>
  <si>
    <t xml:space="preserve"> Адресная инвестиционная программа </t>
  </si>
  <si>
    <t>Приложение №13</t>
  </si>
  <si>
    <t xml:space="preserve">к решению городского Совета </t>
  </si>
  <si>
    <t>депутатов Калининграда</t>
  </si>
  <si>
    <t>к решению городского Совета</t>
  </si>
  <si>
    <t xml:space="preserve">Газификация ул. Дзержинского </t>
  </si>
  <si>
    <t>Реконструкция и ремонт улично-дорожной сети, мостов, путепроводов инженерной инфраструктуры в том числе:</t>
  </si>
  <si>
    <t xml:space="preserve">    -   ул.Горького</t>
  </si>
  <si>
    <t xml:space="preserve">    -   Московский проспект</t>
  </si>
  <si>
    <t xml:space="preserve">    - ул. Черняховского</t>
  </si>
  <si>
    <t xml:space="preserve">     -ул. Кутузова</t>
  </si>
  <si>
    <t>Реконструкция сетей водопровода и канализации  благоустраиваемых улиц г.Калининграда</t>
  </si>
  <si>
    <t>Расчеты по кредиту на приобретение спецтехники</t>
  </si>
  <si>
    <r>
      <t xml:space="preserve">- </t>
    </r>
    <r>
      <rPr>
        <sz val="13"/>
        <rFont val="Times New Roman"/>
        <family val="1"/>
      </rPr>
      <t>Приобретение  техники  и оборудования</t>
    </r>
  </si>
  <si>
    <r>
      <t xml:space="preserve">МУП "Водоканал" </t>
    </r>
    <r>
      <rPr>
        <sz val="13"/>
        <rFont val="Times New Roman"/>
        <family val="1"/>
      </rPr>
      <t>реконструкция сетей</t>
    </r>
  </si>
  <si>
    <r>
      <t>МУП "Калининградтеплосеть"</t>
    </r>
    <r>
      <rPr>
        <sz val="13"/>
        <rFont val="Times New Roman"/>
        <family val="1"/>
      </rPr>
      <t>реконструкция тепл.сетей</t>
    </r>
  </si>
  <si>
    <r>
      <t>МУП "Калиниградтеплосеть"</t>
    </r>
    <r>
      <rPr>
        <sz val="13"/>
        <rFont val="Times New Roman"/>
        <family val="1"/>
      </rPr>
      <t xml:space="preserve"> </t>
    </r>
  </si>
  <si>
    <r>
      <t>МУП "Водоканал</t>
    </r>
    <r>
      <rPr>
        <sz val="13"/>
        <rFont val="Times New Roman"/>
        <family val="1"/>
      </rPr>
      <t>"</t>
    </r>
  </si>
  <si>
    <t xml:space="preserve">Детский сад №51 (разработка проектно-сметной документации по подключению здания к тепловым сетям МУ ЖКХ "Чкаловск") </t>
  </si>
  <si>
    <t>строительство сетей  водоснабжения и канализации по ул. Карпатская</t>
  </si>
  <si>
    <t>Приобретение и установка дезкамеры в  БПК №2</t>
  </si>
  <si>
    <t>Реконструкция помещений мэрии</t>
  </si>
  <si>
    <t>Разработка проекта ручей "Парковый"</t>
  </si>
  <si>
    <t>Утвержденный план на 2005 год</t>
  </si>
  <si>
    <t>Изменения</t>
  </si>
  <si>
    <r>
      <t xml:space="preserve"> С</t>
    </r>
    <r>
      <rPr>
        <sz val="13"/>
        <rFont val="Times New Roman"/>
        <family val="1"/>
      </rPr>
      <t>троительствосистемы причалов и набережных в месте размещения  центра "Рыбная деревня"</t>
    </r>
  </si>
  <si>
    <r>
      <t xml:space="preserve"> С</t>
    </r>
    <r>
      <rPr>
        <sz val="13"/>
        <rFont val="Times New Roman"/>
        <family val="1"/>
      </rPr>
      <t>троительство пешеходного моста через реку Старая Преголя  в районе центра "Рыбная деревня"</t>
    </r>
  </si>
  <si>
    <t>программа "модернизация и замена муниципальных лифтов города", в т.ч.80,0 тыс.руб. кап. ремонт</t>
  </si>
  <si>
    <t>капитальный ремонт лифтов</t>
  </si>
  <si>
    <t>реконструкция  и капитальный ремонт "Дома искусств"</t>
  </si>
  <si>
    <t>Приложение  № 8</t>
  </si>
  <si>
    <t>Приложение  № 13</t>
  </si>
  <si>
    <t>от 22 декабря 2004 г. № 371</t>
  </si>
  <si>
    <t>№  237    от 06 июля 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</si>
</sst>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23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sz val="13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7" fontId="4" fillId="0" borderId="3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7" fontId="6" fillId="0" borderId="3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7" fontId="4" fillId="0" borderId="6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7" fontId="6" fillId="0" borderId="6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67" fontId="13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167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167" fontId="4" fillId="0" borderId="7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/>
    </xf>
    <xf numFmtId="3" fontId="13" fillId="0" borderId="3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3" fontId="18" fillId="0" borderId="6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3" fontId="18" fillId="0" borderId="6" xfId="0" applyNumberFormat="1" applyFont="1" applyBorder="1" applyAlignment="1">
      <alignment horizontal="center" vertical="top" wrapText="1"/>
    </xf>
    <xf numFmtId="167" fontId="19" fillId="0" borderId="6" xfId="0" applyNumberFormat="1" applyFont="1" applyBorder="1" applyAlignment="1">
      <alignment horizontal="center" vertical="top" wrapText="1"/>
    </xf>
    <xf numFmtId="0" fontId="20" fillId="0" borderId="6" xfId="0" applyFont="1" applyBorder="1" applyAlignment="1">
      <alignment/>
    </xf>
    <xf numFmtId="3" fontId="19" fillId="0" borderId="6" xfId="0" applyNumberFormat="1" applyFont="1" applyBorder="1" applyAlignment="1">
      <alignment horizontal="center" vertical="top" wrapText="1"/>
    </xf>
    <xf numFmtId="167" fontId="18" fillId="0" borderId="6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6" xfId="0" applyFont="1" applyFill="1" applyBorder="1" applyAlignment="1">
      <alignment horizontal="center" vertical="top" wrapText="1"/>
    </xf>
    <xf numFmtId="0" fontId="22" fillId="0" borderId="6" xfId="0" applyFont="1" applyBorder="1" applyAlignment="1">
      <alignment/>
    </xf>
    <xf numFmtId="0" fontId="18" fillId="0" borderId="6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9" fillId="0" borderId="6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20" fillId="0" borderId="6" xfId="0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0" fontId="19" fillId="0" borderId="6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center" vertical="top" wrapText="1"/>
    </xf>
    <xf numFmtId="3" fontId="19" fillId="0" borderId="6" xfId="0" applyNumberFormat="1" applyFont="1" applyFill="1" applyBorder="1" applyAlignment="1">
      <alignment horizontal="center" vertical="top" wrapText="1"/>
    </xf>
    <xf numFmtId="3" fontId="19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3" fontId="18" fillId="0" borderId="6" xfId="0" applyNumberFormat="1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167" fontId="18" fillId="0" borderId="6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3" fontId="21" fillId="0" borderId="6" xfId="0" applyNumberFormat="1" applyFont="1" applyBorder="1" applyAlignment="1">
      <alignment horizontal="center" vertical="top" wrapText="1"/>
    </xf>
    <xf numFmtId="167" fontId="21" fillId="0" borderId="6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left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A1" sqref="A1:IV16384"/>
    </sheetView>
  </sheetViews>
  <sheetFormatPr defaultColWidth="9.00390625" defaultRowHeight="12.75"/>
  <cols>
    <col min="1" max="1" width="4.375" style="31" customWidth="1"/>
    <col min="2" max="2" width="41.75390625" style="43" customWidth="1"/>
    <col min="3" max="3" width="15.125" style="0" hidden="1" customWidth="1"/>
    <col min="4" max="4" width="14.375" style="29" hidden="1" customWidth="1"/>
    <col min="5" max="5" width="10.75390625" style="29" customWidth="1"/>
    <col min="6" max="6" width="18.00390625" style="29" customWidth="1"/>
    <col min="7" max="7" width="8.875" style="0" hidden="1" customWidth="1"/>
    <col min="8" max="8" width="12.25390625" style="29" hidden="1" customWidth="1"/>
    <col min="9" max="9" width="13.75390625" style="29" customWidth="1"/>
  </cols>
  <sheetData>
    <row r="1" spans="1:9" ht="20.25">
      <c r="A1" s="158" t="s">
        <v>52</v>
      </c>
      <c r="B1" s="158"/>
      <c r="C1" s="158"/>
      <c r="D1" s="158"/>
      <c r="E1" s="158"/>
      <c r="F1" s="158"/>
      <c r="H1"/>
      <c r="I1"/>
    </row>
    <row r="2" spans="1:9" ht="20.25">
      <c r="A2" s="159" t="s">
        <v>53</v>
      </c>
      <c r="B2" s="159"/>
      <c r="C2" s="159"/>
      <c r="D2" s="159"/>
      <c r="E2" s="159"/>
      <c r="F2" s="159"/>
      <c r="H2"/>
      <c r="I2"/>
    </row>
    <row r="3" spans="1:9" ht="15.75" customHeight="1">
      <c r="A3" s="144"/>
      <c r="B3" s="161" t="s">
        <v>0</v>
      </c>
      <c r="C3" s="3" t="s">
        <v>1</v>
      </c>
      <c r="D3" s="150"/>
      <c r="E3" s="150" t="s">
        <v>102</v>
      </c>
      <c r="F3" s="150" t="s">
        <v>59</v>
      </c>
      <c r="G3" s="150" t="s">
        <v>48</v>
      </c>
      <c r="H3" s="150" t="s">
        <v>54</v>
      </c>
      <c r="I3" s="150" t="s">
        <v>51</v>
      </c>
    </row>
    <row r="4" spans="1:9" ht="15.75">
      <c r="A4" s="160"/>
      <c r="B4" s="162"/>
      <c r="C4" s="4" t="s">
        <v>2</v>
      </c>
      <c r="D4" s="151"/>
      <c r="E4" s="151"/>
      <c r="F4" s="151"/>
      <c r="G4" s="151"/>
      <c r="H4" s="151"/>
      <c r="I4" s="151"/>
    </row>
    <row r="5" spans="1:9" ht="15.75">
      <c r="A5" s="145"/>
      <c r="B5" s="163"/>
      <c r="C5" s="5" t="s">
        <v>3</v>
      </c>
      <c r="D5" s="152"/>
      <c r="E5" s="152"/>
      <c r="F5" s="152"/>
      <c r="G5" s="152"/>
      <c r="H5" s="152"/>
      <c r="I5" s="152"/>
    </row>
    <row r="6" spans="1:9" ht="44.25" customHeight="1">
      <c r="A6" s="86">
        <v>1</v>
      </c>
      <c r="B6" s="38" t="s">
        <v>89</v>
      </c>
      <c r="C6" s="3">
        <v>16500</v>
      </c>
      <c r="D6" s="3">
        <v>574</v>
      </c>
      <c r="E6" s="3"/>
      <c r="F6" s="57">
        <f>F7+F13</f>
        <v>79300</v>
      </c>
      <c r="G6" s="18">
        <f>F6/D6*100</f>
        <v>13815.331010452963</v>
      </c>
      <c r="H6" s="3"/>
      <c r="I6" s="57">
        <f>I7+I13</f>
        <v>90660</v>
      </c>
    </row>
    <row r="7" spans="1:9" ht="30">
      <c r="A7" s="19"/>
      <c r="B7" s="68" t="s">
        <v>87</v>
      </c>
      <c r="C7" s="3"/>
      <c r="D7" s="3"/>
      <c r="E7" s="3"/>
      <c r="F7" s="57">
        <f>F8+F9+F10+F11+F12</f>
        <v>39400</v>
      </c>
      <c r="G7" s="18"/>
      <c r="H7" s="3"/>
      <c r="I7" s="57">
        <f>I8+I9+I10+I11+I12</f>
        <v>61400</v>
      </c>
    </row>
    <row r="8" spans="1:9" ht="30.75" customHeight="1">
      <c r="A8" s="19"/>
      <c r="B8" s="38" t="s">
        <v>70</v>
      </c>
      <c r="C8" s="3"/>
      <c r="D8" s="3"/>
      <c r="E8" s="3"/>
      <c r="F8" s="63">
        <v>5000</v>
      </c>
      <c r="G8" s="18"/>
      <c r="H8" s="3"/>
      <c r="I8" s="63">
        <v>27000</v>
      </c>
    </row>
    <row r="9" spans="1:9" ht="30.75" customHeight="1">
      <c r="A9" s="19"/>
      <c r="B9" s="64" t="s">
        <v>71</v>
      </c>
      <c r="C9" s="3"/>
      <c r="D9" s="3"/>
      <c r="E9" s="72"/>
      <c r="F9" s="63">
        <v>20400</v>
      </c>
      <c r="G9" s="18"/>
      <c r="H9" s="3" t="s">
        <v>69</v>
      </c>
      <c r="I9" s="63">
        <v>20400</v>
      </c>
    </row>
    <row r="10" spans="1:9" ht="30.75" customHeight="1">
      <c r="A10" s="21"/>
      <c r="B10" s="80" t="s">
        <v>72</v>
      </c>
      <c r="C10" s="72"/>
      <c r="D10" s="72"/>
      <c r="E10" s="21" t="s">
        <v>91</v>
      </c>
      <c r="F10" s="91">
        <v>4000</v>
      </c>
      <c r="G10" s="22"/>
      <c r="H10" s="72"/>
      <c r="I10" s="91">
        <v>4000</v>
      </c>
    </row>
    <row r="11" spans="1:9" ht="30.75" customHeight="1">
      <c r="A11" s="21"/>
      <c r="B11" s="80" t="s">
        <v>73</v>
      </c>
      <c r="C11" s="72"/>
      <c r="D11" s="72"/>
      <c r="E11" s="21" t="s">
        <v>91</v>
      </c>
      <c r="F11" s="91">
        <v>5000</v>
      </c>
      <c r="G11" s="22"/>
      <c r="H11" s="72"/>
      <c r="I11" s="91">
        <v>5000</v>
      </c>
    </row>
    <row r="12" spans="1:9" ht="30.75" customHeight="1">
      <c r="A12" s="21"/>
      <c r="B12" s="80" t="s">
        <v>92</v>
      </c>
      <c r="C12" s="72"/>
      <c r="D12" s="72"/>
      <c r="E12" s="72"/>
      <c r="F12" s="91">
        <v>5000</v>
      </c>
      <c r="G12" s="22"/>
      <c r="H12" s="72"/>
      <c r="I12" s="91">
        <v>5000</v>
      </c>
    </row>
    <row r="13" spans="1:9" ht="60.75" customHeight="1">
      <c r="A13" s="92"/>
      <c r="B13" s="93" t="s">
        <v>88</v>
      </c>
      <c r="C13" s="72"/>
      <c r="D13" s="72"/>
      <c r="E13" s="72"/>
      <c r="F13" s="94">
        <f>F14+F15+F16+F17</f>
        <v>39900</v>
      </c>
      <c r="G13" s="22"/>
      <c r="H13" s="72"/>
      <c r="I13" s="94">
        <f>I14+I15+I16+I17</f>
        <v>29260</v>
      </c>
    </row>
    <row r="14" spans="1:9" ht="30.75" customHeight="1">
      <c r="A14" s="21"/>
      <c r="B14" s="80" t="s">
        <v>74</v>
      </c>
      <c r="C14" s="72"/>
      <c r="D14" s="72"/>
      <c r="E14" s="72"/>
      <c r="F14" s="91">
        <v>1600</v>
      </c>
      <c r="G14" s="22"/>
      <c r="H14" s="72"/>
      <c r="I14" s="91">
        <v>1600</v>
      </c>
    </row>
    <row r="15" spans="1:9" ht="30.75" customHeight="1">
      <c r="A15" s="19"/>
      <c r="B15" s="64" t="s">
        <v>75</v>
      </c>
      <c r="C15" s="3"/>
      <c r="D15" s="3"/>
      <c r="E15" s="72"/>
      <c r="F15" s="63">
        <v>1000</v>
      </c>
      <c r="G15" s="18"/>
      <c r="H15" s="3"/>
      <c r="I15" s="63">
        <v>1000</v>
      </c>
    </row>
    <row r="16" spans="1:9" ht="30.75" customHeight="1">
      <c r="A16" s="19"/>
      <c r="B16" s="64" t="s">
        <v>76</v>
      </c>
      <c r="C16" s="3"/>
      <c r="D16" s="3"/>
      <c r="E16" s="10" t="s">
        <v>91</v>
      </c>
      <c r="F16" s="63">
        <v>17300</v>
      </c>
      <c r="G16" s="18"/>
      <c r="H16" s="3"/>
      <c r="I16" s="63">
        <v>14500</v>
      </c>
    </row>
    <row r="17" spans="1:9" ht="30.75" customHeight="1">
      <c r="A17" s="21"/>
      <c r="B17" s="73" t="s">
        <v>77</v>
      </c>
      <c r="C17" s="74"/>
      <c r="D17" s="74"/>
      <c r="E17" s="28" t="s">
        <v>91</v>
      </c>
      <c r="F17" s="75">
        <v>20000</v>
      </c>
      <c r="G17" s="76"/>
      <c r="H17" s="74"/>
      <c r="I17" s="75">
        <v>12160</v>
      </c>
    </row>
    <row r="18" spans="1:9" ht="18.75">
      <c r="A18" s="9"/>
      <c r="B18" s="32"/>
      <c r="C18" s="5"/>
      <c r="D18" s="5"/>
      <c r="E18" s="5"/>
      <c r="F18" s="58"/>
      <c r="G18" s="5"/>
      <c r="H18" s="5"/>
      <c r="I18" s="5"/>
    </row>
    <row r="19" spans="1:9" ht="20.25" customHeight="1">
      <c r="A19" s="9">
        <v>2</v>
      </c>
      <c r="B19" s="32" t="s">
        <v>4</v>
      </c>
      <c r="C19" s="8"/>
      <c r="D19" s="10"/>
      <c r="E19" s="10"/>
      <c r="F19" s="65">
        <f>F20+F21+F24+F28+F36</f>
        <v>165410</v>
      </c>
      <c r="G19" s="8"/>
      <c r="H19" s="10"/>
      <c r="I19" s="65">
        <f>I20+I21+I24+I28+I36</f>
        <v>71800</v>
      </c>
    </row>
    <row r="20" spans="1:9" ht="36" customHeight="1">
      <c r="A20" s="9"/>
      <c r="B20" s="82" t="s">
        <v>95</v>
      </c>
      <c r="C20" s="8"/>
      <c r="D20" s="10"/>
      <c r="E20" s="10"/>
      <c r="F20" s="65">
        <v>36000</v>
      </c>
      <c r="G20" s="8"/>
      <c r="H20" s="10"/>
      <c r="I20" s="65">
        <v>36000</v>
      </c>
    </row>
    <row r="21" spans="1:9" ht="21" customHeight="1">
      <c r="A21" s="6"/>
      <c r="B21" s="33" t="s">
        <v>5</v>
      </c>
      <c r="C21" s="5">
        <v>3260</v>
      </c>
      <c r="D21" s="5">
        <v>3210</v>
      </c>
      <c r="E21" s="5"/>
      <c r="F21" s="58">
        <f>F22+F23</f>
        <v>300</v>
      </c>
      <c r="G21" s="18">
        <f>F21/D21*100</f>
        <v>9.345794392523365</v>
      </c>
      <c r="H21" s="5"/>
      <c r="I21" s="58">
        <f>I22+I23</f>
        <v>300</v>
      </c>
    </row>
    <row r="22" spans="1:9" ht="67.5" customHeight="1">
      <c r="A22" s="9"/>
      <c r="B22" s="51" t="s">
        <v>79</v>
      </c>
      <c r="C22" s="10">
        <v>260</v>
      </c>
      <c r="D22" s="10"/>
      <c r="E22" s="10" t="s">
        <v>91</v>
      </c>
      <c r="F22" s="52">
        <v>300</v>
      </c>
      <c r="G22" s="20" t="e">
        <f aca="true" t="shared" si="0" ref="G22:G83">F22/D22*100</f>
        <v>#DIV/0!</v>
      </c>
      <c r="H22" s="10"/>
      <c r="I22" s="10">
        <v>300</v>
      </c>
    </row>
    <row r="23" spans="1:9" ht="30" customHeight="1" hidden="1">
      <c r="A23" s="9"/>
      <c r="B23" s="34" t="s">
        <v>78</v>
      </c>
      <c r="C23" s="10">
        <v>3000</v>
      </c>
      <c r="D23" s="10">
        <v>3000</v>
      </c>
      <c r="E23" s="10" t="s">
        <v>91</v>
      </c>
      <c r="F23" s="52"/>
      <c r="G23" s="20">
        <f t="shared" si="0"/>
        <v>0</v>
      </c>
      <c r="H23" s="10"/>
      <c r="I23" s="52"/>
    </row>
    <row r="24" spans="1:9" ht="20.25" customHeight="1">
      <c r="A24" s="6"/>
      <c r="B24" s="33" t="s">
        <v>6</v>
      </c>
      <c r="C24" s="5">
        <v>12900</v>
      </c>
      <c r="D24" s="5">
        <v>5390</v>
      </c>
      <c r="E24" s="5"/>
      <c r="F24" s="58">
        <f>F25+F26+F27</f>
        <v>1100</v>
      </c>
      <c r="G24" s="18">
        <f t="shared" si="0"/>
        <v>20.408163265306122</v>
      </c>
      <c r="H24" s="5"/>
      <c r="I24" s="58">
        <f>I25+I26+I27</f>
        <v>1100</v>
      </c>
    </row>
    <row r="25" spans="1:9" ht="36" customHeight="1">
      <c r="A25" s="9"/>
      <c r="B25" s="34" t="s">
        <v>7</v>
      </c>
      <c r="C25" s="10">
        <v>600</v>
      </c>
      <c r="D25" s="10">
        <v>400</v>
      </c>
      <c r="E25" s="10" t="s">
        <v>91</v>
      </c>
      <c r="F25" s="52">
        <v>600</v>
      </c>
      <c r="G25" s="20">
        <f t="shared" si="0"/>
        <v>150</v>
      </c>
      <c r="H25" s="10"/>
      <c r="I25" s="10">
        <v>600</v>
      </c>
    </row>
    <row r="26" spans="1:9" ht="47.25" customHeight="1" hidden="1">
      <c r="A26" s="9"/>
      <c r="B26" s="34" t="s">
        <v>8</v>
      </c>
      <c r="C26" s="10">
        <v>11800</v>
      </c>
      <c r="D26" s="10">
        <v>4490</v>
      </c>
      <c r="E26" s="10"/>
      <c r="F26" s="52"/>
      <c r="G26" s="20">
        <f t="shared" si="0"/>
        <v>0</v>
      </c>
      <c r="H26" s="10"/>
      <c r="I26" s="10"/>
    </row>
    <row r="27" spans="1:9" ht="48" customHeight="1">
      <c r="A27" s="9"/>
      <c r="B27" s="34" t="s">
        <v>9</v>
      </c>
      <c r="C27" s="10">
        <v>500</v>
      </c>
      <c r="D27" s="10">
        <v>500</v>
      </c>
      <c r="E27" s="10" t="s">
        <v>91</v>
      </c>
      <c r="F27" s="52">
        <v>500</v>
      </c>
      <c r="G27" s="20">
        <f t="shared" si="0"/>
        <v>100</v>
      </c>
      <c r="H27" s="10"/>
      <c r="I27" s="10">
        <v>500</v>
      </c>
    </row>
    <row r="28" spans="1:9" ht="18.75" customHeight="1">
      <c r="A28" s="6"/>
      <c r="B28" s="33" t="s">
        <v>10</v>
      </c>
      <c r="C28" s="5">
        <v>47251.8</v>
      </c>
      <c r="D28" s="5">
        <v>45321.8</v>
      </c>
      <c r="E28" s="5"/>
      <c r="F28" s="58">
        <f>F29+F31+F33+F35</f>
        <v>40000</v>
      </c>
      <c r="G28" s="18">
        <f t="shared" si="0"/>
        <v>88.25774792704614</v>
      </c>
      <c r="H28" s="5"/>
      <c r="I28" s="58">
        <f>I29+I31+I33+I35</f>
        <v>10000</v>
      </c>
    </row>
    <row r="29" spans="1:9" ht="28.5" customHeight="1">
      <c r="A29" s="9"/>
      <c r="B29" s="34" t="s">
        <v>11</v>
      </c>
      <c r="C29" s="10">
        <v>2450</v>
      </c>
      <c r="D29" s="10">
        <v>2450</v>
      </c>
      <c r="E29" s="10" t="s">
        <v>91</v>
      </c>
      <c r="F29" s="52">
        <v>30000</v>
      </c>
      <c r="G29" s="20">
        <f t="shared" si="0"/>
        <v>1224.4897959183672</v>
      </c>
      <c r="H29" s="10"/>
      <c r="I29" s="52">
        <v>5000</v>
      </c>
    </row>
    <row r="30" spans="1:9" ht="3.75" customHeight="1" hidden="1">
      <c r="A30" s="9"/>
      <c r="B30" s="34" t="s">
        <v>12</v>
      </c>
      <c r="C30" s="10">
        <v>0</v>
      </c>
      <c r="D30" s="10"/>
      <c r="E30" s="10"/>
      <c r="F30" s="52"/>
      <c r="G30" s="20"/>
      <c r="H30" s="10"/>
      <c r="I30" s="10"/>
    </row>
    <row r="31" spans="1:9" ht="63.75" customHeight="1" hidden="1">
      <c r="A31" s="153"/>
      <c r="B31" s="154" t="s">
        <v>62</v>
      </c>
      <c r="C31" s="156">
        <v>40271.8</v>
      </c>
      <c r="D31" s="156">
        <v>40271.8</v>
      </c>
      <c r="E31" s="21"/>
      <c r="F31" s="157"/>
      <c r="G31" s="30">
        <f t="shared" si="0"/>
        <v>0</v>
      </c>
      <c r="H31" s="156"/>
      <c r="I31" s="156"/>
    </row>
    <row r="32" spans="1:9" ht="12.75" customHeight="1" hidden="1">
      <c r="A32" s="153"/>
      <c r="B32" s="155"/>
      <c r="C32" s="156"/>
      <c r="D32" s="156"/>
      <c r="E32" s="21"/>
      <c r="F32" s="157"/>
      <c r="G32" s="30" t="e">
        <f t="shared" si="0"/>
        <v>#DIV/0!</v>
      </c>
      <c r="H32" s="156"/>
      <c r="I32" s="156"/>
    </row>
    <row r="33" spans="1:9" ht="28.5" customHeight="1">
      <c r="A33" s="15"/>
      <c r="B33" s="35" t="s">
        <v>84</v>
      </c>
      <c r="C33" s="21">
        <v>100</v>
      </c>
      <c r="D33" s="21">
        <v>100</v>
      </c>
      <c r="E33" s="10" t="s">
        <v>91</v>
      </c>
      <c r="F33" s="67">
        <v>10000</v>
      </c>
      <c r="G33" s="30">
        <f t="shared" si="0"/>
        <v>10000</v>
      </c>
      <c r="H33" s="21"/>
      <c r="I33" s="67">
        <v>5000</v>
      </c>
    </row>
    <row r="34" spans="1:9" ht="56.25" customHeight="1" hidden="1">
      <c r="A34" s="9"/>
      <c r="B34" s="34" t="s">
        <v>13</v>
      </c>
      <c r="C34" s="10">
        <v>930</v>
      </c>
      <c r="D34" s="10"/>
      <c r="E34" s="10"/>
      <c r="F34" s="52"/>
      <c r="G34" s="20"/>
      <c r="H34" s="10"/>
      <c r="I34" s="10"/>
    </row>
    <row r="35" spans="1:9" ht="20.25" customHeight="1" hidden="1">
      <c r="A35" s="9"/>
      <c r="B35" s="34" t="s">
        <v>14</v>
      </c>
      <c r="C35" s="10">
        <v>1000</v>
      </c>
      <c r="D35" s="10">
        <v>1000</v>
      </c>
      <c r="E35" s="10"/>
      <c r="F35" s="52"/>
      <c r="G35" s="20">
        <f t="shared" si="0"/>
        <v>0</v>
      </c>
      <c r="H35" s="10"/>
      <c r="I35" s="52"/>
    </row>
    <row r="36" spans="1:9" ht="21" customHeight="1">
      <c r="A36" s="6"/>
      <c r="B36" s="33" t="s">
        <v>15</v>
      </c>
      <c r="C36" s="5">
        <v>30607.4</v>
      </c>
      <c r="D36" s="5">
        <v>16047.8</v>
      </c>
      <c r="E36" s="5"/>
      <c r="F36" s="58">
        <f>F37+F38+F39+F40+F42+F43+F44+F45+F47+F48+F49+F50+F41</f>
        <v>88010</v>
      </c>
      <c r="G36" s="18">
        <f>F36/D36*100</f>
        <v>548.4240830518825</v>
      </c>
      <c r="H36" s="5"/>
      <c r="I36" s="58">
        <f>I37+I38+I39+I40+I42+I43+I44+I45+I47+I48+I49+I50+I41</f>
        <v>24400</v>
      </c>
    </row>
    <row r="37" spans="1:9" ht="34.5" customHeight="1">
      <c r="A37" s="9"/>
      <c r="B37" s="34" t="s">
        <v>82</v>
      </c>
      <c r="C37" s="10">
        <v>1406</v>
      </c>
      <c r="D37" s="10">
        <v>900</v>
      </c>
      <c r="E37" s="10" t="s">
        <v>91</v>
      </c>
      <c r="F37" s="52">
        <v>4730</v>
      </c>
      <c r="G37" s="20">
        <f t="shared" si="0"/>
        <v>525.5555555555555</v>
      </c>
      <c r="H37" s="10"/>
      <c r="I37" s="52">
        <v>2000</v>
      </c>
    </row>
    <row r="38" spans="1:9" ht="34.5" customHeight="1" hidden="1">
      <c r="A38" s="9"/>
      <c r="B38" s="34"/>
      <c r="C38" s="10">
        <v>3500</v>
      </c>
      <c r="D38" s="10">
        <v>600</v>
      </c>
      <c r="E38" s="10"/>
      <c r="F38" s="52"/>
      <c r="G38" s="20">
        <f t="shared" si="0"/>
        <v>0</v>
      </c>
      <c r="H38" s="10"/>
      <c r="I38" s="10"/>
    </row>
    <row r="39" spans="1:9" ht="34.5" customHeight="1">
      <c r="A39" s="9"/>
      <c r="B39" s="34" t="s">
        <v>81</v>
      </c>
      <c r="C39" s="10">
        <v>300</v>
      </c>
      <c r="D39" s="10">
        <v>240.7</v>
      </c>
      <c r="E39" s="10" t="s">
        <v>91</v>
      </c>
      <c r="F39" s="52">
        <v>1600</v>
      </c>
      <c r="G39" s="20">
        <f t="shared" si="0"/>
        <v>664.7278770253428</v>
      </c>
      <c r="H39" s="10"/>
      <c r="I39" s="52">
        <v>1600</v>
      </c>
    </row>
    <row r="40" spans="1:9" ht="54.75" customHeight="1">
      <c r="A40" s="9"/>
      <c r="B40" s="34" t="s">
        <v>83</v>
      </c>
      <c r="C40" s="10">
        <v>1217</v>
      </c>
      <c r="D40" s="10">
        <v>1217</v>
      </c>
      <c r="E40" s="10" t="s">
        <v>91</v>
      </c>
      <c r="F40" s="52">
        <v>2000</v>
      </c>
      <c r="G40" s="20">
        <f t="shared" si="0"/>
        <v>164.33853738701725</v>
      </c>
      <c r="H40" s="10"/>
      <c r="I40" s="52">
        <v>2000</v>
      </c>
    </row>
    <row r="41" spans="1:9" ht="25.5" customHeight="1">
      <c r="A41" s="9"/>
      <c r="B41" s="34" t="s">
        <v>104</v>
      </c>
      <c r="C41" s="10"/>
      <c r="D41" s="10"/>
      <c r="E41" s="10"/>
      <c r="F41" s="52">
        <v>0</v>
      </c>
      <c r="G41" s="20"/>
      <c r="H41" s="10"/>
      <c r="I41" s="52">
        <v>2000</v>
      </c>
    </row>
    <row r="42" spans="1:9" ht="39" customHeight="1">
      <c r="A42" s="9"/>
      <c r="B42" s="34" t="s">
        <v>86</v>
      </c>
      <c r="C42" s="10"/>
      <c r="D42" s="10"/>
      <c r="E42" s="10" t="s">
        <v>91</v>
      </c>
      <c r="F42" s="52">
        <v>800</v>
      </c>
      <c r="G42" s="20"/>
      <c r="H42" s="10"/>
      <c r="I42" s="52">
        <v>800</v>
      </c>
    </row>
    <row r="43" spans="1:9" ht="48" customHeight="1">
      <c r="A43" s="9"/>
      <c r="B43" s="34" t="s">
        <v>85</v>
      </c>
      <c r="C43" s="10">
        <v>1700</v>
      </c>
      <c r="D43" s="10">
        <v>850</v>
      </c>
      <c r="E43" s="10"/>
      <c r="F43" s="52">
        <v>2000</v>
      </c>
      <c r="G43" s="20">
        <f t="shared" si="0"/>
        <v>235.29411764705884</v>
      </c>
      <c r="H43" s="10"/>
      <c r="I43" s="52">
        <v>2000</v>
      </c>
    </row>
    <row r="44" spans="1:12" ht="51.75" customHeight="1">
      <c r="A44" s="9"/>
      <c r="B44" s="34" t="s">
        <v>16</v>
      </c>
      <c r="C44" s="10">
        <v>3600</v>
      </c>
      <c r="D44" s="10">
        <v>1500</v>
      </c>
      <c r="E44" s="10" t="s">
        <v>91</v>
      </c>
      <c r="F44" s="52">
        <v>8000</v>
      </c>
      <c r="G44" s="20">
        <f t="shared" si="0"/>
        <v>533.3333333333333</v>
      </c>
      <c r="H44" s="10"/>
      <c r="I44" s="52">
        <v>4000</v>
      </c>
      <c r="L44" s="53"/>
    </row>
    <row r="45" spans="1:9" ht="42" customHeight="1" hidden="1">
      <c r="A45" s="144"/>
      <c r="B45" s="36" t="s">
        <v>63</v>
      </c>
      <c r="C45" s="23"/>
      <c r="D45" s="142">
        <v>410</v>
      </c>
      <c r="E45" s="69"/>
      <c r="F45" s="146"/>
      <c r="G45" s="148">
        <f>F45/D45*100</f>
        <v>0</v>
      </c>
      <c r="H45" s="142"/>
      <c r="I45" s="142"/>
    </row>
    <row r="46" spans="1:9" ht="30.75" customHeight="1" hidden="1">
      <c r="A46" s="145"/>
      <c r="B46" s="34"/>
      <c r="C46" s="10">
        <v>1400</v>
      </c>
      <c r="D46" s="143"/>
      <c r="E46" s="70"/>
      <c r="F46" s="147"/>
      <c r="G46" s="149"/>
      <c r="H46" s="143"/>
      <c r="I46" s="143"/>
    </row>
    <row r="47" spans="1:9" ht="33" customHeight="1">
      <c r="A47" s="9"/>
      <c r="B47" s="34" t="s">
        <v>107</v>
      </c>
      <c r="C47" s="10"/>
      <c r="D47" s="54"/>
      <c r="E47" s="54"/>
      <c r="F47" s="87">
        <v>44800</v>
      </c>
      <c r="G47" s="55"/>
      <c r="H47" s="54"/>
      <c r="I47" s="56"/>
    </row>
    <row r="48" spans="1:9" ht="30.75" customHeight="1">
      <c r="A48" s="9"/>
      <c r="B48" s="34" t="s">
        <v>108</v>
      </c>
      <c r="C48" s="10">
        <v>3440</v>
      </c>
      <c r="D48" s="10">
        <v>3440</v>
      </c>
      <c r="E48" s="10"/>
      <c r="F48" s="52">
        <v>1800</v>
      </c>
      <c r="G48" s="20">
        <f t="shared" si="0"/>
        <v>52.32558139534884</v>
      </c>
      <c r="H48" s="10"/>
      <c r="I48" s="52"/>
    </row>
    <row r="49" spans="1:9" ht="30" customHeight="1">
      <c r="A49" s="9"/>
      <c r="B49" s="34" t="s">
        <v>17</v>
      </c>
      <c r="C49" s="10">
        <v>3000</v>
      </c>
      <c r="D49" s="10">
        <v>2500</v>
      </c>
      <c r="E49" s="10" t="s">
        <v>91</v>
      </c>
      <c r="F49" s="52">
        <v>10000</v>
      </c>
      <c r="G49" s="20">
        <f>F49/D49*100</f>
        <v>400</v>
      </c>
      <c r="H49" s="10"/>
      <c r="I49" s="52">
        <v>5000</v>
      </c>
    </row>
    <row r="50" spans="1:9" ht="33" customHeight="1">
      <c r="A50" s="9"/>
      <c r="B50" s="34" t="s">
        <v>64</v>
      </c>
      <c r="C50" s="10">
        <v>3385</v>
      </c>
      <c r="D50" s="10"/>
      <c r="E50" s="10" t="s">
        <v>91</v>
      </c>
      <c r="F50" s="52">
        <v>12280</v>
      </c>
      <c r="G50" s="20"/>
      <c r="H50" s="10"/>
      <c r="I50" s="52">
        <v>5000</v>
      </c>
    </row>
    <row r="51" spans="1:9" ht="18.75" hidden="1">
      <c r="A51" s="9"/>
      <c r="B51" s="34"/>
      <c r="C51" s="10">
        <v>210.4</v>
      </c>
      <c r="D51" s="10">
        <v>210.4</v>
      </c>
      <c r="E51" s="10"/>
      <c r="F51" s="52"/>
      <c r="G51" s="20">
        <f t="shared" si="0"/>
        <v>0</v>
      </c>
      <c r="H51" s="10"/>
      <c r="I51" s="52"/>
    </row>
    <row r="52" spans="1:9" ht="28.5" hidden="1">
      <c r="A52" s="9"/>
      <c r="B52" s="33" t="s">
        <v>18</v>
      </c>
      <c r="C52" s="5">
        <v>65900</v>
      </c>
      <c r="D52" s="5">
        <v>30937</v>
      </c>
      <c r="E52" s="5"/>
      <c r="F52" s="58">
        <f>F53+F54+F55+F56+F57</f>
        <v>0</v>
      </c>
      <c r="G52" s="18">
        <f t="shared" si="0"/>
        <v>0</v>
      </c>
      <c r="H52" s="5"/>
      <c r="I52" s="5">
        <f>I53+I54+I55+I56+I57</f>
        <v>0</v>
      </c>
    </row>
    <row r="53" spans="1:9" ht="30" hidden="1">
      <c r="A53" s="9"/>
      <c r="B53" s="34" t="s">
        <v>65</v>
      </c>
      <c r="C53" s="10">
        <v>188</v>
      </c>
      <c r="D53" s="10"/>
      <c r="E53" s="10"/>
      <c r="F53" s="52"/>
      <c r="G53" s="20"/>
      <c r="H53" s="10"/>
      <c r="I53" s="10"/>
    </row>
    <row r="54" spans="1:9" ht="18.75" hidden="1">
      <c r="A54" s="9"/>
      <c r="B54" s="34"/>
      <c r="C54" s="10">
        <v>1600</v>
      </c>
      <c r="D54" s="10">
        <v>255</v>
      </c>
      <c r="E54" s="10"/>
      <c r="F54" s="52"/>
      <c r="G54" s="20">
        <f t="shared" si="0"/>
        <v>0</v>
      </c>
      <c r="H54" s="10"/>
      <c r="I54" s="10"/>
    </row>
    <row r="55" spans="1:9" ht="18.75" hidden="1">
      <c r="A55" s="9"/>
      <c r="B55" s="34" t="s">
        <v>19</v>
      </c>
      <c r="C55" s="10">
        <v>44000</v>
      </c>
      <c r="D55" s="10">
        <v>16470</v>
      </c>
      <c r="E55" s="10"/>
      <c r="F55" s="52"/>
      <c r="G55" s="20">
        <f t="shared" si="0"/>
        <v>0</v>
      </c>
      <c r="H55" s="10"/>
      <c r="I55" s="10"/>
    </row>
    <row r="56" spans="1:9" ht="18.75" hidden="1">
      <c r="A56" s="9"/>
      <c r="B56" s="34"/>
      <c r="C56" s="10">
        <v>20000</v>
      </c>
      <c r="D56" s="10">
        <v>14100</v>
      </c>
      <c r="E56" s="10"/>
      <c r="F56" s="52"/>
      <c r="G56" s="20">
        <f t="shared" si="0"/>
        <v>0</v>
      </c>
      <c r="H56" s="10"/>
      <c r="I56" s="10"/>
    </row>
    <row r="57" spans="1:9" ht="18.75" hidden="1">
      <c r="A57" s="9"/>
      <c r="B57" s="34"/>
      <c r="C57" s="10">
        <v>112</v>
      </c>
      <c r="D57" s="10">
        <v>112</v>
      </c>
      <c r="E57" s="10"/>
      <c r="F57" s="52"/>
      <c r="G57" s="20">
        <f t="shared" si="0"/>
        <v>0</v>
      </c>
      <c r="H57" s="10"/>
      <c r="I57" s="10"/>
    </row>
    <row r="58" spans="1:9" ht="15.75" hidden="1">
      <c r="A58" s="6"/>
      <c r="B58" s="33" t="s">
        <v>20</v>
      </c>
      <c r="C58" s="5">
        <v>1900</v>
      </c>
      <c r="D58" s="5">
        <v>1400</v>
      </c>
      <c r="E58" s="5"/>
      <c r="F58" s="58">
        <f>F59+F60</f>
        <v>0</v>
      </c>
      <c r="G58" s="18">
        <f t="shared" si="0"/>
        <v>0</v>
      </c>
      <c r="H58" s="5"/>
      <c r="I58" s="5">
        <f>I59+I60</f>
        <v>0</v>
      </c>
    </row>
    <row r="59" spans="1:9" ht="18.75" hidden="1">
      <c r="A59" s="9"/>
      <c r="B59" s="34"/>
      <c r="C59" s="10">
        <v>500</v>
      </c>
      <c r="D59" s="10"/>
      <c r="E59" s="10"/>
      <c r="F59" s="52"/>
      <c r="G59" s="20"/>
      <c r="H59" s="10"/>
      <c r="I59" s="10"/>
    </row>
    <row r="60" spans="1:9" ht="18.75" hidden="1">
      <c r="A60" s="11"/>
      <c r="B60" s="37"/>
      <c r="C60" s="12">
        <v>1400</v>
      </c>
      <c r="D60" s="12">
        <v>1400</v>
      </c>
      <c r="E60" s="12"/>
      <c r="F60" s="88"/>
      <c r="G60" s="20">
        <f t="shared" si="0"/>
        <v>0</v>
      </c>
      <c r="H60" s="12"/>
      <c r="I60" s="12"/>
    </row>
    <row r="61" ht="15" hidden="1">
      <c r="F61" s="89"/>
    </row>
    <row r="62" ht="15" hidden="1">
      <c r="F62" s="89"/>
    </row>
    <row r="63" ht="15" hidden="1">
      <c r="F63" s="89"/>
    </row>
    <row r="64" ht="15" hidden="1">
      <c r="F64" s="89"/>
    </row>
    <row r="65" ht="15" hidden="1">
      <c r="F65" s="89"/>
    </row>
    <row r="66" ht="15" hidden="1">
      <c r="F66" s="89"/>
    </row>
    <row r="67" ht="15" hidden="1">
      <c r="F67" s="89"/>
    </row>
    <row r="68" ht="15" hidden="1">
      <c r="F68" s="89"/>
    </row>
    <row r="69" ht="15" hidden="1">
      <c r="F69" s="89"/>
    </row>
    <row r="70" ht="15" hidden="1">
      <c r="F70" s="89"/>
    </row>
    <row r="71" ht="15" hidden="1">
      <c r="F71" s="89"/>
    </row>
    <row r="72" ht="15" hidden="1">
      <c r="F72" s="89"/>
    </row>
    <row r="73" ht="15" hidden="1">
      <c r="F73" s="89"/>
    </row>
    <row r="74" spans="1:10" ht="28.5" hidden="1">
      <c r="A74" s="13"/>
      <c r="B74" s="39" t="s">
        <v>49</v>
      </c>
      <c r="C74" s="14">
        <v>182319.2</v>
      </c>
      <c r="D74" s="26" t="e">
        <f>D6+#REF!+D58+D52+D36+D28+D24+D21</f>
        <v>#REF!</v>
      </c>
      <c r="E74" s="26"/>
      <c r="F74" s="62"/>
      <c r="G74" s="18" t="e">
        <f t="shared" si="0"/>
        <v>#REF!</v>
      </c>
      <c r="H74" s="26"/>
      <c r="I74" s="62"/>
      <c r="J74" t="s">
        <v>69</v>
      </c>
    </row>
    <row r="75" spans="1:9" s="25" customFormat="1" ht="32.25" customHeight="1">
      <c r="A75" s="77">
        <v>3</v>
      </c>
      <c r="B75" s="40" t="s">
        <v>21</v>
      </c>
      <c r="C75" s="78"/>
      <c r="D75" s="74"/>
      <c r="E75" s="74"/>
      <c r="F75" s="79">
        <f>F77+F78+F86+F89+F85</f>
        <v>95150</v>
      </c>
      <c r="G75" s="18"/>
      <c r="H75" s="74"/>
      <c r="I75" s="79">
        <f>I77+I78+I86+I89+I85</f>
        <v>34318</v>
      </c>
    </row>
    <row r="76" spans="1:9" ht="15.75" hidden="1">
      <c r="A76" s="6"/>
      <c r="B76" s="33"/>
      <c r="C76" s="5"/>
      <c r="D76" s="5"/>
      <c r="E76" s="5"/>
      <c r="F76" s="58"/>
      <c r="G76" s="18"/>
      <c r="H76" s="5"/>
      <c r="I76" s="5"/>
    </row>
    <row r="77" spans="1:9" ht="42.75" customHeight="1">
      <c r="A77" s="9"/>
      <c r="B77" s="34" t="s">
        <v>22</v>
      </c>
      <c r="C77" s="10">
        <v>1000</v>
      </c>
      <c r="D77" s="10">
        <v>850</v>
      </c>
      <c r="E77" s="10" t="s">
        <v>91</v>
      </c>
      <c r="F77" s="52">
        <v>1000</v>
      </c>
      <c r="G77" s="20">
        <f t="shared" si="0"/>
        <v>117.64705882352942</v>
      </c>
      <c r="H77" s="10"/>
      <c r="I77" s="52">
        <v>1000</v>
      </c>
    </row>
    <row r="78" spans="1:9" ht="47.25" customHeight="1">
      <c r="A78" s="9"/>
      <c r="B78" s="34" t="s">
        <v>103</v>
      </c>
      <c r="C78" s="10">
        <v>5000</v>
      </c>
      <c r="D78" s="10">
        <v>22</v>
      </c>
      <c r="E78" s="10" t="s">
        <v>91</v>
      </c>
      <c r="F78" s="52">
        <v>3000</v>
      </c>
      <c r="G78" s="20">
        <f t="shared" si="0"/>
        <v>13636.363636363638</v>
      </c>
      <c r="H78" s="10"/>
      <c r="I78" s="52">
        <v>3000</v>
      </c>
    </row>
    <row r="79" spans="1:9" ht="18.75" hidden="1">
      <c r="A79" s="9"/>
      <c r="B79" s="33" t="s">
        <v>58</v>
      </c>
      <c r="C79" s="10">
        <v>5100</v>
      </c>
      <c r="D79" s="10">
        <v>5000</v>
      </c>
      <c r="E79" s="10"/>
      <c r="F79" s="52"/>
      <c r="G79" s="20">
        <f t="shared" si="0"/>
        <v>0</v>
      </c>
      <c r="H79" s="10"/>
      <c r="I79" s="10"/>
    </row>
    <row r="80" spans="1:9" ht="18.75" hidden="1">
      <c r="A80" s="9"/>
      <c r="B80" s="33" t="s">
        <v>66</v>
      </c>
      <c r="C80" s="10"/>
      <c r="D80" s="10"/>
      <c r="E80" s="10"/>
      <c r="F80" s="52"/>
      <c r="G80" s="20"/>
      <c r="H80" s="10"/>
      <c r="I80" s="52"/>
    </row>
    <row r="81" spans="1:9" ht="44.25" hidden="1">
      <c r="A81" s="9"/>
      <c r="B81" s="33" t="s">
        <v>67</v>
      </c>
      <c r="C81" s="10"/>
      <c r="D81" s="10"/>
      <c r="E81" s="10"/>
      <c r="F81" s="52"/>
      <c r="G81" s="20"/>
      <c r="H81" s="10"/>
      <c r="I81" s="52"/>
    </row>
    <row r="82" spans="1:9" ht="18.75" hidden="1">
      <c r="A82" s="9"/>
      <c r="B82" s="33"/>
      <c r="C82" s="10"/>
      <c r="D82" s="10"/>
      <c r="E82" s="10"/>
      <c r="F82" s="52"/>
      <c r="G82" s="20"/>
      <c r="H82" s="10"/>
      <c r="I82" s="52"/>
    </row>
    <row r="83" spans="1:9" ht="30" hidden="1">
      <c r="A83" s="9"/>
      <c r="B83" s="34" t="s">
        <v>23</v>
      </c>
      <c r="C83" s="10">
        <v>3582</v>
      </c>
      <c r="D83" s="10">
        <v>3582</v>
      </c>
      <c r="E83" s="10"/>
      <c r="F83" s="52"/>
      <c r="G83" s="20">
        <f t="shared" si="0"/>
        <v>0</v>
      </c>
      <c r="H83" s="10"/>
      <c r="I83" s="10"/>
    </row>
    <row r="84" spans="1:9" ht="19.5" customHeight="1">
      <c r="A84" s="9"/>
      <c r="B84" s="95" t="s">
        <v>106</v>
      </c>
      <c r="C84" s="10"/>
      <c r="D84" s="10"/>
      <c r="E84" s="10"/>
      <c r="F84" s="52"/>
      <c r="G84" s="20"/>
      <c r="H84" s="10"/>
      <c r="I84" s="10"/>
    </row>
    <row r="85" spans="1:9" ht="37.5" customHeight="1">
      <c r="A85" s="9"/>
      <c r="B85" s="81" t="s">
        <v>105</v>
      </c>
      <c r="C85" s="10"/>
      <c r="D85" s="10"/>
      <c r="E85" s="10"/>
      <c r="F85" s="52">
        <v>0</v>
      </c>
      <c r="G85" s="20"/>
      <c r="H85" s="10"/>
      <c r="I85" s="10">
        <v>6168</v>
      </c>
    </row>
    <row r="86" spans="1:9" ht="18.75">
      <c r="A86" s="9"/>
      <c r="B86" s="33" t="s">
        <v>24</v>
      </c>
      <c r="C86" s="10"/>
      <c r="D86" s="10"/>
      <c r="E86" s="10"/>
      <c r="F86" s="65">
        <v>21500</v>
      </c>
      <c r="G86" s="20"/>
      <c r="H86" s="10"/>
      <c r="I86" s="65">
        <v>4500</v>
      </c>
    </row>
    <row r="87" spans="1:9" ht="30" customHeight="1">
      <c r="A87" s="9"/>
      <c r="B87" s="34" t="s">
        <v>25</v>
      </c>
      <c r="C87" s="10">
        <v>5000</v>
      </c>
      <c r="D87" s="10">
        <v>5000</v>
      </c>
      <c r="E87" s="10" t="s">
        <v>91</v>
      </c>
      <c r="F87" s="52">
        <v>20000</v>
      </c>
      <c r="G87" s="20">
        <f aca="true" t="shared" si="1" ref="G87:G124">F87/D87*100</f>
        <v>400</v>
      </c>
      <c r="H87" s="10"/>
      <c r="I87" s="52">
        <v>3000</v>
      </c>
    </row>
    <row r="88" spans="1:9" ht="35.25" customHeight="1">
      <c r="A88" s="9"/>
      <c r="B88" s="34" t="s">
        <v>26</v>
      </c>
      <c r="C88" s="10">
        <v>300</v>
      </c>
      <c r="D88" s="10"/>
      <c r="E88" s="10" t="s">
        <v>91</v>
      </c>
      <c r="F88" s="52">
        <v>1500</v>
      </c>
      <c r="G88" s="20"/>
      <c r="H88" s="10"/>
      <c r="I88" s="52">
        <v>1500</v>
      </c>
    </row>
    <row r="89" spans="1:9" ht="18.75">
      <c r="A89" s="9"/>
      <c r="B89" s="33" t="s">
        <v>27</v>
      </c>
      <c r="C89" s="5">
        <v>6500</v>
      </c>
      <c r="D89" s="5">
        <v>4488.8</v>
      </c>
      <c r="E89" s="5"/>
      <c r="F89" s="58">
        <v>69650</v>
      </c>
      <c r="G89" s="18">
        <f t="shared" si="1"/>
        <v>1551.6396364284442</v>
      </c>
      <c r="H89" s="5"/>
      <c r="I89" s="58">
        <v>19650</v>
      </c>
    </row>
    <row r="90" spans="1:9" ht="22.5" customHeight="1">
      <c r="A90" s="9"/>
      <c r="B90" s="34" t="s">
        <v>68</v>
      </c>
      <c r="C90" s="10">
        <v>6500</v>
      </c>
      <c r="D90" s="10">
        <v>4488.8</v>
      </c>
      <c r="E90" s="10" t="s">
        <v>91</v>
      </c>
      <c r="F90" s="52">
        <v>19650</v>
      </c>
      <c r="G90" s="20">
        <f t="shared" si="1"/>
        <v>437.75619319194436</v>
      </c>
      <c r="H90" s="10"/>
      <c r="I90" s="52">
        <v>19650</v>
      </c>
    </row>
    <row r="91" spans="1:9" ht="18.75" customHeight="1">
      <c r="A91" s="9"/>
      <c r="B91" s="34" t="s">
        <v>109</v>
      </c>
      <c r="C91" s="5">
        <v>500</v>
      </c>
      <c r="D91" s="5">
        <v>500</v>
      </c>
      <c r="E91" s="5"/>
      <c r="F91" s="59">
        <v>50000</v>
      </c>
      <c r="G91" s="60">
        <f t="shared" si="1"/>
        <v>10000</v>
      </c>
      <c r="H91" s="61"/>
      <c r="I91" s="59"/>
    </row>
    <row r="92" spans="1:9" ht="18.75" hidden="1">
      <c r="A92" s="13"/>
      <c r="B92" s="41" t="s">
        <v>80</v>
      </c>
      <c r="C92" s="24">
        <v>59382</v>
      </c>
      <c r="D92" s="27">
        <f>SUM(D91+D89+D86+D76)</f>
        <v>4988.8</v>
      </c>
      <c r="E92" s="71"/>
      <c r="F92" s="66">
        <f>F19+F6+F75</f>
        <v>339860</v>
      </c>
      <c r="G92" s="22"/>
      <c r="H92" s="27"/>
      <c r="I92" s="66">
        <f>I19+I6+I75</f>
        <v>196778</v>
      </c>
    </row>
    <row r="93" spans="1:9" ht="18.75">
      <c r="A93" s="9">
        <v>4</v>
      </c>
      <c r="B93" s="33" t="s">
        <v>28</v>
      </c>
      <c r="C93" s="9"/>
      <c r="D93" s="17">
        <f>SUM(D94:D97)</f>
        <v>29754</v>
      </c>
      <c r="E93" s="17"/>
      <c r="F93" s="66">
        <f>SUM(F94:F95)</f>
        <v>25709</v>
      </c>
      <c r="G93" s="18">
        <f t="shared" si="1"/>
        <v>86.40518921825637</v>
      </c>
      <c r="H93" s="17"/>
      <c r="I93" s="66">
        <f>SUM(I94:I95)</f>
        <v>3000</v>
      </c>
    </row>
    <row r="94" spans="1:9" ht="31.5" customHeight="1">
      <c r="A94" s="9"/>
      <c r="B94" s="80" t="s">
        <v>93</v>
      </c>
      <c r="C94" s="8"/>
      <c r="D94" s="10">
        <v>2885</v>
      </c>
      <c r="E94" s="10" t="s">
        <v>91</v>
      </c>
      <c r="F94" s="52">
        <v>3000</v>
      </c>
      <c r="G94" s="20">
        <f t="shared" si="1"/>
        <v>103.98613518197575</v>
      </c>
      <c r="H94" s="10" t="s">
        <v>55</v>
      </c>
      <c r="I94" s="52">
        <v>3000</v>
      </c>
    </row>
    <row r="95" spans="1:9" ht="28.5" customHeight="1">
      <c r="A95" s="6"/>
      <c r="B95" s="81" t="s">
        <v>94</v>
      </c>
      <c r="C95" s="8"/>
      <c r="D95" s="10">
        <v>25517</v>
      </c>
      <c r="E95" s="10" t="s">
        <v>91</v>
      </c>
      <c r="F95" s="52">
        <v>22709</v>
      </c>
      <c r="G95" s="20">
        <f t="shared" si="1"/>
        <v>88.99557157973116</v>
      </c>
      <c r="H95" s="10" t="s">
        <v>55</v>
      </c>
      <c r="I95" s="10"/>
    </row>
    <row r="96" spans="1:9" ht="30" hidden="1">
      <c r="A96" s="6"/>
      <c r="B96" s="34" t="s">
        <v>29</v>
      </c>
      <c r="C96" s="8"/>
      <c r="D96" s="10">
        <v>676</v>
      </c>
      <c r="E96" s="10"/>
      <c r="F96" s="52"/>
      <c r="G96" s="20">
        <f>F96/D96*100</f>
        <v>0</v>
      </c>
      <c r="H96" s="10"/>
      <c r="I96" s="10"/>
    </row>
    <row r="97" spans="1:9" s="49" customFormat="1" ht="45" hidden="1">
      <c r="A97" s="50"/>
      <c r="B97" s="45" t="s">
        <v>60</v>
      </c>
      <c r="C97" s="46"/>
      <c r="D97" s="47">
        <v>676</v>
      </c>
      <c r="E97" s="47"/>
      <c r="F97" s="90"/>
      <c r="G97" s="48">
        <f t="shared" si="1"/>
        <v>0</v>
      </c>
      <c r="H97" s="47" t="s">
        <v>56</v>
      </c>
      <c r="I97" s="47"/>
    </row>
    <row r="98" spans="1:9" s="25" customFormat="1" ht="18.75">
      <c r="A98" s="9">
        <v>5</v>
      </c>
      <c r="B98" s="33" t="s">
        <v>30</v>
      </c>
      <c r="C98" s="16"/>
      <c r="D98" s="17">
        <f>SUM(D99:D100)</f>
        <v>1109</v>
      </c>
      <c r="E98" s="17"/>
      <c r="F98" s="66">
        <f>SUM(F99:F100)</f>
        <v>1000</v>
      </c>
      <c r="G98" s="18">
        <f t="shared" si="1"/>
        <v>90.17132551848512</v>
      </c>
      <c r="H98" s="17">
        <f>SUM(H99:H100)</f>
        <v>0</v>
      </c>
      <c r="I98" s="66">
        <f>SUM(I99:I100)</f>
        <v>1000</v>
      </c>
    </row>
    <row r="99" spans="1:9" ht="30" hidden="1">
      <c r="A99" s="6"/>
      <c r="B99" s="34" t="s">
        <v>31</v>
      </c>
      <c r="C99" s="8"/>
      <c r="D99" s="10">
        <v>102</v>
      </c>
      <c r="E99" s="10"/>
      <c r="F99" s="52"/>
      <c r="G99" s="20">
        <f t="shared" si="1"/>
        <v>0</v>
      </c>
      <c r="H99" s="10"/>
      <c r="I99" s="10"/>
    </row>
    <row r="100" spans="1:9" ht="30.75" customHeight="1">
      <c r="A100" s="6"/>
      <c r="B100" s="34" t="s">
        <v>32</v>
      </c>
      <c r="C100" s="8"/>
      <c r="D100" s="10">
        <v>1007</v>
      </c>
      <c r="E100" s="10" t="s">
        <v>91</v>
      </c>
      <c r="F100" s="52">
        <v>1000</v>
      </c>
      <c r="G100" s="20">
        <f t="shared" si="1"/>
        <v>99.30486593843099</v>
      </c>
      <c r="H100" s="10"/>
      <c r="I100" s="52">
        <v>1000</v>
      </c>
    </row>
    <row r="101" spans="1:9" s="25" customFormat="1" ht="18.75">
      <c r="A101" s="9">
        <v>6</v>
      </c>
      <c r="B101" s="33" t="s">
        <v>33</v>
      </c>
      <c r="C101" s="7"/>
      <c r="D101" s="5">
        <f>SUM(D103)</f>
        <v>2100</v>
      </c>
      <c r="E101" s="5"/>
      <c r="F101" s="58">
        <f>SUM(F102:F103)</f>
        <v>13740</v>
      </c>
      <c r="G101" s="5">
        <f>SUM(G102:G103)</f>
        <v>654.2857142857142</v>
      </c>
      <c r="H101" s="5">
        <f>SUM(H102:H103)</f>
        <v>0</v>
      </c>
      <c r="I101" s="58">
        <f>SUM(I102:I103)</f>
        <v>13740</v>
      </c>
    </row>
    <row r="102" spans="1:9" ht="33" customHeight="1">
      <c r="A102" s="9"/>
      <c r="B102" s="34" t="s">
        <v>96</v>
      </c>
      <c r="C102" s="8"/>
      <c r="D102" s="10">
        <v>2100</v>
      </c>
      <c r="E102" s="10" t="s">
        <v>91</v>
      </c>
      <c r="F102" s="52">
        <v>13740</v>
      </c>
      <c r="G102" s="20">
        <f>F102/D102*100</f>
        <v>654.2857142857142</v>
      </c>
      <c r="H102" s="83" t="s">
        <v>61</v>
      </c>
      <c r="I102" s="52">
        <v>13740</v>
      </c>
    </row>
    <row r="103" spans="1:9" s="49" customFormat="1" ht="18.75" hidden="1">
      <c r="A103" s="44"/>
      <c r="B103" s="45" t="s">
        <v>57</v>
      </c>
      <c r="C103" s="46"/>
      <c r="D103" s="47">
        <v>2100</v>
      </c>
      <c r="E103" s="47"/>
      <c r="F103" s="90"/>
      <c r="G103" s="48">
        <f t="shared" si="1"/>
        <v>0</v>
      </c>
      <c r="H103" s="47"/>
      <c r="I103" s="47"/>
    </row>
    <row r="104" spans="1:9" s="25" customFormat="1" ht="18.75" hidden="1">
      <c r="A104" s="9">
        <v>6</v>
      </c>
      <c r="B104" s="33" t="s">
        <v>34</v>
      </c>
      <c r="C104" s="7"/>
      <c r="D104" s="5">
        <f>SUM(D105)</f>
        <v>200</v>
      </c>
      <c r="E104" s="5"/>
      <c r="F104" s="58"/>
      <c r="G104" s="18">
        <f t="shared" si="1"/>
        <v>0</v>
      </c>
      <c r="H104" s="5">
        <f>SUM(H105)</f>
        <v>0</v>
      </c>
      <c r="I104" s="5">
        <f>SUM(I105)</f>
        <v>0</v>
      </c>
    </row>
    <row r="105" spans="1:9" ht="18.75" hidden="1">
      <c r="A105" s="9"/>
      <c r="B105" s="34" t="s">
        <v>35</v>
      </c>
      <c r="C105" s="8"/>
      <c r="D105" s="10">
        <v>200</v>
      </c>
      <c r="E105" s="10"/>
      <c r="F105" s="52"/>
      <c r="G105" s="20">
        <f t="shared" si="1"/>
        <v>0</v>
      </c>
      <c r="H105" s="10"/>
      <c r="I105" s="10"/>
    </row>
    <row r="106" spans="1:9" ht="18.75">
      <c r="A106" s="9">
        <v>7</v>
      </c>
      <c r="B106" s="33" t="s">
        <v>36</v>
      </c>
      <c r="C106" s="9"/>
      <c r="D106" s="17">
        <f>SUM(D107:D108)</f>
        <v>1094.6</v>
      </c>
      <c r="E106" s="17"/>
      <c r="F106" s="66">
        <f>SUM(F107:F108)</f>
        <v>5646</v>
      </c>
      <c r="G106" s="18">
        <f t="shared" si="1"/>
        <v>515.8048602229126</v>
      </c>
      <c r="H106" s="17">
        <f>SUM(H107:H108)</f>
        <v>0</v>
      </c>
      <c r="I106" s="66">
        <f>SUM(I107:I108)</f>
        <v>4646</v>
      </c>
    </row>
    <row r="107" spans="1:9" ht="48" customHeight="1">
      <c r="A107" s="6"/>
      <c r="B107" s="34" t="s">
        <v>37</v>
      </c>
      <c r="C107" s="10">
        <v>2700</v>
      </c>
      <c r="D107" s="10">
        <v>944.6</v>
      </c>
      <c r="E107" s="10" t="s">
        <v>91</v>
      </c>
      <c r="F107" s="52">
        <v>3000</v>
      </c>
      <c r="G107" s="20">
        <f t="shared" si="1"/>
        <v>317.5947491001482</v>
      </c>
      <c r="H107" s="10"/>
      <c r="I107" s="52">
        <v>2000</v>
      </c>
    </row>
    <row r="108" spans="1:9" ht="31.5" customHeight="1">
      <c r="A108" s="6"/>
      <c r="B108" s="34" t="s">
        <v>90</v>
      </c>
      <c r="C108" s="8"/>
      <c r="D108" s="10">
        <v>150</v>
      </c>
      <c r="E108" s="10"/>
      <c r="F108" s="52">
        <v>2646</v>
      </c>
      <c r="G108" s="20">
        <f t="shared" si="1"/>
        <v>1764</v>
      </c>
      <c r="H108" s="10"/>
      <c r="I108" s="52">
        <v>2646</v>
      </c>
    </row>
    <row r="109" spans="1:9" ht="28.5" hidden="1">
      <c r="A109" s="9">
        <v>8</v>
      </c>
      <c r="B109" s="33" t="s">
        <v>39</v>
      </c>
      <c r="C109" s="9"/>
      <c r="D109" s="17">
        <f>SUM(D110:D112)</f>
        <v>10998.7</v>
      </c>
      <c r="E109" s="17"/>
      <c r="F109" s="66">
        <f>SUM(F110:F112)</f>
        <v>0</v>
      </c>
      <c r="G109" s="18">
        <f t="shared" si="1"/>
        <v>0</v>
      </c>
      <c r="H109" s="17">
        <f>SUM(H110:H112)</f>
        <v>0</v>
      </c>
      <c r="I109" s="17">
        <f>SUM(I110:I112)</f>
        <v>0</v>
      </c>
    </row>
    <row r="110" spans="1:9" ht="45" hidden="1">
      <c r="A110" s="6"/>
      <c r="B110" s="34" t="s">
        <v>40</v>
      </c>
      <c r="C110" s="8"/>
      <c r="D110" s="10">
        <v>399</v>
      </c>
      <c r="E110" s="10"/>
      <c r="F110" s="52"/>
      <c r="G110" s="20">
        <f t="shared" si="1"/>
        <v>0</v>
      </c>
      <c r="H110" s="10"/>
      <c r="I110" s="10"/>
    </row>
    <row r="111" spans="1:9" ht="31.5" customHeight="1" hidden="1">
      <c r="A111" s="6"/>
      <c r="B111" s="34" t="s">
        <v>38</v>
      </c>
      <c r="C111" s="8"/>
      <c r="D111" s="10"/>
      <c r="E111" s="10"/>
      <c r="F111" s="52"/>
      <c r="G111" s="20" t="e">
        <f t="shared" si="1"/>
        <v>#DIV/0!</v>
      </c>
      <c r="H111" s="10"/>
      <c r="I111" s="10"/>
    </row>
    <row r="112" spans="1:9" ht="15.75" hidden="1">
      <c r="A112" s="6"/>
      <c r="B112" s="34" t="s">
        <v>41</v>
      </c>
      <c r="C112" s="10">
        <v>10600</v>
      </c>
      <c r="D112" s="10">
        <v>10599.7</v>
      </c>
      <c r="E112" s="10"/>
      <c r="F112" s="52"/>
      <c r="G112" s="18">
        <f t="shared" si="1"/>
        <v>0</v>
      </c>
      <c r="H112" s="10"/>
      <c r="I112" s="10"/>
    </row>
    <row r="113" spans="1:9" ht="18.75">
      <c r="A113" s="9">
        <v>8</v>
      </c>
      <c r="B113" s="33" t="s">
        <v>42</v>
      </c>
      <c r="C113" s="9"/>
      <c r="D113" s="17">
        <f>SUM(D114:D116)</f>
        <v>100</v>
      </c>
      <c r="E113" s="17"/>
      <c r="F113" s="66">
        <f>SUM(F114:F116)</f>
        <v>12500</v>
      </c>
      <c r="G113" s="18">
        <f t="shared" si="1"/>
        <v>12500</v>
      </c>
      <c r="H113" s="17">
        <f>SUM(H114:H116)</f>
        <v>0</v>
      </c>
      <c r="I113" s="66">
        <f>SUM(I114:I116)</f>
        <v>0</v>
      </c>
    </row>
    <row r="114" spans="1:9" s="49" customFormat="1" ht="35.25" customHeight="1">
      <c r="A114" s="50"/>
      <c r="B114" s="34" t="s">
        <v>97</v>
      </c>
      <c r="C114" s="8"/>
      <c r="D114" s="10"/>
      <c r="E114" s="10" t="s">
        <v>91</v>
      </c>
      <c r="F114" s="52">
        <v>10000</v>
      </c>
      <c r="G114" s="10" t="s">
        <v>56</v>
      </c>
      <c r="H114" s="10" t="s">
        <v>56</v>
      </c>
      <c r="I114" s="84"/>
    </row>
    <row r="115" spans="1:9" s="49" customFormat="1" ht="45">
      <c r="A115" s="50"/>
      <c r="B115" s="81" t="s">
        <v>98</v>
      </c>
      <c r="C115" s="46"/>
      <c r="D115" s="47"/>
      <c r="E115" s="47"/>
      <c r="F115" s="90">
        <v>2500</v>
      </c>
      <c r="G115" s="47" t="s">
        <v>55</v>
      </c>
      <c r="H115" s="47" t="s">
        <v>55</v>
      </c>
      <c r="I115" s="84"/>
    </row>
    <row r="116" spans="1:9" ht="45" hidden="1">
      <c r="A116" s="6"/>
      <c r="B116" s="34" t="s">
        <v>43</v>
      </c>
      <c r="C116" s="8"/>
      <c r="D116" s="10">
        <v>100</v>
      </c>
      <c r="E116" s="10"/>
      <c r="F116" s="52"/>
      <c r="G116" s="20">
        <f t="shared" si="1"/>
        <v>0</v>
      </c>
      <c r="H116" s="10"/>
      <c r="I116" s="10"/>
    </row>
    <row r="117" spans="1:9" ht="18.75">
      <c r="A117" s="9">
        <v>9</v>
      </c>
      <c r="B117" s="33" t="s">
        <v>44</v>
      </c>
      <c r="C117" s="9"/>
      <c r="D117" s="5">
        <f>SUM(D118+D119)</f>
        <v>526</v>
      </c>
      <c r="E117" s="5"/>
      <c r="F117" s="58">
        <f>SUM(F118:F119)</f>
        <v>4400</v>
      </c>
      <c r="G117" s="18">
        <f t="shared" si="1"/>
        <v>836.5019011406844</v>
      </c>
      <c r="H117" s="5"/>
      <c r="I117" s="58">
        <f>SUM(I118:I119)</f>
        <v>4400</v>
      </c>
    </row>
    <row r="118" spans="1:9" ht="36.75" customHeight="1">
      <c r="A118" s="6"/>
      <c r="B118" s="34" t="s">
        <v>100</v>
      </c>
      <c r="C118" s="8"/>
      <c r="D118" s="10">
        <v>240</v>
      </c>
      <c r="E118" s="10" t="s">
        <v>91</v>
      </c>
      <c r="F118" s="52">
        <v>2000</v>
      </c>
      <c r="G118" s="20">
        <f t="shared" si="1"/>
        <v>833.3333333333334</v>
      </c>
      <c r="H118" s="10" t="s">
        <v>56</v>
      </c>
      <c r="I118" s="52">
        <v>2000</v>
      </c>
    </row>
    <row r="119" spans="1:9" ht="30.75" customHeight="1">
      <c r="A119" s="6"/>
      <c r="B119" s="85" t="s">
        <v>99</v>
      </c>
      <c r="C119" s="8"/>
      <c r="D119" s="10">
        <v>286</v>
      </c>
      <c r="E119" s="10"/>
      <c r="F119" s="52">
        <v>2400</v>
      </c>
      <c r="G119" s="20"/>
      <c r="H119" s="83" t="s">
        <v>61</v>
      </c>
      <c r="I119" s="52">
        <v>2400</v>
      </c>
    </row>
    <row r="120" spans="1:9" ht="18.75">
      <c r="A120" s="9">
        <v>10</v>
      </c>
      <c r="B120" s="33" t="s">
        <v>45</v>
      </c>
      <c r="C120" s="9"/>
      <c r="D120" s="17">
        <f>SUM(D121:D124)</f>
        <v>100</v>
      </c>
      <c r="E120" s="17"/>
      <c r="F120" s="66">
        <f>SUM(F121:F124)</f>
        <v>453</v>
      </c>
      <c r="G120" s="18">
        <f t="shared" si="1"/>
        <v>453</v>
      </c>
      <c r="H120" s="17">
        <f>SUM(H121:H124)</f>
        <v>0</v>
      </c>
      <c r="I120" s="66">
        <f>SUM(I121:I124)</f>
        <v>453</v>
      </c>
    </row>
    <row r="121" spans="1:9" ht="58.5" customHeight="1">
      <c r="A121" s="6"/>
      <c r="B121" s="81" t="s">
        <v>101</v>
      </c>
      <c r="C121" s="46"/>
      <c r="D121" s="47"/>
      <c r="E121" s="47"/>
      <c r="F121" s="90">
        <v>453</v>
      </c>
      <c r="G121" s="20" t="e">
        <f t="shared" si="1"/>
        <v>#DIV/0!</v>
      </c>
      <c r="H121" s="10"/>
      <c r="I121" s="10">
        <v>453</v>
      </c>
    </row>
    <row r="122" spans="1:9" ht="30" hidden="1">
      <c r="A122" s="6"/>
      <c r="B122" s="34" t="s">
        <v>46</v>
      </c>
      <c r="C122" s="8"/>
      <c r="D122" s="10"/>
      <c r="E122" s="10"/>
      <c r="F122" s="52"/>
      <c r="G122" s="20" t="e">
        <f t="shared" si="1"/>
        <v>#DIV/0!</v>
      </c>
      <c r="H122" s="10"/>
      <c r="I122" s="10"/>
    </row>
    <row r="123" spans="1:9" ht="18.75" hidden="1">
      <c r="A123" s="6"/>
      <c r="B123" s="34"/>
      <c r="C123" s="8">
        <v>578</v>
      </c>
      <c r="D123" s="10"/>
      <c r="E123" s="10"/>
      <c r="F123" s="52"/>
      <c r="G123" s="20" t="e">
        <f t="shared" si="1"/>
        <v>#DIV/0!</v>
      </c>
      <c r="H123" s="10"/>
      <c r="I123" s="10"/>
    </row>
    <row r="124" spans="1:9" ht="45" hidden="1">
      <c r="A124" s="6"/>
      <c r="B124" s="42" t="s">
        <v>50</v>
      </c>
      <c r="C124" s="8"/>
      <c r="D124" s="10">
        <v>100</v>
      </c>
      <c r="E124" s="10"/>
      <c r="F124" s="52"/>
      <c r="G124" s="20">
        <f t="shared" si="1"/>
        <v>0</v>
      </c>
      <c r="H124" s="10"/>
      <c r="I124" s="10"/>
    </row>
    <row r="125" spans="1:9" ht="18.75">
      <c r="A125" s="9"/>
      <c r="B125" s="33" t="s">
        <v>47</v>
      </c>
      <c r="C125" s="8"/>
      <c r="D125" s="18" t="e">
        <f>SUM(D120+D117+D113+D109+D106+D104+D101+D98+D93+D92+D74)</f>
        <v>#REF!</v>
      </c>
      <c r="E125" s="18"/>
      <c r="F125" s="58">
        <f>SUM(F120+F117+F113+F109+F106+F104+F101+F98+F93+F75+F19+F6)</f>
        <v>403308</v>
      </c>
      <c r="G125" s="58">
        <f>SUM(G120+G117+G113+G109+G106+G104+G101+G98+G93+G75+G19+G6)</f>
        <v>28951.500000839013</v>
      </c>
      <c r="H125" s="58">
        <f>SUM(H120+H117+H113+H109+H106+H104+H101+H98+H93+H75+H19+H6)</f>
        <v>0</v>
      </c>
      <c r="I125" s="58">
        <f>SUM(I120+I117+I113+I109+I106+I104+I101+I98+I93+I75+I19+I6)</f>
        <v>224017</v>
      </c>
    </row>
    <row r="126" ht="18.75">
      <c r="A126" s="2"/>
    </row>
    <row r="127" ht="15.75">
      <c r="A127" s="1"/>
    </row>
    <row r="128" ht="15.75">
      <c r="A128" s="1"/>
    </row>
    <row r="129" ht="15.75">
      <c r="A129" s="1"/>
    </row>
  </sheetData>
  <mergeCells count="23">
    <mergeCell ref="A1:F1"/>
    <mergeCell ref="A2:F2"/>
    <mergeCell ref="A3:A5"/>
    <mergeCell ref="B3:B5"/>
    <mergeCell ref="D3:D5"/>
    <mergeCell ref="E3:E5"/>
    <mergeCell ref="F3:F5"/>
    <mergeCell ref="G3:G5"/>
    <mergeCell ref="H3:H5"/>
    <mergeCell ref="I3:I5"/>
    <mergeCell ref="A31:A32"/>
    <mergeCell ref="B31:B32"/>
    <mergeCell ref="C31:C32"/>
    <mergeCell ref="D31:D32"/>
    <mergeCell ref="F31:F32"/>
    <mergeCell ref="H31:H32"/>
    <mergeCell ref="I31:I32"/>
    <mergeCell ref="H45:H46"/>
    <mergeCell ref="I45:I46"/>
    <mergeCell ref="A45:A46"/>
    <mergeCell ref="D45:D46"/>
    <mergeCell ref="F45:F46"/>
    <mergeCell ref="G45:G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tabSelected="1" view="pageBreakPreview" zoomScale="75" zoomScaleNormal="75" zoomScaleSheetLayoutView="75" workbookViewId="0" topLeftCell="A1">
      <selection activeCell="I4" sqref="I4:K4"/>
    </sheetView>
  </sheetViews>
  <sheetFormatPr defaultColWidth="9.00390625" defaultRowHeight="12.75"/>
  <cols>
    <col min="1" max="1" width="4.375" style="31" customWidth="1"/>
    <col min="2" max="2" width="64.625" style="43" customWidth="1"/>
    <col min="3" max="3" width="15.125" style="0" hidden="1" customWidth="1"/>
    <col min="4" max="4" width="14.375" style="29" hidden="1" customWidth="1"/>
    <col min="5" max="5" width="10.75390625" style="29" hidden="1" customWidth="1"/>
    <col min="6" max="6" width="18.00390625" style="29" hidden="1" customWidth="1"/>
    <col min="7" max="7" width="8.875" style="0" hidden="1" customWidth="1"/>
    <col min="8" max="8" width="1.12109375" style="29" hidden="1" customWidth="1"/>
    <col min="9" max="9" width="18.625" style="29" hidden="1" customWidth="1"/>
    <col min="10" max="10" width="17.00390625" style="29" hidden="1" customWidth="1"/>
    <col min="11" max="11" width="32.75390625" style="29" customWidth="1"/>
  </cols>
  <sheetData>
    <row r="1" spans="5:11" ht="18.75" customHeight="1">
      <c r="E1" s="96" t="s">
        <v>113</v>
      </c>
      <c r="I1" s="167" t="s">
        <v>142</v>
      </c>
      <c r="J1" s="167"/>
      <c r="K1" s="167"/>
    </row>
    <row r="2" spans="5:11" ht="15">
      <c r="E2" s="29" t="s">
        <v>114</v>
      </c>
      <c r="I2" s="167" t="s">
        <v>116</v>
      </c>
      <c r="J2" s="167"/>
      <c r="K2" s="167"/>
    </row>
    <row r="3" spans="9:11" ht="15">
      <c r="I3" s="141"/>
      <c r="J3" s="141"/>
      <c r="K3" s="141" t="s">
        <v>115</v>
      </c>
    </row>
    <row r="4" spans="5:11" ht="15">
      <c r="E4" s="29" t="s">
        <v>115</v>
      </c>
      <c r="I4" s="167" t="s">
        <v>145</v>
      </c>
      <c r="J4" s="167"/>
      <c r="K4" s="167"/>
    </row>
    <row r="5" spans="9:11" ht="15">
      <c r="I5" s="141"/>
      <c r="J5" s="141"/>
      <c r="K5" s="141"/>
    </row>
    <row r="6" spans="5:11" ht="18.75" customHeight="1">
      <c r="E6" s="96" t="s">
        <v>113</v>
      </c>
      <c r="I6" s="167" t="s">
        <v>143</v>
      </c>
      <c r="J6" s="167"/>
      <c r="K6" s="167"/>
    </row>
    <row r="7" spans="5:11" ht="15">
      <c r="E7" s="29" t="s">
        <v>114</v>
      </c>
      <c r="I7" s="167" t="s">
        <v>116</v>
      </c>
      <c r="J7" s="167"/>
      <c r="K7" s="167"/>
    </row>
    <row r="8" spans="9:11" ht="15">
      <c r="I8" s="141"/>
      <c r="J8" s="141"/>
      <c r="K8" s="141" t="s">
        <v>115</v>
      </c>
    </row>
    <row r="9" spans="5:11" ht="15">
      <c r="E9" s="29" t="s">
        <v>115</v>
      </c>
      <c r="I9" s="167" t="s">
        <v>144</v>
      </c>
      <c r="J9" s="167"/>
      <c r="K9" s="167"/>
    </row>
    <row r="10" spans="9:11" ht="15">
      <c r="I10" s="141"/>
      <c r="J10" s="141"/>
      <c r="K10" s="141"/>
    </row>
    <row r="11" spans="1:11" ht="20.25">
      <c r="A11" s="158" t="s">
        <v>112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ht="20.25">
      <c r="A12" s="159" t="s">
        <v>53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15.75" customHeight="1">
      <c r="A13" s="168"/>
      <c r="B13" s="164" t="s">
        <v>0</v>
      </c>
      <c r="C13" s="97" t="s">
        <v>1</v>
      </c>
      <c r="D13" s="164"/>
      <c r="E13" s="164" t="s">
        <v>102</v>
      </c>
      <c r="F13" s="164" t="s">
        <v>59</v>
      </c>
      <c r="G13" s="164" t="s">
        <v>48</v>
      </c>
      <c r="H13" s="164" t="s">
        <v>54</v>
      </c>
      <c r="I13" s="164" t="s">
        <v>135</v>
      </c>
      <c r="J13" s="164" t="s">
        <v>136</v>
      </c>
      <c r="K13" s="164" t="s">
        <v>135</v>
      </c>
    </row>
    <row r="14" spans="1:11" ht="16.5">
      <c r="A14" s="169"/>
      <c r="B14" s="165"/>
      <c r="C14" s="98" t="s">
        <v>2</v>
      </c>
      <c r="D14" s="165"/>
      <c r="E14" s="165"/>
      <c r="F14" s="165"/>
      <c r="G14" s="165"/>
      <c r="H14" s="165"/>
      <c r="I14" s="165"/>
      <c r="J14" s="165"/>
      <c r="K14" s="165"/>
    </row>
    <row r="15" spans="1:11" ht="16.5">
      <c r="A15" s="170"/>
      <c r="B15" s="166"/>
      <c r="C15" s="99" t="s">
        <v>3</v>
      </c>
      <c r="D15" s="166"/>
      <c r="E15" s="166"/>
      <c r="F15" s="166"/>
      <c r="G15" s="166"/>
      <c r="H15" s="166"/>
      <c r="I15" s="166"/>
      <c r="J15" s="166"/>
      <c r="K15" s="166"/>
    </row>
    <row r="16" spans="1:11" ht="37.5" customHeight="1">
      <c r="A16" s="136">
        <v>1</v>
      </c>
      <c r="B16" s="100" t="s">
        <v>4</v>
      </c>
      <c r="C16" s="100"/>
      <c r="D16" s="100"/>
      <c r="E16" s="100"/>
      <c r="F16" s="117"/>
      <c r="G16" s="105"/>
      <c r="H16" s="100"/>
      <c r="I16" s="117">
        <f>SUM(I17:I65)</f>
        <v>148900</v>
      </c>
      <c r="J16" s="117">
        <f>SUM(J17:J65)</f>
        <v>10000</v>
      </c>
      <c r="K16" s="117">
        <f>I16+J16</f>
        <v>158900</v>
      </c>
    </row>
    <row r="17" spans="1:11" ht="33.75" customHeight="1">
      <c r="A17" s="101"/>
      <c r="B17" s="118" t="s">
        <v>137</v>
      </c>
      <c r="C17" s="100"/>
      <c r="D17" s="100"/>
      <c r="E17" s="100"/>
      <c r="F17" s="104"/>
      <c r="G17" s="105"/>
      <c r="H17" s="100"/>
      <c r="I17" s="104">
        <v>5000</v>
      </c>
      <c r="J17" s="104">
        <v>0</v>
      </c>
      <c r="K17" s="104">
        <v>5000</v>
      </c>
    </row>
    <row r="18" spans="1:11" ht="35.25" customHeight="1">
      <c r="A18" s="101"/>
      <c r="B18" s="118" t="s">
        <v>138</v>
      </c>
      <c r="C18" s="100"/>
      <c r="D18" s="100"/>
      <c r="E18" s="100"/>
      <c r="F18" s="104"/>
      <c r="G18" s="105"/>
      <c r="H18" s="100"/>
      <c r="I18" s="104">
        <v>22000</v>
      </c>
      <c r="J18" s="104">
        <v>10000</v>
      </c>
      <c r="K18" s="104">
        <f aca="true" t="shared" si="0" ref="K18:K81">I18+J18</f>
        <v>32000</v>
      </c>
    </row>
    <row r="19" spans="1:11" ht="24" customHeight="1">
      <c r="A19" s="101"/>
      <c r="B19" s="103" t="s">
        <v>71</v>
      </c>
      <c r="C19" s="100"/>
      <c r="D19" s="100"/>
      <c r="E19" s="100"/>
      <c r="F19" s="104">
        <v>20400</v>
      </c>
      <c r="G19" s="105"/>
      <c r="H19" s="100" t="s">
        <v>69</v>
      </c>
      <c r="I19" s="104">
        <v>20400</v>
      </c>
      <c r="J19" s="104"/>
      <c r="K19" s="104">
        <f t="shared" si="0"/>
        <v>20400</v>
      </c>
    </row>
    <row r="20" spans="1:11" ht="24" customHeight="1">
      <c r="A20" s="101"/>
      <c r="B20" s="103" t="s">
        <v>72</v>
      </c>
      <c r="C20" s="100"/>
      <c r="D20" s="100"/>
      <c r="E20" s="101" t="s">
        <v>91</v>
      </c>
      <c r="F20" s="104">
        <v>4000</v>
      </c>
      <c r="G20" s="105"/>
      <c r="H20" s="100"/>
      <c r="I20" s="104">
        <v>1000</v>
      </c>
      <c r="J20" s="104"/>
      <c r="K20" s="104">
        <f t="shared" si="0"/>
        <v>1000</v>
      </c>
    </row>
    <row r="21" spans="1:11" ht="17.25" customHeight="1">
      <c r="A21" s="101"/>
      <c r="B21" s="103" t="s">
        <v>73</v>
      </c>
      <c r="C21" s="100"/>
      <c r="D21" s="100"/>
      <c r="E21" s="101" t="s">
        <v>91</v>
      </c>
      <c r="F21" s="104">
        <v>5000</v>
      </c>
      <c r="G21" s="105"/>
      <c r="H21" s="100"/>
      <c r="I21" s="104">
        <v>5000</v>
      </c>
      <c r="J21" s="104"/>
      <c r="K21" s="104">
        <f t="shared" si="0"/>
        <v>5000</v>
      </c>
    </row>
    <row r="22" spans="1:11" ht="24" customHeight="1" hidden="1">
      <c r="A22" s="101"/>
      <c r="B22" s="103"/>
      <c r="C22" s="100"/>
      <c r="D22" s="100"/>
      <c r="E22" s="100"/>
      <c r="F22" s="104"/>
      <c r="G22" s="105"/>
      <c r="H22" s="100"/>
      <c r="I22" s="104"/>
      <c r="J22" s="104"/>
      <c r="K22" s="104">
        <f t="shared" si="0"/>
        <v>0</v>
      </c>
    </row>
    <row r="23" spans="1:11" ht="16.5" hidden="1">
      <c r="A23" s="101"/>
      <c r="B23" s="100"/>
      <c r="C23" s="100"/>
      <c r="D23" s="100"/>
      <c r="E23" s="100"/>
      <c r="F23" s="117"/>
      <c r="G23" s="100"/>
      <c r="H23" s="100"/>
      <c r="I23" s="100"/>
      <c r="J23" s="100"/>
      <c r="K23" s="104">
        <f t="shared" si="0"/>
        <v>0</v>
      </c>
    </row>
    <row r="24" spans="1:11" ht="36" customHeight="1">
      <c r="A24" s="101"/>
      <c r="B24" s="103" t="s">
        <v>95</v>
      </c>
      <c r="C24" s="101"/>
      <c r="D24" s="101"/>
      <c r="E24" s="101"/>
      <c r="F24" s="107">
        <v>36000</v>
      </c>
      <c r="G24" s="101"/>
      <c r="H24" s="101"/>
      <c r="I24" s="104">
        <v>36000</v>
      </c>
      <c r="J24" s="104"/>
      <c r="K24" s="104">
        <f t="shared" si="0"/>
        <v>36000</v>
      </c>
    </row>
    <row r="25" spans="1:11" ht="68.25" customHeight="1">
      <c r="A25" s="101"/>
      <c r="B25" s="103" t="s">
        <v>79</v>
      </c>
      <c r="C25" s="101">
        <v>260</v>
      </c>
      <c r="D25" s="101"/>
      <c r="E25" s="101" t="s">
        <v>91</v>
      </c>
      <c r="F25" s="102">
        <v>300</v>
      </c>
      <c r="G25" s="108" t="e">
        <f aca="true" t="shared" si="1" ref="G25:G30">F25/D25*100</f>
        <v>#DIV/0!</v>
      </c>
      <c r="H25" s="101"/>
      <c r="I25" s="101">
        <v>300</v>
      </c>
      <c r="J25" s="101"/>
      <c r="K25" s="104">
        <f t="shared" si="0"/>
        <v>300</v>
      </c>
    </row>
    <row r="26" spans="1:11" ht="36" customHeight="1">
      <c r="A26" s="101"/>
      <c r="B26" s="109" t="s">
        <v>7</v>
      </c>
      <c r="C26" s="101">
        <v>600</v>
      </c>
      <c r="D26" s="101">
        <v>400</v>
      </c>
      <c r="E26" s="101" t="s">
        <v>91</v>
      </c>
      <c r="F26" s="102">
        <v>600</v>
      </c>
      <c r="G26" s="108">
        <f t="shared" si="1"/>
        <v>150</v>
      </c>
      <c r="H26" s="101"/>
      <c r="I26" s="101">
        <v>600</v>
      </c>
      <c r="J26" s="101"/>
      <c r="K26" s="104">
        <f t="shared" si="0"/>
        <v>600</v>
      </c>
    </row>
    <row r="27" spans="1:11" ht="47.25" customHeight="1" hidden="1">
      <c r="A27" s="101"/>
      <c r="B27" s="109" t="s">
        <v>8</v>
      </c>
      <c r="C27" s="101">
        <v>11800</v>
      </c>
      <c r="D27" s="101">
        <v>4490</v>
      </c>
      <c r="E27" s="101"/>
      <c r="F27" s="102"/>
      <c r="G27" s="108">
        <f t="shared" si="1"/>
        <v>0</v>
      </c>
      <c r="H27" s="101"/>
      <c r="I27" s="101"/>
      <c r="J27" s="101"/>
      <c r="K27" s="104">
        <f t="shared" si="0"/>
        <v>0</v>
      </c>
    </row>
    <row r="28" spans="1:11" ht="48" customHeight="1">
      <c r="A28" s="101"/>
      <c r="B28" s="109" t="s">
        <v>9</v>
      </c>
      <c r="C28" s="101">
        <v>500</v>
      </c>
      <c r="D28" s="101">
        <v>500</v>
      </c>
      <c r="E28" s="101" t="s">
        <v>91</v>
      </c>
      <c r="F28" s="102">
        <v>500</v>
      </c>
      <c r="G28" s="108">
        <f t="shared" si="1"/>
        <v>100</v>
      </c>
      <c r="H28" s="101"/>
      <c r="I28" s="101">
        <v>500</v>
      </c>
      <c r="J28" s="101"/>
      <c r="K28" s="104">
        <f t="shared" si="0"/>
        <v>500</v>
      </c>
    </row>
    <row r="29" spans="1:11" ht="20.25" customHeight="1">
      <c r="A29" s="101"/>
      <c r="B29" s="109" t="s">
        <v>11</v>
      </c>
      <c r="C29" s="101">
        <v>2450</v>
      </c>
      <c r="D29" s="101">
        <v>2450</v>
      </c>
      <c r="E29" s="101" t="s">
        <v>91</v>
      </c>
      <c r="F29" s="102">
        <v>30000</v>
      </c>
      <c r="G29" s="108">
        <f t="shared" si="1"/>
        <v>1224.4897959183672</v>
      </c>
      <c r="H29" s="101"/>
      <c r="I29" s="102">
        <v>2000</v>
      </c>
      <c r="J29" s="102"/>
      <c r="K29" s="104">
        <f t="shared" si="0"/>
        <v>2000</v>
      </c>
    </row>
    <row r="30" spans="1:11" ht="20.25" customHeight="1">
      <c r="A30" s="101"/>
      <c r="B30" s="109" t="s">
        <v>84</v>
      </c>
      <c r="C30" s="101">
        <v>100</v>
      </c>
      <c r="D30" s="101">
        <v>100</v>
      </c>
      <c r="E30" s="101" t="s">
        <v>91</v>
      </c>
      <c r="F30" s="102">
        <v>10000</v>
      </c>
      <c r="G30" s="108">
        <f t="shared" si="1"/>
        <v>10000</v>
      </c>
      <c r="H30" s="101"/>
      <c r="I30" s="102"/>
      <c r="J30" s="102"/>
      <c r="K30" s="104">
        <f t="shared" si="0"/>
        <v>0</v>
      </c>
    </row>
    <row r="31" spans="1:11" ht="56.25" customHeight="1" hidden="1">
      <c r="A31" s="101"/>
      <c r="B31" s="109" t="s">
        <v>13</v>
      </c>
      <c r="C31" s="101">
        <v>930</v>
      </c>
      <c r="D31" s="101"/>
      <c r="E31" s="101"/>
      <c r="F31" s="102"/>
      <c r="G31" s="108"/>
      <c r="H31" s="101"/>
      <c r="I31" s="101"/>
      <c r="J31" s="101"/>
      <c r="K31" s="104">
        <f t="shared" si="0"/>
        <v>0</v>
      </c>
    </row>
    <row r="32" spans="1:11" ht="20.25" customHeight="1" hidden="1">
      <c r="A32" s="101"/>
      <c r="B32" s="109" t="s">
        <v>14</v>
      </c>
      <c r="C32" s="101">
        <v>1000</v>
      </c>
      <c r="D32" s="101">
        <v>1000</v>
      </c>
      <c r="E32" s="101"/>
      <c r="F32" s="102"/>
      <c r="G32" s="108">
        <f>F32/D32*100</f>
        <v>0</v>
      </c>
      <c r="H32" s="101"/>
      <c r="I32" s="102"/>
      <c r="J32" s="102"/>
      <c r="K32" s="104">
        <f t="shared" si="0"/>
        <v>0</v>
      </c>
    </row>
    <row r="33" spans="1:11" ht="34.5" customHeight="1">
      <c r="A33" s="101"/>
      <c r="B33" s="109" t="s">
        <v>82</v>
      </c>
      <c r="C33" s="101">
        <v>1406</v>
      </c>
      <c r="D33" s="101">
        <v>900</v>
      </c>
      <c r="E33" s="101" t="s">
        <v>91</v>
      </c>
      <c r="F33" s="102">
        <v>4730</v>
      </c>
      <c r="G33" s="108">
        <f>F33/D33*100</f>
        <v>525.5555555555555</v>
      </c>
      <c r="H33" s="101"/>
      <c r="I33" s="102">
        <v>3000</v>
      </c>
      <c r="J33" s="102"/>
      <c r="K33" s="104">
        <f t="shared" si="0"/>
        <v>3000</v>
      </c>
    </row>
    <row r="34" spans="1:11" ht="34.5" customHeight="1" hidden="1">
      <c r="A34" s="101"/>
      <c r="B34" s="109"/>
      <c r="C34" s="101">
        <v>3500</v>
      </c>
      <c r="D34" s="101">
        <v>600</v>
      </c>
      <c r="E34" s="101"/>
      <c r="F34" s="102"/>
      <c r="G34" s="108">
        <f>F34/D34*100</f>
        <v>0</v>
      </c>
      <c r="H34" s="101"/>
      <c r="I34" s="101"/>
      <c r="J34" s="101"/>
      <c r="K34" s="104">
        <f t="shared" si="0"/>
        <v>0</v>
      </c>
    </row>
    <row r="35" spans="1:11" ht="34.5" customHeight="1">
      <c r="A35" s="101"/>
      <c r="B35" s="109" t="s">
        <v>81</v>
      </c>
      <c r="C35" s="101">
        <v>300</v>
      </c>
      <c r="D35" s="101">
        <v>240.7</v>
      </c>
      <c r="E35" s="101" t="s">
        <v>91</v>
      </c>
      <c r="F35" s="102">
        <v>1600</v>
      </c>
      <c r="G35" s="108">
        <f>F35/D35*100</f>
        <v>664.7278770253428</v>
      </c>
      <c r="H35" s="101"/>
      <c r="I35" s="102">
        <v>1600</v>
      </c>
      <c r="J35" s="102"/>
      <c r="K35" s="104">
        <f t="shared" si="0"/>
        <v>1600</v>
      </c>
    </row>
    <row r="36" spans="1:11" ht="25.5" customHeight="1">
      <c r="A36" s="101"/>
      <c r="B36" s="109" t="s">
        <v>117</v>
      </c>
      <c r="C36" s="101"/>
      <c r="D36" s="101"/>
      <c r="E36" s="101"/>
      <c r="F36" s="102">
        <v>0</v>
      </c>
      <c r="G36" s="108"/>
      <c r="H36" s="101"/>
      <c r="I36" s="102">
        <v>2600</v>
      </c>
      <c r="J36" s="102"/>
      <c r="K36" s="104">
        <f t="shared" si="0"/>
        <v>2600</v>
      </c>
    </row>
    <row r="37" spans="1:11" ht="39" customHeight="1">
      <c r="A37" s="101"/>
      <c r="B37" s="109" t="s">
        <v>86</v>
      </c>
      <c r="C37" s="101"/>
      <c r="D37" s="101"/>
      <c r="E37" s="101" t="s">
        <v>91</v>
      </c>
      <c r="F37" s="102">
        <v>800</v>
      </c>
      <c r="G37" s="108"/>
      <c r="H37" s="101"/>
      <c r="I37" s="102">
        <v>800</v>
      </c>
      <c r="J37" s="102"/>
      <c r="K37" s="104">
        <f t="shared" si="0"/>
        <v>800</v>
      </c>
    </row>
    <row r="38" spans="1:11" ht="48" customHeight="1">
      <c r="A38" s="101"/>
      <c r="B38" s="109" t="s">
        <v>85</v>
      </c>
      <c r="C38" s="101">
        <v>1700</v>
      </c>
      <c r="D38" s="101">
        <v>850</v>
      </c>
      <c r="E38" s="101"/>
      <c r="F38" s="102">
        <v>2000</v>
      </c>
      <c r="G38" s="108">
        <f>F38/D38*100</f>
        <v>235.29411764705884</v>
      </c>
      <c r="H38" s="101"/>
      <c r="I38" s="102">
        <v>2000</v>
      </c>
      <c r="J38" s="102"/>
      <c r="K38" s="104">
        <f t="shared" si="0"/>
        <v>2000</v>
      </c>
    </row>
    <row r="39" spans="1:12" ht="51.75" customHeight="1">
      <c r="A39" s="101"/>
      <c r="B39" s="109" t="s">
        <v>16</v>
      </c>
      <c r="C39" s="101">
        <v>3600</v>
      </c>
      <c r="D39" s="101">
        <v>1500</v>
      </c>
      <c r="E39" s="101" t="s">
        <v>91</v>
      </c>
      <c r="F39" s="102">
        <v>8000</v>
      </c>
      <c r="G39" s="108">
        <f>F39/D39*100</f>
        <v>533.3333333333333</v>
      </c>
      <c r="H39" s="101"/>
      <c r="I39" s="102">
        <v>4000</v>
      </c>
      <c r="J39" s="102"/>
      <c r="K39" s="104">
        <f t="shared" si="0"/>
        <v>4000</v>
      </c>
      <c r="L39" s="53"/>
    </row>
    <row r="40" spans="1:11" ht="18" customHeight="1">
      <c r="A40" s="101"/>
      <c r="B40" s="109" t="s">
        <v>17</v>
      </c>
      <c r="C40" s="101">
        <v>3000</v>
      </c>
      <c r="D40" s="101">
        <v>2500</v>
      </c>
      <c r="E40" s="101" t="s">
        <v>91</v>
      </c>
      <c r="F40" s="102">
        <v>10000</v>
      </c>
      <c r="G40" s="108">
        <f>F40/D40*100</f>
        <v>400</v>
      </c>
      <c r="H40" s="101"/>
      <c r="I40" s="102">
        <v>9100</v>
      </c>
      <c r="J40" s="102"/>
      <c r="K40" s="104">
        <f t="shared" si="0"/>
        <v>9100</v>
      </c>
    </row>
    <row r="41" spans="1:11" ht="33.75" customHeight="1">
      <c r="A41" s="101"/>
      <c r="B41" s="109" t="s">
        <v>131</v>
      </c>
      <c r="C41" s="101">
        <v>3385</v>
      </c>
      <c r="D41" s="101"/>
      <c r="E41" s="101" t="s">
        <v>91</v>
      </c>
      <c r="F41" s="102">
        <v>12280</v>
      </c>
      <c r="G41" s="108"/>
      <c r="H41" s="101"/>
      <c r="I41" s="102">
        <v>5000</v>
      </c>
      <c r="J41" s="102"/>
      <c r="K41" s="104">
        <f t="shared" si="0"/>
        <v>5000</v>
      </c>
    </row>
    <row r="42" spans="1:11" ht="16.5" hidden="1">
      <c r="A42" s="101"/>
      <c r="B42" s="109"/>
      <c r="C42" s="101">
        <v>210.4</v>
      </c>
      <c r="D42" s="101">
        <v>210.4</v>
      </c>
      <c r="E42" s="101"/>
      <c r="F42" s="102"/>
      <c r="G42" s="108">
        <f>F42/D42*100</f>
        <v>0</v>
      </c>
      <c r="H42" s="101"/>
      <c r="I42" s="102"/>
      <c r="J42" s="102"/>
      <c r="K42" s="117">
        <f t="shared" si="0"/>
        <v>0</v>
      </c>
    </row>
    <row r="43" spans="1:11" ht="16.5" hidden="1">
      <c r="A43" s="101"/>
      <c r="B43" s="118" t="s">
        <v>18</v>
      </c>
      <c r="C43" s="100">
        <v>65900</v>
      </c>
      <c r="D43" s="100">
        <v>30937</v>
      </c>
      <c r="E43" s="100"/>
      <c r="F43" s="117">
        <f>F44+F45+F46+F47+F48</f>
        <v>0</v>
      </c>
      <c r="G43" s="105">
        <f>F43/D43*100</f>
        <v>0</v>
      </c>
      <c r="H43" s="100"/>
      <c r="I43" s="100">
        <f>I44+I45+I46+I47+I48</f>
        <v>0</v>
      </c>
      <c r="J43" s="100">
        <f>J44+J45+J46+J47+J48</f>
        <v>0</v>
      </c>
      <c r="K43" s="117">
        <f t="shared" si="0"/>
        <v>0</v>
      </c>
    </row>
    <row r="44" spans="1:11" ht="33" hidden="1">
      <c r="A44" s="101"/>
      <c r="B44" s="109" t="s">
        <v>65</v>
      </c>
      <c r="C44" s="101">
        <v>188</v>
      </c>
      <c r="D44" s="101"/>
      <c r="E44" s="101"/>
      <c r="F44" s="102"/>
      <c r="G44" s="108"/>
      <c r="H44" s="101"/>
      <c r="I44" s="101"/>
      <c r="J44" s="101"/>
      <c r="K44" s="117">
        <f t="shared" si="0"/>
        <v>0</v>
      </c>
    </row>
    <row r="45" spans="1:11" ht="16.5" hidden="1">
      <c r="A45" s="101"/>
      <c r="B45" s="109"/>
      <c r="C45" s="101">
        <v>1600</v>
      </c>
      <c r="D45" s="101">
        <v>255</v>
      </c>
      <c r="E45" s="101"/>
      <c r="F45" s="102"/>
      <c r="G45" s="108">
        <f>F45/D45*100</f>
        <v>0</v>
      </c>
      <c r="H45" s="101"/>
      <c r="I45" s="101"/>
      <c r="J45" s="101"/>
      <c r="K45" s="117">
        <f t="shared" si="0"/>
        <v>0</v>
      </c>
    </row>
    <row r="46" spans="1:11" ht="16.5" hidden="1">
      <c r="A46" s="101"/>
      <c r="B46" s="109" t="s">
        <v>19</v>
      </c>
      <c r="C46" s="101">
        <v>44000</v>
      </c>
      <c r="D46" s="101">
        <v>16470</v>
      </c>
      <c r="E46" s="101"/>
      <c r="F46" s="102"/>
      <c r="G46" s="108">
        <f>F46/D46*100</f>
        <v>0</v>
      </c>
      <c r="H46" s="101"/>
      <c r="I46" s="101"/>
      <c r="J46" s="101"/>
      <c r="K46" s="117">
        <f t="shared" si="0"/>
        <v>0</v>
      </c>
    </row>
    <row r="47" spans="1:11" ht="16.5" hidden="1">
      <c r="A47" s="101"/>
      <c r="B47" s="109"/>
      <c r="C47" s="101">
        <v>20000</v>
      </c>
      <c r="D47" s="101">
        <v>14100</v>
      </c>
      <c r="E47" s="101"/>
      <c r="F47" s="102"/>
      <c r="G47" s="108">
        <f>F47/D47*100</f>
        <v>0</v>
      </c>
      <c r="H47" s="101"/>
      <c r="I47" s="101"/>
      <c r="J47" s="101"/>
      <c r="K47" s="117">
        <f t="shared" si="0"/>
        <v>0</v>
      </c>
    </row>
    <row r="48" spans="1:11" ht="16.5" hidden="1">
      <c r="A48" s="101"/>
      <c r="B48" s="109"/>
      <c r="C48" s="101">
        <v>112</v>
      </c>
      <c r="D48" s="101">
        <v>112</v>
      </c>
      <c r="E48" s="101"/>
      <c r="F48" s="102"/>
      <c r="G48" s="108">
        <f>F48/D48*100</f>
        <v>0</v>
      </c>
      <c r="H48" s="101"/>
      <c r="I48" s="101"/>
      <c r="J48" s="101"/>
      <c r="K48" s="117">
        <f t="shared" si="0"/>
        <v>0</v>
      </c>
    </row>
    <row r="49" spans="1:11" ht="16.5" hidden="1">
      <c r="A49" s="101"/>
      <c r="B49" s="118" t="s">
        <v>20</v>
      </c>
      <c r="C49" s="100">
        <v>1900</v>
      </c>
      <c r="D49" s="100">
        <v>1400</v>
      </c>
      <c r="E49" s="100"/>
      <c r="F49" s="117">
        <f>F50+F51</f>
        <v>0</v>
      </c>
      <c r="G49" s="105">
        <f>F49/D49*100</f>
        <v>0</v>
      </c>
      <c r="H49" s="100"/>
      <c r="I49" s="100">
        <f>I50+I51</f>
        <v>0</v>
      </c>
      <c r="J49" s="100">
        <f>J50+J51</f>
        <v>0</v>
      </c>
      <c r="K49" s="117">
        <f t="shared" si="0"/>
        <v>0</v>
      </c>
    </row>
    <row r="50" spans="1:11" ht="16.5" hidden="1">
      <c r="A50" s="101"/>
      <c r="B50" s="109"/>
      <c r="C50" s="101">
        <v>500</v>
      </c>
      <c r="D50" s="101"/>
      <c r="E50" s="101"/>
      <c r="F50" s="102"/>
      <c r="G50" s="108"/>
      <c r="H50" s="101"/>
      <c r="I50" s="101"/>
      <c r="J50" s="101"/>
      <c r="K50" s="117">
        <f t="shared" si="0"/>
        <v>0</v>
      </c>
    </row>
    <row r="51" spans="1:11" ht="16.5" hidden="1">
      <c r="A51" s="101"/>
      <c r="B51" s="109"/>
      <c r="C51" s="101">
        <v>1400</v>
      </c>
      <c r="D51" s="101">
        <v>1400</v>
      </c>
      <c r="E51" s="101"/>
      <c r="F51" s="102"/>
      <c r="G51" s="108">
        <f>F51/D51*100</f>
        <v>0</v>
      </c>
      <c r="H51" s="101"/>
      <c r="I51" s="101"/>
      <c r="J51" s="101"/>
      <c r="K51" s="117">
        <f t="shared" si="0"/>
        <v>0</v>
      </c>
    </row>
    <row r="52" spans="1:11" ht="16.5" hidden="1">
      <c r="A52" s="106"/>
      <c r="B52" s="106"/>
      <c r="C52" s="106"/>
      <c r="D52" s="119"/>
      <c r="E52" s="119"/>
      <c r="F52" s="120"/>
      <c r="G52" s="106"/>
      <c r="H52" s="119"/>
      <c r="I52" s="119"/>
      <c r="J52" s="119"/>
      <c r="K52" s="117">
        <f t="shared" si="0"/>
        <v>0</v>
      </c>
    </row>
    <row r="53" spans="1:11" ht="16.5" hidden="1">
      <c r="A53" s="106"/>
      <c r="B53" s="106"/>
      <c r="C53" s="106"/>
      <c r="D53" s="119"/>
      <c r="E53" s="119"/>
      <c r="F53" s="120"/>
      <c r="G53" s="106"/>
      <c r="H53" s="119"/>
      <c r="I53" s="119"/>
      <c r="J53" s="119"/>
      <c r="K53" s="117">
        <f t="shared" si="0"/>
        <v>0</v>
      </c>
    </row>
    <row r="54" spans="1:11" ht="16.5" hidden="1">
      <c r="A54" s="106"/>
      <c r="B54" s="106"/>
      <c r="C54" s="106"/>
      <c r="D54" s="119"/>
      <c r="E54" s="119"/>
      <c r="F54" s="120"/>
      <c r="G54" s="106"/>
      <c r="H54" s="119"/>
      <c r="I54" s="119"/>
      <c r="J54" s="119"/>
      <c r="K54" s="117">
        <f t="shared" si="0"/>
        <v>0</v>
      </c>
    </row>
    <row r="55" spans="1:11" ht="16.5" hidden="1">
      <c r="A55" s="106"/>
      <c r="B55" s="106"/>
      <c r="C55" s="106"/>
      <c r="D55" s="119"/>
      <c r="E55" s="119"/>
      <c r="F55" s="120"/>
      <c r="G55" s="106"/>
      <c r="H55" s="119"/>
      <c r="I55" s="119"/>
      <c r="J55" s="119"/>
      <c r="K55" s="117">
        <f t="shared" si="0"/>
        <v>0</v>
      </c>
    </row>
    <row r="56" spans="1:11" ht="16.5" hidden="1">
      <c r="A56" s="106"/>
      <c r="B56" s="106"/>
      <c r="C56" s="106"/>
      <c r="D56" s="119"/>
      <c r="E56" s="119"/>
      <c r="F56" s="120"/>
      <c r="G56" s="106"/>
      <c r="H56" s="119"/>
      <c r="I56" s="119"/>
      <c r="J56" s="119"/>
      <c r="K56" s="117">
        <f t="shared" si="0"/>
        <v>0</v>
      </c>
    </row>
    <row r="57" spans="1:11" ht="16.5" hidden="1">
      <c r="A57" s="106"/>
      <c r="B57" s="106"/>
      <c r="C57" s="106"/>
      <c r="D57" s="119"/>
      <c r="E57" s="119"/>
      <c r="F57" s="120"/>
      <c r="G57" s="106"/>
      <c r="H57" s="119"/>
      <c r="I57" s="119"/>
      <c r="J57" s="119"/>
      <c r="K57" s="117">
        <f t="shared" si="0"/>
        <v>0</v>
      </c>
    </row>
    <row r="58" spans="1:11" ht="16.5" hidden="1">
      <c r="A58" s="106"/>
      <c r="B58" s="106"/>
      <c r="C58" s="106"/>
      <c r="D58" s="119"/>
      <c r="E58" s="119"/>
      <c r="F58" s="120"/>
      <c r="G58" s="106"/>
      <c r="H58" s="119"/>
      <c r="I58" s="119"/>
      <c r="J58" s="119"/>
      <c r="K58" s="117">
        <f t="shared" si="0"/>
        <v>0</v>
      </c>
    </row>
    <row r="59" spans="1:11" ht="16.5" hidden="1">
      <c r="A59" s="106"/>
      <c r="B59" s="106"/>
      <c r="C59" s="106"/>
      <c r="D59" s="119"/>
      <c r="E59" s="119"/>
      <c r="F59" s="120"/>
      <c r="G59" s="106"/>
      <c r="H59" s="119"/>
      <c r="I59" s="119"/>
      <c r="J59" s="119"/>
      <c r="K59" s="117">
        <f t="shared" si="0"/>
        <v>0</v>
      </c>
    </row>
    <row r="60" spans="1:11" ht="16.5" hidden="1">
      <c r="A60" s="106"/>
      <c r="B60" s="106"/>
      <c r="C60" s="106"/>
      <c r="D60" s="119"/>
      <c r="E60" s="119"/>
      <c r="F60" s="120"/>
      <c r="G60" s="106"/>
      <c r="H60" s="119"/>
      <c r="I60" s="119"/>
      <c r="J60" s="119"/>
      <c r="K60" s="117">
        <f t="shared" si="0"/>
        <v>0</v>
      </c>
    </row>
    <row r="61" spans="1:11" ht="16.5" hidden="1">
      <c r="A61" s="106"/>
      <c r="B61" s="106"/>
      <c r="C61" s="106"/>
      <c r="D61" s="119"/>
      <c r="E61" s="119"/>
      <c r="F61" s="120"/>
      <c r="G61" s="106"/>
      <c r="H61" s="119"/>
      <c r="I61" s="119"/>
      <c r="J61" s="119"/>
      <c r="K61" s="117">
        <f t="shared" si="0"/>
        <v>0</v>
      </c>
    </row>
    <row r="62" spans="1:11" ht="16.5" hidden="1">
      <c r="A62" s="106"/>
      <c r="B62" s="106"/>
      <c r="C62" s="106"/>
      <c r="D62" s="119"/>
      <c r="E62" s="119"/>
      <c r="F62" s="120"/>
      <c r="G62" s="106"/>
      <c r="H62" s="119"/>
      <c r="I62" s="119"/>
      <c r="J62" s="119"/>
      <c r="K62" s="117">
        <f t="shared" si="0"/>
        <v>0</v>
      </c>
    </row>
    <row r="63" spans="1:11" ht="16.5" hidden="1">
      <c r="A63" s="106"/>
      <c r="B63" s="106"/>
      <c r="C63" s="106"/>
      <c r="D63" s="119"/>
      <c r="E63" s="119"/>
      <c r="F63" s="120"/>
      <c r="G63" s="106"/>
      <c r="H63" s="119"/>
      <c r="I63" s="119"/>
      <c r="J63" s="119"/>
      <c r="K63" s="117">
        <f t="shared" si="0"/>
        <v>0</v>
      </c>
    </row>
    <row r="64" spans="1:11" ht="16.5" hidden="1">
      <c r="A64" s="106"/>
      <c r="B64" s="106"/>
      <c r="C64" s="106"/>
      <c r="D64" s="119"/>
      <c r="E64" s="119"/>
      <c r="F64" s="120"/>
      <c r="G64" s="106"/>
      <c r="H64" s="119"/>
      <c r="I64" s="119"/>
      <c r="J64" s="119"/>
      <c r="K64" s="117">
        <f t="shared" si="0"/>
        <v>0</v>
      </c>
    </row>
    <row r="65" spans="1:11" ht="35.25" customHeight="1">
      <c r="A65" s="112"/>
      <c r="B65" s="121" t="s">
        <v>118</v>
      </c>
      <c r="C65" s="122">
        <v>182319.2</v>
      </c>
      <c r="D65" s="122" t="e">
        <f>D16+#REF!+D49+D43+#REF!+#REF!+#REF!+#REF!</f>
        <v>#REF!</v>
      </c>
      <c r="E65" s="122"/>
      <c r="F65" s="123"/>
      <c r="G65" s="105" t="e">
        <f>F65/D65*100</f>
        <v>#REF!</v>
      </c>
      <c r="H65" s="122"/>
      <c r="I65" s="124">
        <v>28000</v>
      </c>
      <c r="J65" s="124"/>
      <c r="K65" s="117">
        <f t="shared" si="0"/>
        <v>28000</v>
      </c>
    </row>
    <row r="66" spans="1:11" ht="1.5" customHeight="1">
      <c r="A66" s="112"/>
      <c r="B66" s="125"/>
      <c r="C66" s="122"/>
      <c r="D66" s="122"/>
      <c r="E66" s="122"/>
      <c r="F66" s="123"/>
      <c r="G66" s="105"/>
      <c r="H66" s="122"/>
      <c r="I66" s="123"/>
      <c r="J66" s="123"/>
      <c r="K66" s="117">
        <f t="shared" si="0"/>
        <v>0</v>
      </c>
    </row>
    <row r="67" spans="1:11" ht="14.25" customHeight="1">
      <c r="A67" s="112"/>
      <c r="B67" s="126" t="s">
        <v>119</v>
      </c>
      <c r="C67" s="122"/>
      <c r="D67" s="122"/>
      <c r="E67" s="122"/>
      <c r="F67" s="123"/>
      <c r="G67" s="105"/>
      <c r="H67" s="122"/>
      <c r="I67" s="127">
        <v>10000</v>
      </c>
      <c r="J67" s="127"/>
      <c r="K67" s="104">
        <f t="shared" si="0"/>
        <v>10000</v>
      </c>
    </row>
    <row r="68" spans="1:11" ht="14.25" customHeight="1">
      <c r="A68" s="112"/>
      <c r="B68" s="126" t="s">
        <v>120</v>
      </c>
      <c r="C68" s="128"/>
      <c r="D68" s="128"/>
      <c r="E68" s="128"/>
      <c r="F68" s="127"/>
      <c r="G68" s="129"/>
      <c r="H68" s="128"/>
      <c r="I68" s="127">
        <v>5000</v>
      </c>
      <c r="J68" s="127"/>
      <c r="K68" s="104">
        <f t="shared" si="0"/>
        <v>5000</v>
      </c>
    </row>
    <row r="69" spans="1:11" ht="14.25" customHeight="1">
      <c r="A69" s="112"/>
      <c r="B69" s="126" t="s">
        <v>121</v>
      </c>
      <c r="C69" s="128"/>
      <c r="D69" s="128"/>
      <c r="E69" s="128"/>
      <c r="F69" s="127"/>
      <c r="G69" s="129"/>
      <c r="H69" s="128"/>
      <c r="I69" s="127">
        <v>10000</v>
      </c>
      <c r="J69" s="127"/>
      <c r="K69" s="104">
        <f t="shared" si="0"/>
        <v>10000</v>
      </c>
    </row>
    <row r="70" spans="1:11" ht="14.25" customHeight="1">
      <c r="A70" s="112"/>
      <c r="B70" s="126" t="s">
        <v>122</v>
      </c>
      <c r="C70" s="128"/>
      <c r="D70" s="128"/>
      <c r="E70" s="128"/>
      <c r="F70" s="127"/>
      <c r="G70" s="129"/>
      <c r="H70" s="128"/>
      <c r="I70" s="127">
        <v>3000</v>
      </c>
      <c r="J70" s="127"/>
      <c r="K70" s="104">
        <f t="shared" si="0"/>
        <v>3000</v>
      </c>
    </row>
    <row r="71" spans="1:11" s="25" customFormat="1" ht="18.75" customHeight="1">
      <c r="A71" s="135">
        <v>2</v>
      </c>
      <c r="B71" s="100" t="s">
        <v>21</v>
      </c>
      <c r="C71" s="100"/>
      <c r="D71" s="100"/>
      <c r="E71" s="100"/>
      <c r="F71" s="117">
        <f>F73+F74+F88+F91+F85</f>
        <v>95150</v>
      </c>
      <c r="G71" s="105"/>
      <c r="H71" s="100"/>
      <c r="I71" s="117">
        <f>I73+I74+I80+I81+I82+I83+I84+I86+I88+I91</f>
        <v>81855</v>
      </c>
      <c r="J71" s="117">
        <f>J73+J74+J80+J81+J82+J83+J84+J86+J88+J91</f>
        <v>0</v>
      </c>
      <c r="K71" s="117">
        <f t="shared" si="0"/>
        <v>81855</v>
      </c>
    </row>
    <row r="72" spans="1:11" ht="16.5" hidden="1">
      <c r="A72" s="101"/>
      <c r="B72" s="118"/>
      <c r="C72" s="100"/>
      <c r="D72" s="100"/>
      <c r="E72" s="100"/>
      <c r="F72" s="117"/>
      <c r="G72" s="105"/>
      <c r="H72" s="100"/>
      <c r="I72" s="100"/>
      <c r="J72" s="100"/>
      <c r="K72" s="117">
        <f t="shared" si="0"/>
        <v>0</v>
      </c>
    </row>
    <row r="73" spans="1:11" ht="48.75" customHeight="1">
      <c r="A73" s="101"/>
      <c r="B73" s="109" t="s">
        <v>22</v>
      </c>
      <c r="C73" s="101">
        <v>1000</v>
      </c>
      <c r="D73" s="101">
        <v>850</v>
      </c>
      <c r="E73" s="101" t="s">
        <v>91</v>
      </c>
      <c r="F73" s="102">
        <v>1000</v>
      </c>
      <c r="G73" s="108">
        <f>F73/D73*100</f>
        <v>117.64705882352942</v>
      </c>
      <c r="H73" s="101"/>
      <c r="I73" s="102">
        <v>1000</v>
      </c>
      <c r="J73" s="102"/>
      <c r="K73" s="104">
        <f t="shared" si="0"/>
        <v>1000</v>
      </c>
    </row>
    <row r="74" spans="1:11" ht="39" customHeight="1">
      <c r="A74" s="101"/>
      <c r="B74" s="109" t="s">
        <v>103</v>
      </c>
      <c r="C74" s="101">
        <v>5000</v>
      </c>
      <c r="D74" s="101">
        <v>22</v>
      </c>
      <c r="E74" s="101" t="s">
        <v>91</v>
      </c>
      <c r="F74" s="102">
        <v>3000</v>
      </c>
      <c r="G74" s="108">
        <f>F74/D74*100</f>
        <v>13636.363636363638</v>
      </c>
      <c r="H74" s="101"/>
      <c r="I74" s="102">
        <v>4000</v>
      </c>
      <c r="J74" s="102"/>
      <c r="K74" s="104">
        <f t="shared" si="0"/>
        <v>4000</v>
      </c>
    </row>
    <row r="75" spans="1:11" ht="16.5" hidden="1">
      <c r="A75" s="101"/>
      <c r="B75" s="118" t="s">
        <v>125</v>
      </c>
      <c r="C75" s="101">
        <v>5100</v>
      </c>
      <c r="D75" s="101">
        <v>5000</v>
      </c>
      <c r="E75" s="101"/>
      <c r="F75" s="102"/>
      <c r="G75" s="108">
        <f>F75/D75*100</f>
        <v>0</v>
      </c>
      <c r="H75" s="101"/>
      <c r="I75" s="101"/>
      <c r="J75" s="101"/>
      <c r="K75" s="104">
        <f t="shared" si="0"/>
        <v>0</v>
      </c>
    </row>
    <row r="76" spans="1:11" ht="16.5" hidden="1">
      <c r="A76" s="101"/>
      <c r="B76" s="118" t="s">
        <v>126</v>
      </c>
      <c r="C76" s="101"/>
      <c r="D76" s="101"/>
      <c r="E76" s="101"/>
      <c r="F76" s="102"/>
      <c r="G76" s="108"/>
      <c r="H76" s="101"/>
      <c r="I76" s="102"/>
      <c r="J76" s="102"/>
      <c r="K76" s="104">
        <f t="shared" si="0"/>
        <v>0</v>
      </c>
    </row>
    <row r="77" spans="1:11" ht="16.5" hidden="1">
      <c r="A77" s="101"/>
      <c r="B77" s="118" t="s">
        <v>127</v>
      </c>
      <c r="C77" s="101"/>
      <c r="D77" s="101"/>
      <c r="E77" s="101"/>
      <c r="F77" s="102"/>
      <c r="G77" s="108"/>
      <c r="H77" s="101"/>
      <c r="I77" s="102"/>
      <c r="J77" s="102"/>
      <c r="K77" s="104">
        <f t="shared" si="0"/>
        <v>0</v>
      </c>
    </row>
    <row r="78" spans="1:11" ht="16.5" hidden="1">
      <c r="A78" s="101"/>
      <c r="B78" s="118"/>
      <c r="C78" s="101"/>
      <c r="D78" s="101"/>
      <c r="E78" s="101"/>
      <c r="F78" s="102"/>
      <c r="G78" s="108"/>
      <c r="H78" s="101"/>
      <c r="I78" s="102"/>
      <c r="J78" s="102"/>
      <c r="K78" s="104">
        <f t="shared" si="0"/>
        <v>0</v>
      </c>
    </row>
    <row r="79" spans="1:11" ht="33" hidden="1">
      <c r="A79" s="101"/>
      <c r="B79" s="109" t="s">
        <v>23</v>
      </c>
      <c r="C79" s="101">
        <v>3582</v>
      </c>
      <c r="D79" s="101">
        <v>3582</v>
      </c>
      <c r="E79" s="101"/>
      <c r="F79" s="102"/>
      <c r="G79" s="108">
        <f>F79/D79*100</f>
        <v>0</v>
      </c>
      <c r="H79" s="101"/>
      <c r="I79" s="101"/>
      <c r="J79" s="101"/>
      <c r="K79" s="104">
        <f t="shared" si="0"/>
        <v>0</v>
      </c>
    </row>
    <row r="80" spans="1:11" ht="16.5">
      <c r="A80" s="101"/>
      <c r="B80" s="109" t="s">
        <v>132</v>
      </c>
      <c r="C80" s="101"/>
      <c r="D80" s="101"/>
      <c r="E80" s="101"/>
      <c r="F80" s="102"/>
      <c r="G80" s="108"/>
      <c r="H80" s="101"/>
      <c r="I80" s="101">
        <v>150</v>
      </c>
      <c r="J80" s="101"/>
      <c r="K80" s="104">
        <f t="shared" si="0"/>
        <v>150</v>
      </c>
    </row>
    <row r="81" spans="1:11" ht="16.5">
      <c r="A81" s="101"/>
      <c r="B81" s="103" t="s">
        <v>134</v>
      </c>
      <c r="C81" s="100"/>
      <c r="D81" s="100"/>
      <c r="E81" s="100"/>
      <c r="F81" s="104">
        <v>1000</v>
      </c>
      <c r="G81" s="105"/>
      <c r="H81" s="100"/>
      <c r="I81" s="104">
        <v>1000</v>
      </c>
      <c r="J81" s="104"/>
      <c r="K81" s="104">
        <f t="shared" si="0"/>
        <v>1000</v>
      </c>
    </row>
    <row r="82" spans="1:11" ht="30" customHeight="1">
      <c r="A82" s="101"/>
      <c r="B82" s="103" t="s">
        <v>76</v>
      </c>
      <c r="C82" s="100"/>
      <c r="D82" s="100"/>
      <c r="E82" s="101" t="s">
        <v>91</v>
      </c>
      <c r="F82" s="104">
        <v>17300</v>
      </c>
      <c r="G82" s="105"/>
      <c r="H82" s="100"/>
      <c r="I82" s="104">
        <v>14500</v>
      </c>
      <c r="J82" s="104"/>
      <c r="K82" s="104">
        <f aca="true" t="shared" si="2" ref="K82:K132">I82+J82</f>
        <v>14500</v>
      </c>
    </row>
    <row r="83" spans="1:11" ht="49.5">
      <c r="A83" s="101"/>
      <c r="B83" s="103" t="s">
        <v>139</v>
      </c>
      <c r="C83" s="100"/>
      <c r="D83" s="100"/>
      <c r="E83" s="101" t="s">
        <v>91</v>
      </c>
      <c r="F83" s="104">
        <v>20000</v>
      </c>
      <c r="G83" s="105"/>
      <c r="H83" s="100"/>
      <c r="I83" s="104">
        <v>10880</v>
      </c>
      <c r="J83" s="104"/>
      <c r="K83" s="104">
        <f t="shared" si="2"/>
        <v>10880</v>
      </c>
    </row>
    <row r="84" spans="1:11" ht="19.5" customHeight="1">
      <c r="A84" s="101"/>
      <c r="B84" s="130" t="s">
        <v>128</v>
      </c>
      <c r="C84" s="101"/>
      <c r="D84" s="101"/>
      <c r="E84" s="101"/>
      <c r="F84" s="102"/>
      <c r="G84" s="108"/>
      <c r="H84" s="101"/>
      <c r="I84" s="107">
        <v>16175</v>
      </c>
      <c r="J84" s="107"/>
      <c r="K84" s="117">
        <f t="shared" si="2"/>
        <v>16175</v>
      </c>
    </row>
    <row r="85" spans="1:11" ht="37.5" customHeight="1">
      <c r="A85" s="101"/>
      <c r="B85" s="103" t="s">
        <v>105</v>
      </c>
      <c r="C85" s="101"/>
      <c r="D85" s="101"/>
      <c r="E85" s="101"/>
      <c r="F85" s="102">
        <v>0</v>
      </c>
      <c r="G85" s="108"/>
      <c r="H85" s="101"/>
      <c r="I85" s="102">
        <v>16175</v>
      </c>
      <c r="J85" s="102"/>
      <c r="K85" s="104">
        <f t="shared" si="2"/>
        <v>16175</v>
      </c>
    </row>
    <row r="86" spans="1:11" ht="18.75" customHeight="1">
      <c r="A86" s="101"/>
      <c r="B86" s="130" t="s">
        <v>129</v>
      </c>
      <c r="C86" s="101"/>
      <c r="D86" s="101"/>
      <c r="E86" s="101"/>
      <c r="F86" s="102"/>
      <c r="G86" s="108"/>
      <c r="H86" s="101"/>
      <c r="I86" s="107">
        <v>10000</v>
      </c>
      <c r="J86" s="107"/>
      <c r="K86" s="117">
        <f t="shared" si="2"/>
        <v>10000</v>
      </c>
    </row>
    <row r="87" spans="1:11" ht="37.5" customHeight="1">
      <c r="A87" s="101"/>
      <c r="B87" s="103" t="s">
        <v>123</v>
      </c>
      <c r="C87" s="101"/>
      <c r="D87" s="101"/>
      <c r="E87" s="101"/>
      <c r="F87" s="102"/>
      <c r="G87" s="108"/>
      <c r="H87" s="101"/>
      <c r="I87" s="102">
        <v>10000</v>
      </c>
      <c r="J87" s="102"/>
      <c r="K87" s="104">
        <f t="shared" si="2"/>
        <v>10000</v>
      </c>
    </row>
    <row r="88" spans="1:11" ht="16.5">
      <c r="A88" s="101"/>
      <c r="B88" s="118" t="s">
        <v>24</v>
      </c>
      <c r="C88" s="101"/>
      <c r="D88" s="101"/>
      <c r="E88" s="101"/>
      <c r="F88" s="107">
        <v>21500</v>
      </c>
      <c r="G88" s="108"/>
      <c r="H88" s="101"/>
      <c r="I88" s="107">
        <v>4500</v>
      </c>
      <c r="J88" s="107"/>
      <c r="K88" s="117">
        <f t="shared" si="2"/>
        <v>4500</v>
      </c>
    </row>
    <row r="89" spans="1:11" ht="18" customHeight="1">
      <c r="A89" s="101"/>
      <c r="B89" s="109" t="s">
        <v>25</v>
      </c>
      <c r="C89" s="101">
        <v>5000</v>
      </c>
      <c r="D89" s="101">
        <v>5000</v>
      </c>
      <c r="E89" s="101" t="s">
        <v>91</v>
      </c>
      <c r="F89" s="102">
        <v>20000</v>
      </c>
      <c r="G89" s="108">
        <f>F89/D89*100</f>
        <v>400</v>
      </c>
      <c r="H89" s="101"/>
      <c r="I89" s="102">
        <v>3000</v>
      </c>
      <c r="J89" s="102"/>
      <c r="K89" s="104">
        <f t="shared" si="2"/>
        <v>3000</v>
      </c>
    </row>
    <row r="90" spans="1:11" ht="34.5" customHeight="1">
      <c r="A90" s="101"/>
      <c r="B90" s="109" t="s">
        <v>26</v>
      </c>
      <c r="C90" s="101">
        <v>300</v>
      </c>
      <c r="D90" s="101"/>
      <c r="E90" s="101" t="s">
        <v>91</v>
      </c>
      <c r="F90" s="102">
        <v>1500</v>
      </c>
      <c r="G90" s="108"/>
      <c r="H90" s="101"/>
      <c r="I90" s="102">
        <v>1500</v>
      </c>
      <c r="J90" s="102"/>
      <c r="K90" s="104">
        <f t="shared" si="2"/>
        <v>1500</v>
      </c>
    </row>
    <row r="91" spans="1:11" ht="16.5">
      <c r="A91" s="101"/>
      <c r="B91" s="118" t="s">
        <v>27</v>
      </c>
      <c r="C91" s="100">
        <v>6500</v>
      </c>
      <c r="D91" s="100">
        <v>4488.8</v>
      </c>
      <c r="E91" s="100"/>
      <c r="F91" s="117">
        <v>69650</v>
      </c>
      <c r="G91" s="105">
        <f>F91/D91*100</f>
        <v>1551.6396364284442</v>
      </c>
      <c r="H91" s="100"/>
      <c r="I91" s="117">
        <v>19650</v>
      </c>
      <c r="J91" s="117"/>
      <c r="K91" s="117">
        <f t="shared" si="2"/>
        <v>19650</v>
      </c>
    </row>
    <row r="92" spans="1:11" ht="18" customHeight="1">
      <c r="A92" s="101"/>
      <c r="B92" s="109" t="s">
        <v>124</v>
      </c>
      <c r="C92" s="101">
        <v>6500</v>
      </c>
      <c r="D92" s="101">
        <v>4488.8</v>
      </c>
      <c r="E92" s="101" t="s">
        <v>91</v>
      </c>
      <c r="F92" s="102">
        <v>19650</v>
      </c>
      <c r="G92" s="108">
        <f>F92/D92*100</f>
        <v>437.75619319194436</v>
      </c>
      <c r="H92" s="101"/>
      <c r="I92" s="102">
        <v>19650</v>
      </c>
      <c r="J92" s="102"/>
      <c r="K92" s="104">
        <f t="shared" si="2"/>
        <v>19650</v>
      </c>
    </row>
    <row r="93" spans="1:11" ht="16.5">
      <c r="A93" s="101">
        <v>3</v>
      </c>
      <c r="B93" s="130" t="s">
        <v>28</v>
      </c>
      <c r="C93" s="101"/>
      <c r="D93" s="100">
        <f>SUM(D94:D97)</f>
        <v>29754</v>
      </c>
      <c r="E93" s="100"/>
      <c r="F93" s="117">
        <f>SUM(F94:F95)</f>
        <v>25709</v>
      </c>
      <c r="G93" s="105">
        <f aca="true" t="shared" si="3" ref="G93:G132">F93/D93*100</f>
        <v>86.40518921825637</v>
      </c>
      <c r="H93" s="100"/>
      <c r="I93" s="117">
        <f>SUM(I94:I95)</f>
        <v>7210</v>
      </c>
      <c r="J93" s="117">
        <f>SUM(J94:J95)</f>
        <v>0</v>
      </c>
      <c r="K93" s="117">
        <f t="shared" si="2"/>
        <v>7210</v>
      </c>
    </row>
    <row r="94" spans="1:11" ht="18.75" customHeight="1">
      <c r="A94" s="101"/>
      <c r="B94" s="103" t="s">
        <v>93</v>
      </c>
      <c r="C94" s="101"/>
      <c r="D94" s="101">
        <v>2885</v>
      </c>
      <c r="E94" s="101" t="s">
        <v>91</v>
      </c>
      <c r="F94" s="102">
        <v>3000</v>
      </c>
      <c r="G94" s="108">
        <f t="shared" si="3"/>
        <v>103.98613518197575</v>
      </c>
      <c r="H94" s="101" t="s">
        <v>55</v>
      </c>
      <c r="I94" s="102">
        <v>3000</v>
      </c>
      <c r="J94" s="102"/>
      <c r="K94" s="104">
        <f t="shared" si="2"/>
        <v>3000</v>
      </c>
    </row>
    <row r="95" spans="1:11" ht="51.75" customHeight="1">
      <c r="A95" s="101"/>
      <c r="B95" s="103" t="s">
        <v>110</v>
      </c>
      <c r="C95" s="101"/>
      <c r="D95" s="101">
        <v>25517</v>
      </c>
      <c r="E95" s="101" t="s">
        <v>91</v>
      </c>
      <c r="F95" s="102">
        <v>22709</v>
      </c>
      <c r="G95" s="108">
        <f t="shared" si="3"/>
        <v>88.99557157973116</v>
      </c>
      <c r="H95" s="101" t="s">
        <v>55</v>
      </c>
      <c r="I95" s="102">
        <v>4210</v>
      </c>
      <c r="J95" s="102"/>
      <c r="K95" s="104">
        <f t="shared" si="2"/>
        <v>4210</v>
      </c>
    </row>
    <row r="96" spans="1:11" ht="37.5" customHeight="1" hidden="1">
      <c r="A96" s="101"/>
      <c r="B96" s="103" t="s">
        <v>29</v>
      </c>
      <c r="C96" s="101"/>
      <c r="D96" s="101">
        <v>676</v>
      </c>
      <c r="E96" s="101"/>
      <c r="F96" s="102"/>
      <c r="G96" s="108">
        <f>F96/D96*100</f>
        <v>0</v>
      </c>
      <c r="H96" s="101"/>
      <c r="I96" s="101"/>
      <c r="J96" s="101"/>
      <c r="K96" s="117">
        <f t="shared" si="2"/>
        <v>0</v>
      </c>
    </row>
    <row r="97" spans="1:11" s="49" customFormat="1" ht="75" customHeight="1" hidden="1">
      <c r="A97" s="131"/>
      <c r="B97" s="132" t="s">
        <v>60</v>
      </c>
      <c r="C97" s="131"/>
      <c r="D97" s="131">
        <v>676</v>
      </c>
      <c r="E97" s="131"/>
      <c r="F97" s="133"/>
      <c r="G97" s="134">
        <f t="shared" si="3"/>
        <v>0</v>
      </c>
      <c r="H97" s="131" t="s">
        <v>56</v>
      </c>
      <c r="I97" s="131"/>
      <c r="J97" s="131"/>
      <c r="K97" s="117">
        <f t="shared" si="2"/>
        <v>0</v>
      </c>
    </row>
    <row r="98" spans="1:11" s="49" customFormat="1" ht="17.25" customHeight="1">
      <c r="A98" s="135">
        <v>4</v>
      </c>
      <c r="B98" s="130" t="s">
        <v>34</v>
      </c>
      <c r="C98" s="131"/>
      <c r="D98" s="131"/>
      <c r="E98" s="131"/>
      <c r="F98" s="133"/>
      <c r="G98" s="134"/>
      <c r="H98" s="131"/>
      <c r="I98" s="107">
        <f>I100</f>
        <v>5000</v>
      </c>
      <c r="J98" s="107">
        <f>J100</f>
        <v>0</v>
      </c>
      <c r="K98" s="117">
        <f t="shared" si="2"/>
        <v>5000</v>
      </c>
    </row>
    <row r="99" spans="1:11" s="49" customFormat="1" ht="19.5" customHeight="1" hidden="1">
      <c r="A99" s="131"/>
      <c r="B99" s="103" t="s">
        <v>74</v>
      </c>
      <c r="C99" s="100"/>
      <c r="D99" s="100"/>
      <c r="E99" s="100"/>
      <c r="F99" s="104">
        <v>1600</v>
      </c>
      <c r="G99" s="105"/>
      <c r="H99" s="100"/>
      <c r="I99" s="104"/>
      <c r="J99" s="104"/>
      <c r="K99" s="117">
        <f t="shared" si="2"/>
        <v>0</v>
      </c>
    </row>
    <row r="100" spans="1:11" s="49" customFormat="1" ht="18" customHeight="1">
      <c r="A100" s="131"/>
      <c r="B100" s="103" t="s">
        <v>141</v>
      </c>
      <c r="C100" s="131"/>
      <c r="D100" s="131"/>
      <c r="E100" s="131"/>
      <c r="F100" s="133"/>
      <c r="G100" s="134"/>
      <c r="H100" s="131"/>
      <c r="I100" s="104">
        <v>5000</v>
      </c>
      <c r="J100" s="104"/>
      <c r="K100" s="104">
        <f t="shared" si="2"/>
        <v>5000</v>
      </c>
    </row>
    <row r="101" spans="1:11" s="25" customFormat="1" ht="16.5">
      <c r="A101" s="101">
        <v>5</v>
      </c>
      <c r="B101" s="130" t="s">
        <v>30</v>
      </c>
      <c r="C101" s="100"/>
      <c r="D101" s="100">
        <f>SUM(D102:D103)</f>
        <v>1109</v>
      </c>
      <c r="E101" s="100"/>
      <c r="F101" s="117">
        <f>SUM(F102:F103)</f>
        <v>2733</v>
      </c>
      <c r="G101" s="105">
        <f t="shared" si="3"/>
        <v>246.43823264201984</v>
      </c>
      <c r="H101" s="100">
        <f>SUM(H102:H103)</f>
        <v>0</v>
      </c>
      <c r="I101" s="117">
        <f>SUM(I102:I103)</f>
        <v>2733</v>
      </c>
      <c r="J101" s="117">
        <f>SUM(J102:J103)</f>
        <v>0</v>
      </c>
      <c r="K101" s="117">
        <f t="shared" si="2"/>
        <v>2733</v>
      </c>
    </row>
    <row r="102" spans="1:11" ht="33">
      <c r="A102" s="101"/>
      <c r="B102" s="103" t="s">
        <v>31</v>
      </c>
      <c r="C102" s="101"/>
      <c r="D102" s="101">
        <v>102</v>
      </c>
      <c r="E102" s="101"/>
      <c r="F102" s="102">
        <v>1733</v>
      </c>
      <c r="G102" s="108">
        <f t="shared" si="3"/>
        <v>1699.019607843137</v>
      </c>
      <c r="H102" s="101"/>
      <c r="I102" s="101">
        <v>1733</v>
      </c>
      <c r="J102" s="101"/>
      <c r="K102" s="104">
        <f t="shared" si="2"/>
        <v>1733</v>
      </c>
    </row>
    <row r="103" spans="1:11" ht="19.5" customHeight="1">
      <c r="A103" s="101"/>
      <c r="B103" s="103" t="s">
        <v>133</v>
      </c>
      <c r="C103" s="101"/>
      <c r="D103" s="101">
        <v>1007</v>
      </c>
      <c r="E103" s="101" t="s">
        <v>91</v>
      </c>
      <c r="F103" s="102">
        <v>1000</v>
      </c>
      <c r="G103" s="108">
        <f t="shared" si="3"/>
        <v>99.30486593843099</v>
      </c>
      <c r="H103" s="101"/>
      <c r="I103" s="102">
        <v>1000</v>
      </c>
      <c r="J103" s="102"/>
      <c r="K103" s="104">
        <f t="shared" si="2"/>
        <v>1000</v>
      </c>
    </row>
    <row r="104" spans="1:11" s="25" customFormat="1" ht="16.5">
      <c r="A104" s="101">
        <v>6</v>
      </c>
      <c r="B104" s="130" t="s">
        <v>33</v>
      </c>
      <c r="C104" s="100"/>
      <c r="D104" s="100">
        <f>SUM(D106)</f>
        <v>2100</v>
      </c>
      <c r="E104" s="100"/>
      <c r="F104" s="117">
        <f>SUM(F105:F106)</f>
        <v>13740</v>
      </c>
      <c r="G104" s="100">
        <f>SUM(G105:G106)</f>
        <v>654.2857142857142</v>
      </c>
      <c r="H104" s="100">
        <f>SUM(H105:H106)</f>
        <v>0</v>
      </c>
      <c r="I104" s="117">
        <f>SUM(I105:I106)</f>
        <v>10000</v>
      </c>
      <c r="J104" s="117">
        <f>SUM(J105:J106)</f>
        <v>1100</v>
      </c>
      <c r="K104" s="117">
        <f t="shared" si="2"/>
        <v>11100</v>
      </c>
    </row>
    <row r="105" spans="1:11" ht="37.5" customHeight="1">
      <c r="A105" s="101"/>
      <c r="B105" s="103" t="s">
        <v>96</v>
      </c>
      <c r="C105" s="101"/>
      <c r="D105" s="101">
        <v>2100</v>
      </c>
      <c r="E105" s="101" t="s">
        <v>91</v>
      </c>
      <c r="F105" s="102">
        <v>13740</v>
      </c>
      <c r="G105" s="108">
        <f>F105/D105*100</f>
        <v>654.2857142857142</v>
      </c>
      <c r="H105" s="101" t="s">
        <v>61</v>
      </c>
      <c r="I105" s="102">
        <v>10000</v>
      </c>
      <c r="J105" s="102">
        <v>1100</v>
      </c>
      <c r="K105" s="104">
        <f t="shared" si="2"/>
        <v>11100</v>
      </c>
    </row>
    <row r="106" spans="1:11" s="49" customFormat="1" ht="16.5" hidden="1">
      <c r="A106" s="131"/>
      <c r="B106" s="132" t="s">
        <v>57</v>
      </c>
      <c r="C106" s="131"/>
      <c r="D106" s="131">
        <v>2100</v>
      </c>
      <c r="E106" s="131"/>
      <c r="F106" s="133"/>
      <c r="G106" s="134">
        <f t="shared" si="3"/>
        <v>0</v>
      </c>
      <c r="H106" s="131"/>
      <c r="I106" s="131"/>
      <c r="J106" s="131"/>
      <c r="K106" s="117">
        <f t="shared" si="2"/>
        <v>0</v>
      </c>
    </row>
    <row r="107" spans="1:11" s="25" customFormat="1" ht="16.5" hidden="1">
      <c r="A107" s="101">
        <v>6</v>
      </c>
      <c r="B107" s="130" t="s">
        <v>34</v>
      </c>
      <c r="C107" s="100"/>
      <c r="D107" s="100">
        <f>SUM(D108)</f>
        <v>200</v>
      </c>
      <c r="E107" s="100"/>
      <c r="F107" s="117"/>
      <c r="G107" s="105">
        <f t="shared" si="3"/>
        <v>0</v>
      </c>
      <c r="H107" s="100">
        <f>SUM(H108)</f>
        <v>0</v>
      </c>
      <c r="I107" s="100">
        <f>SUM(I108)</f>
        <v>0</v>
      </c>
      <c r="J107" s="100">
        <f>SUM(J108)</f>
        <v>0</v>
      </c>
      <c r="K107" s="117">
        <f t="shared" si="2"/>
        <v>0</v>
      </c>
    </row>
    <row r="108" spans="1:11" ht="16.5" hidden="1">
      <c r="A108" s="101"/>
      <c r="B108" s="103" t="s">
        <v>35</v>
      </c>
      <c r="C108" s="101"/>
      <c r="D108" s="101">
        <v>200</v>
      </c>
      <c r="E108" s="101"/>
      <c r="F108" s="102"/>
      <c r="G108" s="108">
        <f t="shared" si="3"/>
        <v>0</v>
      </c>
      <c r="H108" s="101"/>
      <c r="I108" s="101"/>
      <c r="J108" s="101"/>
      <c r="K108" s="117">
        <f t="shared" si="2"/>
        <v>0</v>
      </c>
    </row>
    <row r="109" spans="1:11" ht="30" customHeight="1">
      <c r="A109" s="101">
        <v>7</v>
      </c>
      <c r="B109" s="130" t="s">
        <v>36</v>
      </c>
      <c r="C109" s="101"/>
      <c r="D109" s="100">
        <f>SUM(D110:D111)</f>
        <v>944.6</v>
      </c>
      <c r="E109" s="100"/>
      <c r="F109" s="117">
        <f>SUM(F110:F111)</f>
        <v>3000</v>
      </c>
      <c r="G109" s="105">
        <f t="shared" si="3"/>
        <v>317.5947491001482</v>
      </c>
      <c r="H109" s="100">
        <f>SUM(H110:H111)</f>
        <v>0</v>
      </c>
      <c r="I109" s="117">
        <f>SUM(I110:I120)</f>
        <v>3180</v>
      </c>
      <c r="J109" s="117">
        <f>SUM(J110:J120)</f>
        <v>0</v>
      </c>
      <c r="K109" s="117">
        <f>SUM(K110:K120)</f>
        <v>3180</v>
      </c>
    </row>
    <row r="110" spans="1:11" ht="56.25" customHeight="1">
      <c r="A110" s="101"/>
      <c r="B110" s="103" t="s">
        <v>37</v>
      </c>
      <c r="C110" s="101">
        <v>2700</v>
      </c>
      <c r="D110" s="101">
        <v>944.6</v>
      </c>
      <c r="E110" s="101" t="s">
        <v>91</v>
      </c>
      <c r="F110" s="102">
        <v>3000</v>
      </c>
      <c r="G110" s="108">
        <f t="shared" si="3"/>
        <v>317.5947491001482</v>
      </c>
      <c r="H110" s="101"/>
      <c r="I110" s="102">
        <v>2000</v>
      </c>
      <c r="J110" s="102"/>
      <c r="K110" s="104">
        <f t="shared" si="2"/>
        <v>2000</v>
      </c>
    </row>
    <row r="111" spans="1:11" ht="30" customHeight="1">
      <c r="A111" s="101"/>
      <c r="B111" s="103" t="s">
        <v>111</v>
      </c>
      <c r="C111" s="101"/>
      <c r="D111" s="101"/>
      <c r="E111" s="101"/>
      <c r="F111" s="102"/>
      <c r="G111" s="108"/>
      <c r="H111" s="101"/>
      <c r="I111" s="102">
        <v>900</v>
      </c>
      <c r="J111" s="102"/>
      <c r="K111" s="104">
        <f t="shared" si="2"/>
        <v>900</v>
      </c>
    </row>
    <row r="112" spans="1:11" ht="16.5" hidden="1">
      <c r="A112" s="101">
        <v>8</v>
      </c>
      <c r="B112" s="130" t="s">
        <v>39</v>
      </c>
      <c r="C112" s="101"/>
      <c r="D112" s="100">
        <f>SUM(D113:D115)</f>
        <v>10998.7</v>
      </c>
      <c r="E112" s="100"/>
      <c r="F112" s="117">
        <f>SUM(F113:F115)</f>
        <v>0</v>
      </c>
      <c r="G112" s="105">
        <f t="shared" si="3"/>
        <v>0</v>
      </c>
      <c r="H112" s="100">
        <f>SUM(H113:H115)</f>
        <v>0</v>
      </c>
      <c r="I112" s="100">
        <f>SUM(I113:I115)</f>
        <v>0</v>
      </c>
      <c r="J112" s="100">
        <f>SUM(J113:J115)</f>
        <v>0</v>
      </c>
      <c r="K112" s="117">
        <f t="shared" si="2"/>
        <v>0</v>
      </c>
    </row>
    <row r="113" spans="1:11" ht="33" hidden="1">
      <c r="A113" s="101"/>
      <c r="B113" s="103" t="s">
        <v>40</v>
      </c>
      <c r="C113" s="101"/>
      <c r="D113" s="101">
        <v>399</v>
      </c>
      <c r="E113" s="101"/>
      <c r="F113" s="102"/>
      <c r="G113" s="108">
        <f t="shared" si="3"/>
        <v>0</v>
      </c>
      <c r="H113" s="101"/>
      <c r="I113" s="101"/>
      <c r="J113" s="101"/>
      <c r="K113" s="117">
        <f t="shared" si="2"/>
        <v>0</v>
      </c>
    </row>
    <row r="114" spans="1:11" ht="31.5" customHeight="1" hidden="1">
      <c r="A114" s="101"/>
      <c r="B114" s="103" t="s">
        <v>38</v>
      </c>
      <c r="C114" s="101"/>
      <c r="D114" s="101"/>
      <c r="E114" s="101"/>
      <c r="F114" s="102"/>
      <c r="G114" s="108" t="e">
        <f t="shared" si="3"/>
        <v>#DIV/0!</v>
      </c>
      <c r="H114" s="101"/>
      <c r="I114" s="101"/>
      <c r="J114" s="101"/>
      <c r="K114" s="117">
        <f t="shared" si="2"/>
        <v>0</v>
      </c>
    </row>
    <row r="115" spans="1:11" ht="16.5" hidden="1">
      <c r="A115" s="101"/>
      <c r="B115" s="103" t="s">
        <v>41</v>
      </c>
      <c r="C115" s="101">
        <v>10600</v>
      </c>
      <c r="D115" s="101">
        <v>10599.7</v>
      </c>
      <c r="E115" s="101"/>
      <c r="F115" s="102"/>
      <c r="G115" s="105">
        <f t="shared" si="3"/>
        <v>0</v>
      </c>
      <c r="H115" s="101"/>
      <c r="I115" s="101"/>
      <c r="J115" s="101"/>
      <c r="K115" s="117">
        <f t="shared" si="2"/>
        <v>0</v>
      </c>
    </row>
    <row r="116" spans="1:11" ht="16.5" hidden="1">
      <c r="A116" s="101">
        <v>8</v>
      </c>
      <c r="B116" s="130" t="s">
        <v>42</v>
      </c>
      <c r="C116" s="101"/>
      <c r="D116" s="100">
        <f>SUM(D117:D119)</f>
        <v>100</v>
      </c>
      <c r="E116" s="100"/>
      <c r="F116" s="117">
        <f>SUM(F117:F119)</f>
        <v>12500</v>
      </c>
      <c r="G116" s="105">
        <f t="shared" si="3"/>
        <v>12500</v>
      </c>
      <c r="H116" s="100">
        <f>SUM(H117:H119)</f>
        <v>0</v>
      </c>
      <c r="I116" s="117">
        <f>SUM(I117:I119)</f>
        <v>0</v>
      </c>
      <c r="J116" s="117">
        <f>SUM(J117:J119)</f>
        <v>0</v>
      </c>
      <c r="K116" s="117">
        <f t="shared" si="2"/>
        <v>0</v>
      </c>
    </row>
    <row r="117" spans="1:11" s="49" customFormat="1" ht="35.25" customHeight="1" hidden="1">
      <c r="A117" s="131"/>
      <c r="B117" s="103" t="s">
        <v>97</v>
      </c>
      <c r="C117" s="101"/>
      <c r="D117" s="101"/>
      <c r="E117" s="101" t="s">
        <v>91</v>
      </c>
      <c r="F117" s="102">
        <v>10000</v>
      </c>
      <c r="G117" s="101" t="s">
        <v>56</v>
      </c>
      <c r="H117" s="101" t="s">
        <v>56</v>
      </c>
      <c r="I117" s="113"/>
      <c r="J117" s="113"/>
      <c r="K117" s="117">
        <f t="shared" si="2"/>
        <v>0</v>
      </c>
    </row>
    <row r="118" spans="1:11" s="49" customFormat="1" ht="49.5" hidden="1">
      <c r="A118" s="131"/>
      <c r="B118" s="103" t="s">
        <v>98</v>
      </c>
      <c r="C118" s="131"/>
      <c r="D118" s="131"/>
      <c r="E118" s="131"/>
      <c r="F118" s="133">
        <v>2500</v>
      </c>
      <c r="G118" s="131" t="s">
        <v>55</v>
      </c>
      <c r="H118" s="131" t="s">
        <v>55</v>
      </c>
      <c r="I118" s="113"/>
      <c r="J118" s="113"/>
      <c r="K118" s="117">
        <f t="shared" si="2"/>
        <v>0</v>
      </c>
    </row>
    <row r="119" spans="1:11" ht="33" hidden="1">
      <c r="A119" s="101"/>
      <c r="B119" s="103" t="s">
        <v>43</v>
      </c>
      <c r="C119" s="101"/>
      <c r="D119" s="101">
        <v>100</v>
      </c>
      <c r="E119" s="101"/>
      <c r="F119" s="102"/>
      <c r="G119" s="108">
        <f t="shared" si="3"/>
        <v>0</v>
      </c>
      <c r="H119" s="101"/>
      <c r="I119" s="101"/>
      <c r="J119" s="101"/>
      <c r="K119" s="117">
        <f t="shared" si="2"/>
        <v>0</v>
      </c>
    </row>
    <row r="120" spans="1:11" ht="30" customHeight="1">
      <c r="A120" s="101"/>
      <c r="B120" s="103" t="s">
        <v>140</v>
      </c>
      <c r="C120" s="101"/>
      <c r="D120" s="101"/>
      <c r="E120" s="101"/>
      <c r="F120" s="102"/>
      <c r="G120" s="108"/>
      <c r="H120" s="101"/>
      <c r="I120" s="101">
        <v>280</v>
      </c>
      <c r="J120" s="101"/>
      <c r="K120" s="104">
        <f t="shared" si="2"/>
        <v>280</v>
      </c>
    </row>
    <row r="121" spans="1:11" s="25" customFormat="1" ht="30" customHeight="1">
      <c r="A121" s="135">
        <v>8</v>
      </c>
      <c r="B121" s="130" t="s">
        <v>39</v>
      </c>
      <c r="C121" s="100"/>
      <c r="D121" s="100"/>
      <c r="E121" s="100"/>
      <c r="F121" s="117"/>
      <c r="G121" s="105"/>
      <c r="H121" s="100"/>
      <c r="I121" s="100">
        <f>I122</f>
        <v>360</v>
      </c>
      <c r="J121" s="100">
        <f>J122</f>
        <v>0</v>
      </c>
      <c r="K121" s="107">
        <f>I121+J121</f>
        <v>360</v>
      </c>
    </row>
    <row r="122" spans="1:11" ht="30" customHeight="1">
      <c r="A122" s="135"/>
      <c r="B122" s="103" t="s">
        <v>140</v>
      </c>
      <c r="C122" s="101"/>
      <c r="D122" s="101"/>
      <c r="E122" s="101"/>
      <c r="F122" s="102"/>
      <c r="G122" s="108"/>
      <c r="H122" s="101"/>
      <c r="I122" s="101">
        <v>360</v>
      </c>
      <c r="J122" s="101"/>
      <c r="K122" s="104">
        <f t="shared" si="2"/>
        <v>360</v>
      </c>
    </row>
    <row r="123" spans="1:11" s="25" customFormat="1" ht="30" customHeight="1">
      <c r="A123" s="135">
        <v>9</v>
      </c>
      <c r="B123" s="130" t="s">
        <v>42</v>
      </c>
      <c r="C123" s="100"/>
      <c r="D123" s="100"/>
      <c r="E123" s="100"/>
      <c r="F123" s="117"/>
      <c r="G123" s="105"/>
      <c r="H123" s="100"/>
      <c r="I123" s="117">
        <f>I124</f>
        <v>640</v>
      </c>
      <c r="J123" s="117">
        <f>J124</f>
        <v>0</v>
      </c>
      <c r="K123" s="107">
        <f>I123+J123</f>
        <v>640</v>
      </c>
    </row>
    <row r="124" spans="1:11" ht="30" customHeight="1">
      <c r="A124" s="101"/>
      <c r="B124" s="103" t="s">
        <v>140</v>
      </c>
      <c r="C124" s="101"/>
      <c r="D124" s="101"/>
      <c r="E124" s="101"/>
      <c r="F124" s="102"/>
      <c r="G124" s="108"/>
      <c r="H124" s="101"/>
      <c r="I124" s="101">
        <v>640</v>
      </c>
      <c r="J124" s="101"/>
      <c r="K124" s="104">
        <f>I124+J124</f>
        <v>640</v>
      </c>
    </row>
    <row r="125" spans="1:11" ht="30" customHeight="1">
      <c r="A125" s="101">
        <v>10</v>
      </c>
      <c r="B125" s="130" t="s">
        <v>44</v>
      </c>
      <c r="C125" s="101"/>
      <c r="D125" s="100">
        <f>SUM(D126+D127)</f>
        <v>526</v>
      </c>
      <c r="E125" s="100"/>
      <c r="F125" s="117">
        <f>SUM(F126:F127)</f>
        <v>4400</v>
      </c>
      <c r="G125" s="105">
        <f t="shared" si="3"/>
        <v>836.5019011406844</v>
      </c>
      <c r="H125" s="100"/>
      <c r="I125" s="117">
        <f>SUM(I126:I127)</f>
        <v>4400</v>
      </c>
      <c r="J125" s="117">
        <f>SUM(J126:J127)</f>
        <v>0</v>
      </c>
      <c r="K125" s="117">
        <f t="shared" si="2"/>
        <v>4400</v>
      </c>
    </row>
    <row r="126" spans="1:11" ht="30" customHeight="1">
      <c r="A126" s="101"/>
      <c r="B126" s="103" t="s">
        <v>100</v>
      </c>
      <c r="C126" s="101"/>
      <c r="D126" s="101">
        <v>240</v>
      </c>
      <c r="E126" s="101" t="s">
        <v>91</v>
      </c>
      <c r="F126" s="102">
        <v>2000</v>
      </c>
      <c r="G126" s="108">
        <f t="shared" si="3"/>
        <v>833.3333333333334</v>
      </c>
      <c r="H126" s="101" t="s">
        <v>56</v>
      </c>
      <c r="I126" s="102">
        <v>2000</v>
      </c>
      <c r="J126" s="102"/>
      <c r="K126" s="104">
        <f t="shared" si="2"/>
        <v>2000</v>
      </c>
    </row>
    <row r="127" spans="1:11" ht="30" customHeight="1">
      <c r="A127" s="101"/>
      <c r="B127" s="114" t="s">
        <v>99</v>
      </c>
      <c r="C127" s="101"/>
      <c r="D127" s="101">
        <v>286</v>
      </c>
      <c r="E127" s="101"/>
      <c r="F127" s="102">
        <v>2400</v>
      </c>
      <c r="G127" s="108"/>
      <c r="H127" s="101" t="s">
        <v>61</v>
      </c>
      <c r="I127" s="102">
        <v>2400</v>
      </c>
      <c r="J127" s="102"/>
      <c r="K127" s="104">
        <f t="shared" si="2"/>
        <v>2400</v>
      </c>
    </row>
    <row r="128" spans="1:11" ht="30" customHeight="1">
      <c r="A128" s="101">
        <v>11</v>
      </c>
      <c r="B128" s="130" t="s">
        <v>45</v>
      </c>
      <c r="C128" s="101"/>
      <c r="D128" s="100">
        <f>SUM(D129:D132)</f>
        <v>100</v>
      </c>
      <c r="E128" s="100"/>
      <c r="F128" s="117">
        <f>SUM(F129:F132)</f>
        <v>453</v>
      </c>
      <c r="G128" s="105">
        <f t="shared" si="3"/>
        <v>453</v>
      </c>
      <c r="H128" s="100">
        <f>SUM(H129:H132)</f>
        <v>0</v>
      </c>
      <c r="I128" s="117">
        <f>SUM(I129:I132)</f>
        <v>453</v>
      </c>
      <c r="J128" s="117">
        <f>SUM(J129:J132)</f>
        <v>0</v>
      </c>
      <c r="K128" s="117">
        <f t="shared" si="2"/>
        <v>453</v>
      </c>
    </row>
    <row r="129" spans="1:11" ht="58.5" customHeight="1">
      <c r="A129" s="101"/>
      <c r="B129" s="103" t="s">
        <v>130</v>
      </c>
      <c r="C129" s="131"/>
      <c r="D129" s="131"/>
      <c r="E129" s="131"/>
      <c r="F129" s="133">
        <v>453</v>
      </c>
      <c r="G129" s="108" t="e">
        <f t="shared" si="3"/>
        <v>#DIV/0!</v>
      </c>
      <c r="H129" s="101"/>
      <c r="I129" s="101">
        <v>453</v>
      </c>
      <c r="J129" s="101"/>
      <c r="K129" s="104">
        <f t="shared" si="2"/>
        <v>453</v>
      </c>
    </row>
    <row r="130" spans="1:11" ht="33" hidden="1">
      <c r="A130" s="101"/>
      <c r="B130" s="103" t="s">
        <v>46</v>
      </c>
      <c r="C130" s="101"/>
      <c r="D130" s="101"/>
      <c r="E130" s="101"/>
      <c r="F130" s="102"/>
      <c r="G130" s="108" t="e">
        <f t="shared" si="3"/>
        <v>#DIV/0!</v>
      </c>
      <c r="H130" s="101"/>
      <c r="I130" s="101"/>
      <c r="J130" s="101"/>
      <c r="K130" s="117">
        <f t="shared" si="2"/>
        <v>0</v>
      </c>
    </row>
    <row r="131" spans="1:11" ht="16.5" hidden="1">
      <c r="A131" s="101"/>
      <c r="B131" s="103"/>
      <c r="C131" s="101">
        <v>578</v>
      </c>
      <c r="D131" s="101"/>
      <c r="E131" s="101"/>
      <c r="F131" s="102"/>
      <c r="G131" s="108" t="e">
        <f t="shared" si="3"/>
        <v>#DIV/0!</v>
      </c>
      <c r="H131" s="101"/>
      <c r="I131" s="101"/>
      <c r="J131" s="101"/>
      <c r="K131" s="117">
        <f t="shared" si="2"/>
        <v>0</v>
      </c>
    </row>
    <row r="132" spans="1:11" ht="33" hidden="1">
      <c r="A132" s="101"/>
      <c r="B132" s="114" t="s">
        <v>50</v>
      </c>
      <c r="C132" s="101"/>
      <c r="D132" s="101">
        <v>100</v>
      </c>
      <c r="E132" s="101"/>
      <c r="F132" s="102"/>
      <c r="G132" s="108">
        <f t="shared" si="3"/>
        <v>0</v>
      </c>
      <c r="H132" s="101"/>
      <c r="I132" s="101"/>
      <c r="J132" s="101"/>
      <c r="K132" s="117">
        <f t="shared" si="2"/>
        <v>0</v>
      </c>
    </row>
    <row r="133" spans="1:11" ht="39" customHeight="1">
      <c r="A133" s="101"/>
      <c r="B133" s="137" t="s">
        <v>47</v>
      </c>
      <c r="C133" s="138"/>
      <c r="D133" s="139">
        <f>SUM(D128+D125+D116+D112+D109+D107+D104+D101+D93+D90+D68)</f>
        <v>45832.3</v>
      </c>
      <c r="E133" s="139"/>
      <c r="F133" s="140">
        <f>SUM(F128+F125+F116+F112+F109+F107+F104+F101+F93+F69+F23+F16)</f>
        <v>62535</v>
      </c>
      <c r="G133" s="140">
        <f>SUM(G128+G125+G116+G112+G109+G107+G104+G101+G93+G69+G23+G16)</f>
        <v>15094.225786386822</v>
      </c>
      <c r="H133" s="140">
        <f>SUM(H128+H125+H116+H112+H109+H107+H104+H101+H93+H69+H23+H16)</f>
        <v>0</v>
      </c>
      <c r="I133" s="140">
        <f>I16+I71+I93+I98+I101+I104+I109+I125+I128+I121+I123</f>
        <v>264731</v>
      </c>
      <c r="J133" s="140">
        <f>J16+J71+J93+J98+J101+J104+J109+J125+J128+J121+J123</f>
        <v>11100</v>
      </c>
      <c r="K133" s="140">
        <f>K16+K71+K93+K98+K101+K104+K109+K125+K128+K121+K123</f>
        <v>275831</v>
      </c>
    </row>
    <row r="134" spans="1:11" ht="16.5">
      <c r="A134" s="115"/>
      <c r="B134" s="110"/>
      <c r="C134" s="110"/>
      <c r="D134" s="111"/>
      <c r="E134" s="111"/>
      <c r="F134" s="111"/>
      <c r="G134" s="110"/>
      <c r="H134" s="111"/>
      <c r="I134" s="111"/>
      <c r="J134" s="111"/>
      <c r="K134" s="111"/>
    </row>
    <row r="135" spans="1:11" ht="16.5">
      <c r="A135" s="116"/>
      <c r="B135" s="110"/>
      <c r="C135" s="110"/>
      <c r="D135" s="111"/>
      <c r="E135" s="111"/>
      <c r="F135" s="111"/>
      <c r="G135" s="110"/>
      <c r="H135" s="111"/>
      <c r="I135" s="111"/>
      <c r="J135" s="111"/>
      <c r="K135" s="111"/>
    </row>
    <row r="136" ht="15.75">
      <c r="A136" s="1"/>
    </row>
    <row r="137" ht="15.75">
      <c r="A137" s="1"/>
    </row>
  </sheetData>
  <mergeCells count="18">
    <mergeCell ref="I1:K1"/>
    <mergeCell ref="I2:K2"/>
    <mergeCell ref="I4:K4"/>
    <mergeCell ref="A11:K11"/>
    <mergeCell ref="K13:K15"/>
    <mergeCell ref="I6:K6"/>
    <mergeCell ref="I7:K7"/>
    <mergeCell ref="I9:K9"/>
    <mergeCell ref="I13:I15"/>
    <mergeCell ref="A12:K12"/>
    <mergeCell ref="A13:A15"/>
    <mergeCell ref="B13:B15"/>
    <mergeCell ref="F13:F15"/>
    <mergeCell ref="J13:J15"/>
    <mergeCell ref="D13:D15"/>
    <mergeCell ref="E13:E15"/>
    <mergeCell ref="G13:G15"/>
    <mergeCell ref="H13:H15"/>
  </mergeCells>
  <printOptions/>
  <pageMargins left="0.5905511811023623" right="0" top="0.3937007874015748" bottom="0" header="0.5118110236220472" footer="0.5118110236220472"/>
  <pageSetup horizontalDpi="300" verticalDpi="300" orientation="portrait" paperSize="9" scale="90" r:id="rId1"/>
  <rowBreaks count="2" manualBreakCount="2">
    <brk id="40" max="10" man="1"/>
    <brk id="10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2005-07-04T11:00:19Z</cp:lastPrinted>
  <dcterms:created xsi:type="dcterms:W3CDTF">2004-10-26T05:56:16Z</dcterms:created>
  <dcterms:modified xsi:type="dcterms:W3CDTF">2005-07-14T13:47:50Z</dcterms:modified>
  <cp:category/>
  <cp:version/>
  <cp:contentType/>
  <cp:contentStatus/>
</cp:coreProperties>
</file>