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65506" windowWidth="13440" windowHeight="13590" activeTab="0"/>
  </bookViews>
  <sheets>
    <sheet name="Табл.1" sheetId="1" r:id="rId1"/>
    <sheet name="План границ" sheetId="2" r:id="rId2"/>
    <sheet name="Опорный план" sheetId="3" r:id="rId3"/>
    <sheet name="В ПЗ" sheetId="4" r:id="rId4"/>
    <sheet name="Табл.2" sheetId="5" r:id="rId5"/>
    <sheet name="БТИ" sheetId="6" r:id="rId6"/>
  </sheets>
  <definedNames>
    <definedName name="_xlnm.Print_Area" localSheetId="1">'План границ'!#REF!</definedName>
    <definedName name="_xlnm.Print_Area" localSheetId="0">'Табл.1'!$B$1:$L$16</definedName>
    <definedName name="_xlnm.Print_Area" localSheetId="4">'Табл.2'!$A$1:$D$24</definedName>
  </definedNames>
  <calcPr fullCalcOnLoad="1"/>
</workbook>
</file>

<file path=xl/sharedStrings.xml><?xml version="1.0" encoding="utf-8"?>
<sst xmlns="http://schemas.openxmlformats.org/spreadsheetml/2006/main" count="272" uniqueCount="170">
  <si>
    <t>Год стр-ва</t>
  </si>
  <si>
    <t>Общ. площ. жил. пом.</t>
  </si>
  <si>
    <t>3</t>
  </si>
  <si>
    <t>Всего:</t>
  </si>
  <si>
    <t>1</t>
  </si>
  <si>
    <t>2</t>
  </si>
  <si>
    <t>Разрешенное использование</t>
  </si>
  <si>
    <t>№   уч- ка</t>
  </si>
  <si>
    <t>№ п/п</t>
  </si>
  <si>
    <t>Площадь</t>
  </si>
  <si>
    <t>Кол. эт.</t>
  </si>
  <si>
    <t>Общ. площ. нежил. пом.</t>
  </si>
  <si>
    <t>Кол кв.</t>
  </si>
  <si>
    <t>Удельн. показатель зем. доли</t>
  </si>
  <si>
    <t>Норматив. площадь зем. уч., кв.м</t>
  </si>
  <si>
    <t>Фактич. Коэфф.</t>
  </si>
  <si>
    <t>Проектная площадь, кв.м</t>
  </si>
  <si>
    <t>ИТОГО</t>
  </si>
  <si>
    <t xml:space="preserve">   </t>
  </si>
  <si>
    <t>Итого образуемых земельных участков</t>
  </si>
  <si>
    <t>Показатели</t>
  </si>
  <si>
    <t>Норма обеспеченности   кв.м/чел.</t>
  </si>
  <si>
    <t>Нормативная площадь, кв.м</t>
  </si>
  <si>
    <t>на существующие жилые дома</t>
  </si>
  <si>
    <t>Население</t>
  </si>
  <si>
    <t>Площадка для игр детей дошкольного и младшего школьного возраста</t>
  </si>
  <si>
    <t>Площадка для отдыха взрослого населения</t>
  </si>
  <si>
    <t>Площадка для занятий физкультурой</t>
  </si>
  <si>
    <t>Автостоянка для временного хранения автомобилей</t>
  </si>
  <si>
    <t>Площадка для хозяйственных целей:</t>
  </si>
  <si>
    <t>для сушки белья</t>
  </si>
  <si>
    <t>для чистки вещей</t>
  </si>
  <si>
    <t>Всего</t>
  </si>
  <si>
    <t>Зеленые насаждения</t>
  </si>
  <si>
    <t>Расчет количества проживающих выполняем по формуле:   Nж = Nкв х К</t>
  </si>
  <si>
    <t>Коэффициент семейственности – 2,7 (письмо Калининградстата исх.№1061/12-09 от 29.05.07г.)</t>
  </si>
  <si>
    <r>
      <t xml:space="preserve">где:    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ж</t>
    </r>
    <r>
      <rPr>
        <i/>
        <sz val="9"/>
        <rFont val="Times New Roman"/>
        <family val="1"/>
      </rPr>
      <t xml:space="preserve"> - </t>
    </r>
    <r>
      <rPr>
        <sz val="9"/>
        <rFont val="Times New Roman"/>
        <family val="1"/>
      </rPr>
      <t>количество проживающих</t>
    </r>
  </si>
  <si>
    <r>
      <t>N</t>
    </r>
    <r>
      <rPr>
        <vertAlign val="subscript"/>
        <sz val="9"/>
        <rFont val="Times New Roman"/>
        <family val="1"/>
      </rPr>
      <t xml:space="preserve">кв </t>
    </r>
    <r>
      <rPr>
        <i/>
        <sz val="9"/>
        <rFont val="Times New Roman"/>
        <family val="1"/>
      </rPr>
      <t xml:space="preserve">- </t>
    </r>
    <r>
      <rPr>
        <sz val="9"/>
        <rFont val="Times New Roman"/>
        <family val="1"/>
      </rPr>
      <t>количество квартир</t>
    </r>
  </si>
  <si>
    <r>
      <t>К</t>
    </r>
    <r>
      <rPr>
        <i/>
        <sz val="9"/>
        <rFont val="Times New Roman"/>
        <family val="1"/>
      </rPr>
      <t xml:space="preserve"> – </t>
    </r>
    <r>
      <rPr>
        <sz val="9"/>
        <rFont val="Times New Roman"/>
        <family val="1"/>
      </rPr>
      <t>средний размер домохозяйства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(коэффициент семейственности)</t>
    </r>
  </si>
  <si>
    <t>4</t>
  </si>
  <si>
    <t>5</t>
  </si>
  <si>
    <t>6</t>
  </si>
  <si>
    <t>*Часть земельного участка площадью 76.00 кв.м расположена за красной линией ул. Типографская</t>
  </si>
  <si>
    <t>*Земельный участок полностью расположен в охранной зоне инженерных коммуникаций</t>
  </si>
  <si>
    <r>
      <t>*</t>
    </r>
    <r>
      <rPr>
        <i/>
        <sz val="9"/>
        <rFont val="Times New Roman"/>
        <family val="1"/>
      </rPr>
      <t>*Земельный участок обременен в части доступа к земельному участку № 12</t>
    </r>
  </si>
  <si>
    <t>37</t>
  </si>
  <si>
    <t>38</t>
  </si>
  <si>
    <t>39</t>
  </si>
  <si>
    <t>40</t>
  </si>
  <si>
    <t>39:15:141707:3</t>
  </si>
  <si>
    <t>39:15:141707:26</t>
  </si>
  <si>
    <t>39:15:141707:30</t>
  </si>
  <si>
    <t>39:15:141707:31</t>
  </si>
  <si>
    <t>под индивидуальный жилой дом, неоконченный строительством по ул. Мечникова, 2</t>
  </si>
  <si>
    <t>под строительство жилого дома по ул. Семипалатинской, 15</t>
  </si>
  <si>
    <t>под строительство жилого дома по ул. Семипалатинской, 25</t>
  </si>
  <si>
    <t>под строительство жилого дома по ул. Семипалатинской, 4</t>
  </si>
  <si>
    <t>Ранее образованные земельные участки, предлагаемые к преобразованию, в т.ч.:</t>
  </si>
  <si>
    <t>Всего ранее образованных земельных участков, предлагаемых к преобразованию</t>
  </si>
  <si>
    <r>
      <t>*</t>
    </r>
    <r>
      <rPr>
        <i/>
        <sz val="10"/>
        <rFont val="Times New Roman CYR"/>
        <family val="1"/>
      </rPr>
      <t>Часть земельного участка площадью 385.00 кв.м расположена за красной линией ул. Багратиона</t>
    </r>
  </si>
  <si>
    <t>в т.ч. в границах красных линий</t>
  </si>
  <si>
    <r>
      <t>**</t>
    </r>
    <r>
      <rPr>
        <i/>
        <sz val="10"/>
        <rFont val="Times New Roman"/>
        <family val="1"/>
      </rPr>
      <t>Земельный участок обременен правом беспрепятственного доступа к земельному участку с кадастровым номером 39:15:151410:19</t>
    </r>
  </si>
  <si>
    <r>
      <t>***</t>
    </r>
    <r>
      <rPr>
        <i/>
        <sz val="10"/>
        <rFont val="Times New Roman"/>
        <family val="1"/>
      </rPr>
      <t xml:space="preserve">Земельный участок полностью расположен за красной линией пер. Серпуховского и находится в охранной зоне инженерных коммуникаций </t>
    </r>
  </si>
  <si>
    <t>Улица</t>
  </si>
  <si>
    <t>№ дома</t>
  </si>
  <si>
    <t>Эт</t>
  </si>
  <si>
    <t>Год</t>
  </si>
  <si>
    <t>S общ.</t>
  </si>
  <si>
    <t>Кварт.</t>
  </si>
  <si>
    <t>К норм.</t>
  </si>
  <si>
    <t>S норм.</t>
  </si>
  <si>
    <t>S факт.</t>
  </si>
  <si>
    <t>К факт.</t>
  </si>
  <si>
    <t>%</t>
  </si>
  <si>
    <r>
      <t>*</t>
    </r>
    <r>
      <rPr>
        <sz val="9"/>
        <rFont val="Arial"/>
        <family val="2"/>
      </rPr>
      <t>*</t>
    </r>
    <r>
      <rPr>
        <i/>
        <sz val="9"/>
        <rFont val="Times New Roman CYR"/>
        <family val="1"/>
      </rPr>
      <t>Площадь земельного участка согласно данным ГКН составляет 316.00 кв.м</t>
    </r>
  </si>
  <si>
    <t>S кв.неж.</t>
  </si>
  <si>
    <t>S кв. жил.</t>
  </si>
  <si>
    <t>*Площадь земельного участка согласно данным ГКН составляет 80.00 кв.м</t>
  </si>
  <si>
    <t>Назн.</t>
  </si>
  <si>
    <t>Лит.</t>
  </si>
  <si>
    <t>А</t>
  </si>
  <si>
    <t>квартирный</t>
  </si>
  <si>
    <t>Земельный участок № 6 обременен в части доступа к земельному участку № 7</t>
  </si>
  <si>
    <t>Земельный участок № 7 обременен в части доступа к земельному участку № 8</t>
  </si>
  <si>
    <t>Земельный участок № 8 обременен в части доступа к земельному участку № 9</t>
  </si>
  <si>
    <t>Земельный участок № 9 обременен в части доступа к земельным участкам № 12, № 17 и к земельному участку с кадастровым номером 39:15:132531:10</t>
  </si>
  <si>
    <t>Земельный участок № 10 обременен в части доступа к земельным участкам № 6, № 7 и № 11</t>
  </si>
  <si>
    <t>Земельный участок № 12 обременен в части доступа к земельным участкам № 13 и № 11</t>
  </si>
  <si>
    <t>Земельный участок № 13 обременен в части доступа к земельным участкам № 12, № 11 и № 14</t>
  </si>
  <si>
    <t>Земельный участок № 15 обременен в части доступа к земельному участку № 14</t>
  </si>
  <si>
    <t>Всего ранее образованных земельных участков, предлагаемых к перераспределению</t>
  </si>
  <si>
    <r>
      <t>**</t>
    </r>
    <r>
      <rPr>
        <i/>
        <sz val="10"/>
        <rFont val="Times New Roman CYR"/>
        <family val="1"/>
      </rPr>
      <t>Часть земельного участка площадью 121.00 кв.м расположена за красной линией ул. Чекистов</t>
    </r>
  </si>
  <si>
    <r>
      <t>***</t>
    </r>
    <r>
      <rPr>
        <i/>
        <sz val="10"/>
        <rFont val="Times New Roman CYR"/>
        <family val="1"/>
      </rPr>
      <t>Земельный участок полностью расположен в границах земельного участка с кадастровым номером 39:15:121050:3</t>
    </r>
  </si>
  <si>
    <r>
      <t>N</t>
    </r>
    <r>
      <rPr>
        <vertAlign val="subscript"/>
        <sz val="9"/>
        <rFont val="Times New Roman"/>
        <family val="1"/>
      </rPr>
      <t>ж</t>
    </r>
    <r>
      <rPr>
        <sz val="9"/>
        <rFont val="Times New Roman"/>
        <family val="1"/>
      </rPr>
      <t xml:space="preserve"> = 161</t>
    </r>
    <r>
      <rPr>
        <b/>
        <sz val="9"/>
        <rFont val="Times New Roman"/>
        <family val="1"/>
      </rPr>
      <t xml:space="preserve"> х </t>
    </r>
    <r>
      <rPr>
        <sz val="9"/>
        <rFont val="Times New Roman"/>
        <family val="1"/>
      </rPr>
      <t xml:space="preserve">2,7 = </t>
    </r>
    <r>
      <rPr>
        <b/>
        <sz val="9"/>
        <rFont val="Times New Roman"/>
        <family val="1"/>
      </rPr>
      <t>435 (чел.)</t>
    </r>
  </si>
  <si>
    <t>Количество квартир – 161</t>
  </si>
  <si>
    <r>
      <t xml:space="preserve">Расчетное количество проживающих составляет  </t>
    </r>
    <r>
      <rPr>
        <b/>
        <sz val="9"/>
        <rFont val="Times New Roman"/>
        <family val="1"/>
      </rPr>
      <t>435 человек</t>
    </r>
    <r>
      <rPr>
        <sz val="9"/>
        <rFont val="Times New Roman"/>
        <family val="1"/>
      </rPr>
      <t>.</t>
    </r>
  </si>
  <si>
    <t>Ранее образованные земельные участки, предлагаемые к перераспределению в т.ч.:</t>
  </si>
  <si>
    <t>нежилое здание</t>
  </si>
  <si>
    <t>9</t>
  </si>
  <si>
    <t>10</t>
  </si>
  <si>
    <t>в т.ч. в границах красных линий - 33562.00 кв.м</t>
  </si>
  <si>
    <t>н/св</t>
  </si>
  <si>
    <t>1963</t>
  </si>
  <si>
    <t xml:space="preserve">  1а</t>
  </si>
  <si>
    <t>Б</t>
  </si>
  <si>
    <t>административное</t>
  </si>
  <si>
    <t>трансформаторная подстанция</t>
  </si>
  <si>
    <t>склад</t>
  </si>
  <si>
    <t>*Разница между суммой площадей ранее образованных и образуемых земельных участков и площадью территории межевания в границах красных линий составляет 6.00 кв.м. и будет ликвидирована при перераспределении земельного участка № 3</t>
  </si>
  <si>
    <t>ул.Пролетарская</t>
  </si>
  <si>
    <t xml:space="preserve">  1-5</t>
  </si>
  <si>
    <t xml:space="preserve">  5а</t>
  </si>
  <si>
    <t>дошкольное</t>
  </si>
  <si>
    <t>1965</t>
  </si>
  <si>
    <t xml:space="preserve">  7-13</t>
  </si>
  <si>
    <t>1964</t>
  </si>
  <si>
    <t xml:space="preserve">  9а</t>
  </si>
  <si>
    <t>1985</t>
  </si>
  <si>
    <t xml:space="preserve"> 11а</t>
  </si>
  <si>
    <t>1970</t>
  </si>
  <si>
    <t xml:space="preserve"> 15-17</t>
  </si>
  <si>
    <t>1961</t>
  </si>
  <si>
    <t xml:space="preserve"> 15а-17а</t>
  </si>
  <si>
    <t xml:space="preserve"> 19-21</t>
  </si>
  <si>
    <t xml:space="preserve"> 23-27</t>
  </si>
  <si>
    <t>ул.Шевченко</t>
  </si>
  <si>
    <t>1975</t>
  </si>
  <si>
    <t>1980</t>
  </si>
  <si>
    <t xml:space="preserve">  7-11</t>
  </si>
  <si>
    <t>1990</t>
  </si>
  <si>
    <t xml:space="preserve"> 11б</t>
  </si>
  <si>
    <t>магазин</t>
  </si>
  <si>
    <t>1994</t>
  </si>
  <si>
    <t>просп.Ленинский</t>
  </si>
  <si>
    <t xml:space="preserve"> 65а-67а</t>
  </si>
  <si>
    <t xml:space="preserve"> 65в</t>
  </si>
  <si>
    <t xml:space="preserve"> 67б</t>
  </si>
  <si>
    <t>2003</t>
  </si>
  <si>
    <t xml:space="preserve"> 69-73</t>
  </si>
  <si>
    <t xml:space="preserve"> 69б</t>
  </si>
  <si>
    <t>торговый павильон</t>
  </si>
  <si>
    <t>1998</t>
  </si>
  <si>
    <t xml:space="preserve"> 71а-73а</t>
  </si>
  <si>
    <t xml:space="preserve"> 75-77в</t>
  </si>
  <si>
    <t xml:space="preserve"> 79-79б</t>
  </si>
  <si>
    <t xml:space="preserve"> 81а</t>
  </si>
  <si>
    <t>Г1</t>
  </si>
  <si>
    <t>1996</t>
  </si>
  <si>
    <t xml:space="preserve"> 69а</t>
  </si>
  <si>
    <t>1995</t>
  </si>
  <si>
    <t xml:space="preserve"> 67в</t>
  </si>
  <si>
    <t>39:15:132316:42</t>
  </si>
  <si>
    <t>39:15:132316:37</t>
  </si>
  <si>
    <t>под существующие здания по просп. Ленинскому</t>
  </si>
  <si>
    <t>под существующие жилые дома, здания, сооружения по ул. Проф. Севастьянова - ул. Пролетарская - ул. Университетская</t>
  </si>
  <si>
    <t>Кадастровый номер</t>
  </si>
  <si>
    <t>до45</t>
  </si>
  <si>
    <t>39:15:142016:20</t>
  </si>
  <si>
    <t>39:15:142016:21</t>
  </si>
  <si>
    <t>39:15:142016:3</t>
  </si>
  <si>
    <t>под многоквартирный малоэтажный дом по ул. Луганская, 36</t>
  </si>
  <si>
    <t>под многоквартирный малоэтажный дом по ул. Луганская, 37</t>
  </si>
  <si>
    <t>под многоквартирный малоэтажный дом по ул. Луганская, 39</t>
  </si>
  <si>
    <t>под многоквартирный малоэтажный дом по ул. Луганская, 40</t>
  </si>
  <si>
    <t>под многоквартирный малоэтажный дом по ул. Луганская, 44</t>
  </si>
  <si>
    <t>под многоквартирный малоэтажный дом по ул. Луганская, 47</t>
  </si>
  <si>
    <t>под многоквартирный малоэтажный дом по ул. Луганская, 65</t>
  </si>
  <si>
    <t>под многоквартирный малоэтажный дом по ул. Луганская, 70</t>
  </si>
  <si>
    <t>под многоквартирный малоэтажный дом по ул. Аллея смелых, 163</t>
  </si>
  <si>
    <t>под многоквартирный малоэтажный дом по ул. Аллея смелых, 168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</si>
</sst>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0"/>
    <numFmt numFmtId="166" formatCode="0.0"/>
    <numFmt numFmtId="167" formatCode="0.00;[Red]0.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7">
    <font>
      <sz val="10"/>
      <name val="Arial Cyr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sz val="11"/>
      <color indexed="10"/>
      <name val="Times New Roman CYR"/>
      <family val="1"/>
    </font>
    <font>
      <b/>
      <i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sz val="10"/>
      <color indexed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0"/>
      <name val="Times New Roman CYR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sz val="9"/>
      <name val="Times New Roman"/>
      <family val="1"/>
    </font>
    <font>
      <i/>
      <sz val="9"/>
      <name val="Times New Roman"/>
      <family val="1"/>
    </font>
    <font>
      <vertAlign val="subscript"/>
      <sz val="9"/>
      <name val="Times New Roman"/>
      <family val="1"/>
    </font>
    <font>
      <b/>
      <sz val="9"/>
      <name val="Times New Roman"/>
      <family val="1"/>
    </font>
    <font>
      <i/>
      <sz val="10"/>
      <name val="Arial Cyr"/>
      <family val="0"/>
    </font>
    <font>
      <b/>
      <i/>
      <sz val="11"/>
      <name val="Times New Roman CYR"/>
      <family val="1"/>
    </font>
    <font>
      <i/>
      <sz val="9"/>
      <name val="Times New Roman CYR"/>
      <family val="1"/>
    </font>
    <font>
      <sz val="9"/>
      <name val="Arial"/>
      <family val="2"/>
    </font>
    <font>
      <b/>
      <i/>
      <sz val="11"/>
      <color indexed="10"/>
      <name val="Times New Roman CYR"/>
      <family val="1"/>
    </font>
    <font>
      <i/>
      <sz val="11"/>
      <color indexed="10"/>
      <name val="Times New Roman CYR"/>
      <family val="1"/>
    </font>
    <font>
      <b/>
      <sz val="11"/>
      <name val="Times New Roman"/>
      <family val="1"/>
    </font>
    <font>
      <i/>
      <u val="single"/>
      <sz val="11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i/>
      <sz val="9"/>
      <name val="Arial 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17"/>
      <name val="Arial"/>
      <family val="2"/>
    </font>
    <font>
      <i/>
      <sz val="8"/>
      <name val="Arial Cyr"/>
      <family val="0"/>
    </font>
    <font>
      <sz val="12"/>
      <name val="Times New Roman CYR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0"/>
      <name val="Times New Roman CYR"/>
      <family val="1"/>
    </font>
    <font>
      <b/>
      <sz val="10"/>
      <color indexed="10"/>
      <name val="Times New Roman CYR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2" fontId="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justify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justify" wrapText="1"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1" fontId="0" fillId="0" borderId="0" xfId="0" applyNumberFormat="1" applyAlignment="1">
      <alignment/>
    </xf>
    <xf numFmtId="1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1" fontId="17" fillId="0" borderId="2" xfId="0" applyNumberFormat="1" applyFont="1" applyBorder="1" applyAlignment="1">
      <alignment horizontal="center" vertical="justify" wrapText="1"/>
    </xf>
    <xf numFmtId="1" fontId="19" fillId="0" borderId="3" xfId="0" applyNumberFormat="1" applyFont="1" applyBorder="1" applyAlignment="1">
      <alignment horizontal="center" vertical="center" wrapText="1"/>
    </xf>
    <xf numFmtId="1" fontId="19" fillId="0" borderId="4" xfId="0" applyNumberFormat="1" applyFont="1" applyBorder="1" applyAlignment="1">
      <alignment horizontal="center" vertical="center" wrapText="1"/>
    </xf>
    <xf numFmtId="1" fontId="19" fillId="0" borderId="5" xfId="0" applyNumberFormat="1" applyFont="1" applyBorder="1" applyAlignment="1">
      <alignment horizontal="center" vertical="center" wrapText="1"/>
    </xf>
    <xf numFmtId="1" fontId="18" fillId="0" borderId="6" xfId="0" applyNumberFormat="1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left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1" fontId="18" fillId="0" borderId="7" xfId="0" applyNumberFormat="1" applyFont="1" applyBorder="1" applyAlignment="1">
      <alignment horizontal="center" vertical="center" wrapText="1"/>
    </xf>
    <xf numFmtId="166" fontId="18" fillId="0" borderId="1" xfId="0" applyNumberFormat="1" applyFont="1" applyBorder="1" applyAlignment="1">
      <alignment horizontal="center" vertical="center" wrapText="1"/>
    </xf>
    <xf numFmtId="166" fontId="18" fillId="0" borderId="4" xfId="0" applyNumberFormat="1" applyFont="1" applyBorder="1" applyAlignment="1">
      <alignment horizontal="center" vertical="center" wrapText="1"/>
    </xf>
    <xf numFmtId="1" fontId="18" fillId="0" borderId="5" xfId="0" applyNumberFormat="1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wrapText="1"/>
    </xf>
    <xf numFmtId="1" fontId="18" fillId="0" borderId="4" xfId="0" applyNumberFormat="1" applyFont="1" applyBorder="1" applyAlignment="1">
      <alignment vertical="top" wrapText="1"/>
    </xf>
    <xf numFmtId="1" fontId="18" fillId="0" borderId="8" xfId="0" applyNumberFormat="1" applyFont="1" applyBorder="1" applyAlignment="1">
      <alignment horizontal="right" vertical="top" wrapText="1"/>
    </xf>
    <xf numFmtId="166" fontId="18" fillId="0" borderId="8" xfId="0" applyNumberFormat="1" applyFont="1" applyBorder="1" applyAlignment="1">
      <alignment horizontal="center" vertical="center" wrapText="1"/>
    </xf>
    <xf numFmtId="1" fontId="18" fillId="0" borderId="9" xfId="0" applyNumberFormat="1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right" vertical="top" wrapText="1"/>
    </xf>
    <xf numFmtId="166" fontId="18" fillId="0" borderId="10" xfId="0" applyNumberFormat="1" applyFont="1" applyBorder="1" applyAlignment="1">
      <alignment horizontal="center" vertical="center" wrapText="1"/>
    </xf>
    <xf numFmtId="1" fontId="18" fillId="0" borderId="11" xfId="0" applyNumberFormat="1" applyFont="1" applyBorder="1" applyAlignment="1">
      <alignment horizontal="center" vertical="center" wrapText="1"/>
    </xf>
    <xf numFmtId="1" fontId="18" fillId="0" borderId="12" xfId="0" applyNumberFormat="1" applyFont="1" applyBorder="1" applyAlignment="1">
      <alignment horizontal="center" vertical="center" wrapText="1"/>
    </xf>
    <xf numFmtId="1" fontId="18" fillId="0" borderId="13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1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2" fontId="14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right"/>
    </xf>
    <xf numFmtId="2" fontId="30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5" fillId="0" borderId="1" xfId="0" applyFont="1" applyBorder="1" applyAlignment="1">
      <alignment/>
    </xf>
    <xf numFmtId="0" fontId="35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" fontId="39" fillId="0" borderId="1" xfId="0" applyNumberFormat="1" applyFont="1" applyBorder="1" applyAlignment="1">
      <alignment horizontal="center"/>
    </xf>
    <xf numFmtId="0" fontId="35" fillId="2" borderId="1" xfId="0" applyFont="1" applyFill="1" applyBorder="1" applyAlignment="1">
      <alignment/>
    </xf>
    <xf numFmtId="0" fontId="35" fillId="3" borderId="1" xfId="0" applyFont="1" applyFill="1" applyBorder="1" applyAlignment="1">
      <alignment/>
    </xf>
    <xf numFmtId="0" fontId="35" fillId="4" borderId="1" xfId="0" applyFont="1" applyFill="1" applyBorder="1" applyAlignment="1">
      <alignment/>
    </xf>
    <xf numFmtId="1" fontId="28" fillId="0" borderId="15" xfId="0" applyNumberFormat="1" applyFont="1" applyBorder="1" applyAlignment="1">
      <alignment horizontal="right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2" fontId="37" fillId="0" borderId="1" xfId="0" applyNumberFormat="1" applyFont="1" applyFill="1" applyBorder="1" applyAlignment="1">
      <alignment horizontal="center"/>
    </xf>
    <xf numFmtId="2" fontId="38" fillId="0" borderId="1" xfId="0" applyNumberFormat="1" applyFont="1" applyFill="1" applyBorder="1" applyAlignment="1">
      <alignment horizontal="center"/>
    </xf>
    <xf numFmtId="49" fontId="40" fillId="0" borderId="0" xfId="0" applyNumberFormat="1" applyFont="1" applyAlignment="1">
      <alignment/>
    </xf>
    <xf numFmtId="49" fontId="40" fillId="0" borderId="0" xfId="0" applyNumberFormat="1" applyFont="1" applyAlignment="1">
      <alignment wrapText="1"/>
    </xf>
    <xf numFmtId="2" fontId="5" fillId="0" borderId="0" xfId="0" applyNumberFormat="1" applyFont="1" applyAlignment="1">
      <alignment wrapText="1"/>
    </xf>
    <xf numFmtId="2" fontId="14" fillId="0" borderId="1" xfId="0" applyNumberFormat="1" applyFont="1" applyBorder="1" applyAlignment="1">
      <alignment horizontal="center" vertical="center" wrapText="1"/>
    </xf>
    <xf numFmtId="1" fontId="24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center"/>
    </xf>
    <xf numFmtId="0" fontId="3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2" borderId="1" xfId="0" applyFill="1" applyBorder="1" applyAlignment="1">
      <alignment/>
    </xf>
    <xf numFmtId="1" fontId="10" fillId="0" borderId="1" xfId="0" applyNumberFormat="1" applyFont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1" xfId="0" applyNumberFormat="1" applyFont="1" applyBorder="1" applyAlignment="1">
      <alignment horizontal="center" vertical="center" wrapText="1"/>
    </xf>
    <xf numFmtId="1" fontId="43" fillId="0" borderId="1" xfId="0" applyNumberFormat="1" applyFont="1" applyBorder="1" applyAlignment="1">
      <alignment horizontal="center" vertical="center" wrapText="1"/>
    </xf>
    <xf numFmtId="2" fontId="43" fillId="0" borderId="1" xfId="0" applyNumberFormat="1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2" fontId="37" fillId="0" borderId="1" xfId="0" applyNumberFormat="1" applyFont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1" fontId="45" fillId="0" borderId="1" xfId="0" applyNumberFormat="1" applyFont="1" applyBorder="1" applyAlignment="1">
      <alignment vertical="center" wrapText="1"/>
    </xf>
    <xf numFmtId="2" fontId="46" fillId="0" borderId="1" xfId="0" applyNumberFormat="1" applyFont="1" applyFill="1" applyBorder="1" applyAlignment="1">
      <alignment horizontal="center" vertical="center" wrapText="1"/>
    </xf>
    <xf numFmtId="1" fontId="3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4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 wrapText="1"/>
    </xf>
    <xf numFmtId="0" fontId="10" fillId="0" borderId="4" xfId="0" applyNumberFormat="1" applyFont="1" applyBorder="1" applyAlignment="1">
      <alignment horizontal="left" wrapText="1"/>
    </xf>
    <xf numFmtId="0" fontId="6" fillId="0" borderId="4" xfId="0" applyNumberFormat="1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left" wrapText="1"/>
    </xf>
    <xf numFmtId="1" fontId="45" fillId="0" borderId="1" xfId="0" applyNumberFormat="1" applyFont="1" applyBorder="1" applyAlignment="1">
      <alignment horizontal="right" vertical="center" wrapText="1"/>
    </xf>
    <xf numFmtId="1" fontId="26" fillId="0" borderId="1" xfId="0" applyNumberFormat="1" applyFont="1" applyBorder="1" applyAlignment="1">
      <alignment horizontal="left" vertical="center" wrapText="1"/>
    </xf>
    <xf numFmtId="1" fontId="26" fillId="0" borderId="16" xfId="0" applyNumberFormat="1" applyFont="1" applyBorder="1" applyAlignment="1">
      <alignment horizontal="left" vertical="center" wrapText="1"/>
    </xf>
    <xf numFmtId="1" fontId="26" fillId="0" borderId="17" xfId="0" applyNumberFormat="1" applyFont="1" applyBorder="1" applyAlignment="1">
      <alignment horizontal="left" vertical="center" wrapText="1"/>
    </xf>
    <xf numFmtId="1" fontId="26" fillId="0" borderId="18" xfId="0" applyNumberFormat="1" applyFont="1" applyBorder="1" applyAlignment="1">
      <alignment horizontal="left" vertical="center" wrapText="1"/>
    </xf>
    <xf numFmtId="1" fontId="26" fillId="0" borderId="19" xfId="0" applyNumberFormat="1" applyFont="1" applyBorder="1" applyAlignment="1">
      <alignment horizontal="left" vertical="center" wrapText="1"/>
    </xf>
    <xf numFmtId="1" fontId="36" fillId="0" borderId="1" xfId="0" applyNumberFormat="1" applyFont="1" applyFill="1" applyBorder="1" applyAlignment="1">
      <alignment horizontal="center" vertical="center" wrapText="1"/>
    </xf>
    <xf numFmtId="2" fontId="36" fillId="0" borderId="1" xfId="0" applyNumberFormat="1" applyFont="1" applyBorder="1" applyAlignment="1">
      <alignment horizontal="center" vertical="center" wrapText="1"/>
    </xf>
    <xf numFmtId="1" fontId="36" fillId="0" borderId="1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justify" wrapText="1"/>
    </xf>
    <xf numFmtId="1" fontId="44" fillId="0" borderId="16" xfId="0" applyNumberFormat="1" applyFont="1" applyFill="1" applyBorder="1" applyAlignment="1">
      <alignment horizontal="center" vertical="center" wrapText="1"/>
    </xf>
    <xf numFmtId="1" fontId="44" fillId="0" borderId="17" xfId="0" applyNumberFormat="1" applyFont="1" applyFill="1" applyBorder="1" applyAlignment="1">
      <alignment horizontal="center" vertical="center" wrapText="1"/>
    </xf>
    <xf numFmtId="1" fontId="44" fillId="0" borderId="15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wrapText="1"/>
    </xf>
    <xf numFmtId="0" fontId="26" fillId="0" borderId="1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wrapText="1"/>
    </xf>
    <xf numFmtId="49" fontId="6" fillId="0" borderId="17" xfId="0" applyNumberFormat="1" applyFont="1" applyBorder="1" applyAlignment="1">
      <alignment horizontal="left" wrapText="1"/>
    </xf>
    <xf numFmtId="0" fontId="26" fillId="0" borderId="4" xfId="0" applyNumberFormat="1" applyFont="1" applyBorder="1" applyAlignment="1">
      <alignment horizontal="left" wrapText="1"/>
    </xf>
    <xf numFmtId="0" fontId="5" fillId="0" borderId="1" xfId="0" applyNumberFormat="1" applyFont="1" applyBorder="1" applyAlignment="1">
      <alignment horizontal="left" wrapText="1"/>
    </xf>
    <xf numFmtId="0" fontId="6" fillId="0" borderId="1" xfId="0" applyNumberFormat="1" applyFont="1" applyBorder="1" applyAlignment="1">
      <alignment horizontal="left" wrapText="1"/>
    </xf>
    <xf numFmtId="1" fontId="41" fillId="0" borderId="16" xfId="0" applyNumberFormat="1" applyFont="1" applyBorder="1" applyAlignment="1">
      <alignment horizontal="left" vertical="center" wrapText="1"/>
    </xf>
    <xf numFmtId="1" fontId="41" fillId="0" borderId="15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left" wrapText="1"/>
    </xf>
    <xf numFmtId="49" fontId="21" fillId="0" borderId="1" xfId="0" applyNumberFormat="1" applyFont="1" applyBorder="1" applyAlignment="1">
      <alignment horizontal="left" wrapText="1"/>
    </xf>
    <xf numFmtId="49" fontId="27" fillId="0" borderId="10" xfId="0" applyNumberFormat="1" applyFont="1" applyBorder="1" applyAlignment="1">
      <alignment horizontal="left" wrapText="1"/>
    </xf>
    <xf numFmtId="1" fontId="25" fillId="0" borderId="16" xfId="0" applyNumberFormat="1" applyFont="1" applyBorder="1" applyAlignment="1">
      <alignment horizontal="center" vertical="center" wrapText="1"/>
    </xf>
    <xf numFmtId="1" fontId="25" fillId="0" borderId="15" xfId="0" applyNumberFormat="1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" fontId="14" fillId="0" borderId="16" xfId="0" applyNumberFormat="1" applyFont="1" applyBorder="1" applyAlignment="1">
      <alignment horizontal="right" vertical="center" wrapText="1"/>
    </xf>
    <xf numFmtId="1" fontId="14" fillId="0" borderId="17" xfId="0" applyNumberFormat="1" applyFont="1" applyBorder="1" applyAlignment="1">
      <alignment horizontal="right" vertical="center" wrapText="1"/>
    </xf>
    <xf numFmtId="1" fontId="14" fillId="0" borderId="15" xfId="0" applyNumberFormat="1" applyFont="1" applyBorder="1" applyAlignment="1">
      <alignment horizontal="right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left" vertical="center" wrapText="1"/>
    </xf>
    <xf numFmtId="1" fontId="2" fillId="0" borderId="15" xfId="0" applyNumberFormat="1" applyFont="1" applyBorder="1" applyAlignment="1">
      <alignment horizontal="left" vertical="center" wrapText="1"/>
    </xf>
    <xf numFmtId="1" fontId="13" fillId="0" borderId="16" xfId="0" applyNumberFormat="1" applyFont="1" applyBorder="1" applyAlignment="1">
      <alignment horizontal="left" vertical="center" wrapText="1"/>
    </xf>
    <xf numFmtId="1" fontId="13" fillId="0" borderId="17" xfId="0" applyNumberFormat="1" applyFont="1" applyBorder="1" applyAlignment="1">
      <alignment horizontal="left" vertical="center" wrapText="1"/>
    </xf>
    <xf numFmtId="1" fontId="13" fillId="0" borderId="15" xfId="0" applyNumberFormat="1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/>
    </xf>
    <xf numFmtId="1" fontId="28" fillId="0" borderId="16" xfId="0" applyNumberFormat="1" applyFont="1" applyBorder="1" applyAlignment="1">
      <alignment horizontal="right" vertical="center" wrapText="1"/>
    </xf>
    <xf numFmtId="1" fontId="28" fillId="0" borderId="17" xfId="0" applyNumberFormat="1" applyFont="1" applyBorder="1" applyAlignment="1">
      <alignment horizontal="right" vertical="center" wrapText="1"/>
    </xf>
    <xf numFmtId="1" fontId="28" fillId="0" borderId="15" xfId="0" applyNumberFormat="1" applyFont="1" applyBorder="1" applyAlignment="1">
      <alignment horizontal="right" vertical="center" wrapText="1"/>
    </xf>
    <xf numFmtId="0" fontId="32" fillId="0" borderId="1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34" fillId="0" borderId="0" xfId="0" applyNumberFormat="1" applyFont="1" applyAlignment="1">
      <alignment horizontal="left" vertical="center" wrapText="1"/>
    </xf>
    <xf numFmtId="1" fontId="11" fillId="0" borderId="0" xfId="0" applyNumberFormat="1" applyFont="1" applyAlignment="1">
      <alignment horizontal="right"/>
    </xf>
    <xf numFmtId="49" fontId="40" fillId="0" borderId="0" xfId="0" applyNumberFormat="1" applyFont="1" applyAlignment="1">
      <alignment horizontal="left" wrapText="1"/>
    </xf>
    <xf numFmtId="1" fontId="17" fillId="0" borderId="20" xfId="0" applyNumberFormat="1" applyFont="1" applyFill="1" applyBorder="1" applyAlignment="1">
      <alignment horizontal="center" vertical="justify" wrapText="1"/>
    </xf>
    <xf numFmtId="1" fontId="17" fillId="0" borderId="6" xfId="0" applyNumberFormat="1" applyFont="1" applyFill="1" applyBorder="1" applyAlignment="1">
      <alignment horizontal="center" vertical="justify" wrapText="1"/>
    </xf>
    <xf numFmtId="0" fontId="18" fillId="0" borderId="6" xfId="0" applyFont="1" applyBorder="1" applyAlignment="1">
      <alignment horizontal="center" vertical="justify" wrapText="1"/>
    </xf>
    <xf numFmtId="1" fontId="17" fillId="0" borderId="21" xfId="0" applyNumberFormat="1" applyFont="1" applyBorder="1" applyAlignment="1">
      <alignment horizontal="center" vertical="justify" wrapText="1"/>
    </xf>
    <xf numFmtId="1" fontId="17" fillId="0" borderId="1" xfId="0" applyNumberFormat="1" applyFont="1" applyBorder="1" applyAlignment="1">
      <alignment horizontal="center" vertical="justify" wrapText="1"/>
    </xf>
    <xf numFmtId="0" fontId="17" fillId="0" borderId="21" xfId="0" applyFont="1" applyBorder="1" applyAlignment="1">
      <alignment horizontal="center" vertical="justify" wrapText="1"/>
    </xf>
    <xf numFmtId="0" fontId="17" fillId="0" borderId="1" xfId="0" applyFont="1" applyBorder="1" applyAlignment="1">
      <alignment horizontal="center" vertical="justify" wrapText="1"/>
    </xf>
    <xf numFmtId="2" fontId="17" fillId="0" borderId="9" xfId="0" applyNumberFormat="1" applyFont="1" applyBorder="1" applyAlignment="1">
      <alignment horizontal="center" vertical="justify" wrapText="1"/>
    </xf>
    <xf numFmtId="2" fontId="17" fillId="0" borderId="11" xfId="0" applyNumberFormat="1" applyFont="1" applyBorder="1" applyAlignment="1">
      <alignment horizontal="center" vertical="justify" wrapText="1"/>
    </xf>
    <xf numFmtId="1" fontId="18" fillId="0" borderId="2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"/>
  <sheetViews>
    <sheetView tabSelected="1" workbookViewId="0" topLeftCell="A1">
      <selection activeCell="B5" sqref="B5:L15"/>
    </sheetView>
  </sheetViews>
  <sheetFormatPr defaultColWidth="9.00390625" defaultRowHeight="12.75"/>
  <cols>
    <col min="1" max="1" width="2.625" style="11" customWidth="1"/>
    <col min="2" max="2" width="4.75390625" style="11" customWidth="1"/>
    <col min="3" max="3" width="58.75390625" style="11" customWidth="1"/>
    <col min="4" max="4" width="8.875" style="11" customWidth="1"/>
    <col min="5" max="5" width="3.625" style="11" customWidth="1"/>
    <col min="6" max="6" width="8.75390625" style="11" customWidth="1"/>
    <col min="7" max="7" width="7.00390625" style="11" customWidth="1"/>
    <col min="8" max="8" width="5.125" style="11" customWidth="1"/>
    <col min="9" max="9" width="7.00390625" style="11" customWidth="1"/>
    <col min="10" max="10" width="10.375" style="11" customWidth="1"/>
    <col min="11" max="11" width="7.625" style="11" customWidth="1"/>
    <col min="12" max="12" width="10.25390625" style="11" customWidth="1"/>
    <col min="13" max="13" width="13.875" style="11" customWidth="1"/>
    <col min="14" max="14" width="4.375" style="11" customWidth="1"/>
    <col min="15" max="15" width="19.75390625" style="11" customWidth="1"/>
    <col min="16" max="16" width="7.625" style="11" customWidth="1"/>
    <col min="17" max="17" width="6.25390625" style="11" customWidth="1"/>
    <col min="18" max="18" width="9.125" style="17" customWidth="1"/>
    <col min="19" max="16384" width="9.125" style="11" customWidth="1"/>
  </cols>
  <sheetData>
    <row r="1" spans="2:18" ht="12.75" customHeight="1">
      <c r="B1" s="115" t="s">
        <v>7</v>
      </c>
      <c r="C1" s="117" t="s">
        <v>6</v>
      </c>
      <c r="D1" s="118" t="s">
        <v>0</v>
      </c>
      <c r="E1" s="117" t="s">
        <v>10</v>
      </c>
      <c r="F1" s="116" t="s">
        <v>1</v>
      </c>
      <c r="G1" s="116" t="s">
        <v>11</v>
      </c>
      <c r="H1" s="117" t="s">
        <v>12</v>
      </c>
      <c r="I1" s="118" t="s">
        <v>13</v>
      </c>
      <c r="J1" s="118" t="s">
        <v>14</v>
      </c>
      <c r="K1" s="118" t="s">
        <v>15</v>
      </c>
      <c r="L1" s="118" t="s">
        <v>16</v>
      </c>
      <c r="M1" s="10"/>
      <c r="R1" s="11"/>
    </row>
    <row r="2" spans="1:18" ht="25.5" customHeight="1">
      <c r="A2" s="11" t="s">
        <v>18</v>
      </c>
      <c r="B2" s="115"/>
      <c r="C2" s="117"/>
      <c r="D2" s="118"/>
      <c r="E2" s="117"/>
      <c r="F2" s="116"/>
      <c r="G2" s="116"/>
      <c r="H2" s="117"/>
      <c r="I2" s="118"/>
      <c r="J2" s="118"/>
      <c r="K2" s="118"/>
      <c r="L2" s="118"/>
      <c r="M2" s="12"/>
      <c r="R2" s="11"/>
    </row>
    <row r="3" spans="2:18" ht="12.75" customHeight="1">
      <c r="B3" s="100">
        <v>1</v>
      </c>
      <c r="C3" s="100">
        <v>2</v>
      </c>
      <c r="D3" s="100">
        <v>3</v>
      </c>
      <c r="E3" s="100">
        <v>4</v>
      </c>
      <c r="F3" s="100">
        <v>5</v>
      </c>
      <c r="G3" s="100">
        <v>6</v>
      </c>
      <c r="H3" s="100">
        <v>7</v>
      </c>
      <c r="I3" s="100">
        <v>8</v>
      </c>
      <c r="J3" s="100">
        <v>9</v>
      </c>
      <c r="K3" s="100">
        <v>10</v>
      </c>
      <c r="L3" s="100">
        <v>11</v>
      </c>
      <c r="M3" s="119"/>
      <c r="R3" s="11"/>
    </row>
    <row r="4" spans="2:18" ht="12.75" customHeight="1" hidden="1">
      <c r="B4" s="100"/>
      <c r="C4" s="120" t="s">
        <v>60</v>
      </c>
      <c r="D4" s="121"/>
      <c r="E4" s="121"/>
      <c r="F4" s="121"/>
      <c r="G4" s="121"/>
      <c r="H4" s="121"/>
      <c r="I4" s="121"/>
      <c r="J4" s="121"/>
      <c r="K4" s="122"/>
      <c r="L4" s="97">
        <v>33562</v>
      </c>
      <c r="M4" s="119"/>
      <c r="R4" s="11"/>
    </row>
    <row r="5" spans="2:13" s="16" customFormat="1" ht="12.75" customHeight="1">
      <c r="B5" s="88">
        <v>1</v>
      </c>
      <c r="C5" s="104" t="s">
        <v>160</v>
      </c>
      <c r="D5" s="101" t="s">
        <v>156</v>
      </c>
      <c r="E5" s="101">
        <v>1</v>
      </c>
      <c r="F5" s="101">
        <v>112.6</v>
      </c>
      <c r="G5" s="101">
        <v>0</v>
      </c>
      <c r="H5" s="101">
        <v>3</v>
      </c>
      <c r="I5" s="89">
        <v>2.84</v>
      </c>
      <c r="J5" s="90">
        <f aca="true" t="shared" si="0" ref="J5:J12">(F5+G5)*I5</f>
        <v>319.784</v>
      </c>
      <c r="K5" s="91">
        <f aca="true" t="shared" si="1" ref="K5:K12">L5/(F5+G5)</f>
        <v>10.035523978685614</v>
      </c>
      <c r="L5" s="92">
        <v>1130</v>
      </c>
      <c r="M5" s="15"/>
    </row>
    <row r="6" spans="2:13" s="16" customFormat="1" ht="12.75" customHeight="1">
      <c r="B6" s="88">
        <v>2</v>
      </c>
      <c r="C6" s="104" t="s">
        <v>161</v>
      </c>
      <c r="D6" s="101">
        <v>1950</v>
      </c>
      <c r="E6" s="101">
        <v>1</v>
      </c>
      <c r="F6" s="101">
        <v>71.5</v>
      </c>
      <c r="G6" s="101">
        <v>0</v>
      </c>
      <c r="H6" s="101">
        <v>2</v>
      </c>
      <c r="I6" s="89">
        <v>2.84</v>
      </c>
      <c r="J6" s="90">
        <f t="shared" si="0"/>
        <v>203.06</v>
      </c>
      <c r="K6" s="91">
        <f t="shared" si="1"/>
        <v>16.223776223776223</v>
      </c>
      <c r="L6" s="92">
        <v>1160</v>
      </c>
      <c r="M6" s="15"/>
    </row>
    <row r="7" spans="2:12" s="16" customFormat="1" ht="12.75" customHeight="1">
      <c r="B7" s="88">
        <v>3</v>
      </c>
      <c r="C7" s="104" t="s">
        <v>162</v>
      </c>
      <c r="D7" s="101" t="s">
        <v>156</v>
      </c>
      <c r="E7" s="101">
        <v>1</v>
      </c>
      <c r="F7" s="101">
        <v>130.9</v>
      </c>
      <c r="G7" s="101">
        <v>0</v>
      </c>
      <c r="H7" s="101">
        <v>4</v>
      </c>
      <c r="I7" s="89">
        <v>2.84</v>
      </c>
      <c r="J7" s="90">
        <f t="shared" si="0"/>
        <v>371.756</v>
      </c>
      <c r="K7" s="91">
        <f t="shared" si="1"/>
        <v>8.831168831168831</v>
      </c>
      <c r="L7" s="92">
        <v>1156</v>
      </c>
    </row>
    <row r="8" spans="2:13" s="16" customFormat="1" ht="12.75" customHeight="1">
      <c r="B8" s="88">
        <v>4</v>
      </c>
      <c r="C8" s="104" t="s">
        <v>163</v>
      </c>
      <c r="D8" s="101" t="s">
        <v>156</v>
      </c>
      <c r="E8" s="101">
        <v>1</v>
      </c>
      <c r="F8" s="101">
        <v>56.3</v>
      </c>
      <c r="G8" s="101">
        <v>0</v>
      </c>
      <c r="H8" s="101">
        <v>2</v>
      </c>
      <c r="I8" s="89">
        <v>2.84</v>
      </c>
      <c r="J8" s="90">
        <f t="shared" si="0"/>
        <v>159.892</v>
      </c>
      <c r="K8" s="91">
        <f t="shared" si="1"/>
        <v>17.229129662522205</v>
      </c>
      <c r="L8" s="92">
        <v>970</v>
      </c>
      <c r="M8" s="15"/>
    </row>
    <row r="9" spans="2:13" s="16" customFormat="1" ht="12.75" customHeight="1">
      <c r="B9" s="88">
        <v>5</v>
      </c>
      <c r="C9" s="104" t="s">
        <v>164</v>
      </c>
      <c r="D9" s="101" t="s">
        <v>156</v>
      </c>
      <c r="E9" s="101">
        <v>2</v>
      </c>
      <c r="F9" s="101">
        <v>98.2</v>
      </c>
      <c r="G9" s="101">
        <v>0</v>
      </c>
      <c r="H9" s="101">
        <v>3</v>
      </c>
      <c r="I9" s="89">
        <v>2.84</v>
      </c>
      <c r="J9" s="90">
        <f t="shared" si="0"/>
        <v>278.888</v>
      </c>
      <c r="K9" s="91">
        <f t="shared" si="1"/>
        <v>10.183299389002036</v>
      </c>
      <c r="L9" s="92">
        <v>1000</v>
      </c>
      <c r="M9" s="15"/>
    </row>
    <row r="10" spans="2:13" s="16" customFormat="1" ht="12.75" customHeight="1">
      <c r="B10" s="88">
        <v>6</v>
      </c>
      <c r="C10" s="104" t="s">
        <v>165</v>
      </c>
      <c r="D10" s="101" t="s">
        <v>156</v>
      </c>
      <c r="E10" s="101">
        <v>1</v>
      </c>
      <c r="F10" s="101">
        <v>112.9</v>
      </c>
      <c r="G10" s="101">
        <v>0</v>
      </c>
      <c r="H10" s="101">
        <v>3</v>
      </c>
      <c r="I10" s="89">
        <v>2.84</v>
      </c>
      <c r="J10" s="90">
        <f t="shared" si="0"/>
        <v>320.636</v>
      </c>
      <c r="K10" s="91">
        <f t="shared" si="1"/>
        <v>9.33569530558016</v>
      </c>
      <c r="L10" s="92">
        <v>1054</v>
      </c>
      <c r="M10" s="15"/>
    </row>
    <row r="11" spans="2:13" s="16" customFormat="1" ht="12.75" customHeight="1">
      <c r="B11" s="88">
        <v>7</v>
      </c>
      <c r="C11" s="104" t="s">
        <v>166</v>
      </c>
      <c r="D11" s="101" t="s">
        <v>156</v>
      </c>
      <c r="E11" s="101">
        <v>1</v>
      </c>
      <c r="F11" s="101">
        <v>86.2</v>
      </c>
      <c r="G11" s="101">
        <v>0</v>
      </c>
      <c r="H11" s="101">
        <v>2</v>
      </c>
      <c r="I11" s="89">
        <v>2.84</v>
      </c>
      <c r="J11" s="90">
        <f t="shared" si="0"/>
        <v>244.808</v>
      </c>
      <c r="K11" s="91">
        <f t="shared" si="1"/>
        <v>9.860788863109049</v>
      </c>
      <c r="L11" s="92">
        <v>850</v>
      </c>
      <c r="M11" s="15"/>
    </row>
    <row r="12" spans="2:13" s="16" customFormat="1" ht="12.75" customHeight="1">
      <c r="B12" s="88">
        <v>8</v>
      </c>
      <c r="C12" s="104" t="s">
        <v>167</v>
      </c>
      <c r="D12" s="101" t="s">
        <v>156</v>
      </c>
      <c r="E12" s="101">
        <v>1</v>
      </c>
      <c r="F12" s="101">
        <v>73.9</v>
      </c>
      <c r="G12" s="101">
        <v>0</v>
      </c>
      <c r="H12" s="101">
        <v>2</v>
      </c>
      <c r="I12" s="89">
        <v>2.84</v>
      </c>
      <c r="J12" s="90">
        <f t="shared" si="0"/>
        <v>209.876</v>
      </c>
      <c r="K12" s="91">
        <f t="shared" si="1"/>
        <v>11.975642760487144</v>
      </c>
      <c r="L12" s="92">
        <v>885</v>
      </c>
      <c r="M12" s="15"/>
    </row>
    <row r="13" spans="2:13" s="16" customFormat="1" ht="12.75" customHeight="1">
      <c r="B13" s="88">
        <v>9</v>
      </c>
      <c r="C13" s="104" t="s">
        <v>168</v>
      </c>
      <c r="D13" s="101" t="s">
        <v>156</v>
      </c>
      <c r="E13" s="101">
        <v>1</v>
      </c>
      <c r="F13" s="101">
        <v>121</v>
      </c>
      <c r="G13" s="101">
        <v>0</v>
      </c>
      <c r="H13" s="101">
        <v>3</v>
      </c>
      <c r="I13" s="89">
        <v>2.84</v>
      </c>
      <c r="J13" s="90">
        <f>(F13+G13)*I13</f>
        <v>343.64</v>
      </c>
      <c r="K13" s="91">
        <f>L13/(F13+G13)</f>
        <v>9.917355371900827</v>
      </c>
      <c r="L13" s="92">
        <v>1200</v>
      </c>
      <c r="M13" s="15"/>
    </row>
    <row r="14" spans="2:13" s="16" customFormat="1" ht="12.75" customHeight="1">
      <c r="B14" s="88">
        <v>10</v>
      </c>
      <c r="C14" s="104" t="s">
        <v>169</v>
      </c>
      <c r="D14" s="101" t="s">
        <v>156</v>
      </c>
      <c r="E14" s="101">
        <v>1</v>
      </c>
      <c r="F14" s="101">
        <v>110.7</v>
      </c>
      <c r="G14" s="101">
        <v>0</v>
      </c>
      <c r="H14" s="101">
        <v>2</v>
      </c>
      <c r="I14" s="89">
        <v>2.84</v>
      </c>
      <c r="J14" s="90">
        <f>(F14+G14)*I14</f>
        <v>314.388</v>
      </c>
      <c r="K14" s="91">
        <f>L14/(F14+G14)</f>
        <v>10.5420054200542</v>
      </c>
      <c r="L14" s="92">
        <v>1167</v>
      </c>
      <c r="M14" s="15"/>
    </row>
    <row r="15" spans="2:18" ht="12.75" customHeight="1">
      <c r="B15" s="102"/>
      <c r="C15" s="95" t="s">
        <v>3</v>
      </c>
      <c r="D15" s="93"/>
      <c r="E15" s="93"/>
      <c r="F15" s="94">
        <f>SUM(F5:F14)</f>
        <v>974.2</v>
      </c>
      <c r="G15" s="94">
        <f>SUM(G5:G12)</f>
        <v>0</v>
      </c>
      <c r="H15" s="93">
        <f>SUM(H5:H14)</f>
        <v>26</v>
      </c>
      <c r="I15" s="95"/>
      <c r="J15" s="94">
        <f>SUM(J5:J14)</f>
        <v>2766.7279999999996</v>
      </c>
      <c r="K15" s="103"/>
      <c r="L15" s="96">
        <f>SUM(L5:L14)</f>
        <v>10572</v>
      </c>
      <c r="R15" s="11"/>
    </row>
    <row r="16" spans="2:13" s="14" customFormat="1" ht="12.75" customHeight="1" hidden="1">
      <c r="B16" s="109" t="e">
        <f>'План границ'!#REF!</f>
        <v>#REF!</v>
      </c>
      <c r="C16" s="109"/>
      <c r="D16" s="109"/>
      <c r="E16" s="109"/>
      <c r="F16" s="109"/>
      <c r="G16" s="109"/>
      <c r="H16" s="109"/>
      <c r="I16" s="109"/>
      <c r="J16" s="109"/>
      <c r="K16" s="98"/>
      <c r="L16" s="99" t="e">
        <f>#REF!-#REF!-#REF!</f>
        <v>#REF!</v>
      </c>
      <c r="M16" s="13"/>
    </row>
    <row r="17" ht="12.75" customHeight="1"/>
    <row r="23" ht="12.75">
      <c r="N23" s="79" t="e">
        <f>#REF!-#REF!</f>
        <v>#REF!</v>
      </c>
    </row>
    <row r="25" spans="2:12" ht="12.75" customHeight="1">
      <c r="B25" s="110">
        <f>'План границ'!A58:D58</f>
        <v>0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</row>
    <row r="26" spans="2:12" ht="12.75">
      <c r="B26" s="110">
        <f>'План границ'!A56:D56</f>
        <v>0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</row>
    <row r="27" spans="2:12" ht="12.75">
      <c r="B27" s="110">
        <f>'План границ'!A57:D57</f>
        <v>0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</row>
    <row r="28" spans="2:12" ht="12.75" customHeight="1">
      <c r="B28" s="110">
        <f>'План границ'!A56:B56</f>
        <v>0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</row>
    <row r="29" spans="2:12" ht="12.75" customHeight="1">
      <c r="B29" s="113">
        <f>'План границ'!A60:B60</f>
        <v>0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</row>
    <row r="30" spans="2:12" ht="12.75">
      <c r="B30" s="111">
        <f>'План границ'!A57:B57</f>
        <v>0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</row>
    <row r="31" spans="2:12" ht="12.75">
      <c r="B31" s="111">
        <f>'План границ'!A61:B61</f>
        <v>0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</row>
    <row r="32" spans="2:12" ht="12.75">
      <c r="B32" s="111">
        <f>'План границ'!A62:B62</f>
        <v>0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</row>
    <row r="33" spans="2:12" ht="12.75">
      <c r="B33" s="110">
        <f>'План границ'!A67:D67</f>
        <v>0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</row>
    <row r="34" spans="2:12" ht="12.75">
      <c r="B34" s="110">
        <f>'План границ'!A68:D68</f>
        <v>0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</row>
    <row r="35" spans="2:12" ht="12.75">
      <c r="B35" s="110">
        <f>'План границ'!A69:D69</f>
        <v>0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</row>
    <row r="36" spans="2:12" ht="12.75">
      <c r="B36" s="110">
        <f>'План границ'!A70:D70</f>
        <v>0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</row>
    <row r="37" spans="2:12" ht="12.75">
      <c r="B37" s="110">
        <f>'План границ'!A71:D71</f>
        <v>0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</row>
    <row r="38" spans="2:12" ht="12.75">
      <c r="B38" s="110">
        <f>'План границ'!A72:D72</f>
        <v>0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</row>
    <row r="39" spans="2:12" ht="12.75">
      <c r="B39" s="110">
        <f>'План границ'!A73:D73</f>
        <v>0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</row>
    <row r="40" spans="2:12" ht="12.75">
      <c r="B40" s="110">
        <f>'План границ'!A74:D74</f>
        <v>0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</row>
    <row r="65" spans="10:15" ht="12.75">
      <c r="J65" s="12"/>
      <c r="K65" s="12"/>
      <c r="L65" s="12"/>
      <c r="M65" s="12"/>
      <c r="N65" s="12"/>
      <c r="O65" s="12"/>
    </row>
    <row r="66" spans="10:15" ht="12.75">
      <c r="J66" s="12"/>
      <c r="K66" s="12"/>
      <c r="L66" s="12"/>
      <c r="M66" s="12"/>
      <c r="N66" s="12"/>
      <c r="O66" s="12"/>
    </row>
    <row r="67" spans="10:15" ht="12.75">
      <c r="J67" s="12"/>
      <c r="K67" s="12"/>
      <c r="L67" s="12"/>
      <c r="M67" s="12"/>
      <c r="N67" s="12"/>
      <c r="O67" s="12"/>
    </row>
    <row r="68" spans="10:15" ht="12.75">
      <c r="J68" s="12"/>
      <c r="K68" s="12"/>
      <c r="L68" s="12"/>
      <c r="M68" s="12"/>
      <c r="N68" s="12"/>
      <c r="O68" s="12"/>
    </row>
    <row r="69" spans="10:15" ht="12.75">
      <c r="J69" s="12"/>
      <c r="K69" s="12"/>
      <c r="L69" s="12"/>
      <c r="M69" s="12"/>
      <c r="N69" s="12"/>
      <c r="O69" s="12"/>
    </row>
    <row r="70" spans="10:15" ht="12.75">
      <c r="J70" s="12"/>
      <c r="K70" s="12"/>
      <c r="L70" s="12"/>
      <c r="M70" s="12"/>
      <c r="N70" s="12"/>
      <c r="O70" s="12"/>
    </row>
    <row r="71" spans="10:15" ht="12.75">
      <c r="J71" s="12"/>
      <c r="K71" s="12"/>
      <c r="L71" s="12"/>
      <c r="M71" s="12"/>
      <c r="N71" s="12"/>
      <c r="O71" s="12"/>
    </row>
    <row r="72" spans="10:15" ht="12.75">
      <c r="J72" s="12"/>
      <c r="K72" s="12"/>
      <c r="L72" s="12"/>
      <c r="M72" s="12"/>
      <c r="N72" s="12"/>
      <c r="O72" s="12"/>
    </row>
    <row r="73" spans="10:15" ht="12.75">
      <c r="J73" s="12"/>
      <c r="K73" s="12"/>
      <c r="L73" s="12"/>
      <c r="M73" s="12"/>
      <c r="N73" s="12"/>
      <c r="O73" s="12"/>
    </row>
    <row r="74" spans="10:15" ht="12.75">
      <c r="J74" s="12"/>
      <c r="K74" s="12"/>
      <c r="L74" s="12"/>
      <c r="M74" s="12"/>
      <c r="N74" s="12"/>
      <c r="O74" s="12"/>
    </row>
    <row r="75" spans="10:15" ht="12.75">
      <c r="J75" s="12"/>
      <c r="K75" s="12"/>
      <c r="L75" s="12"/>
      <c r="M75" s="12"/>
      <c r="N75" s="12"/>
      <c r="O75" s="12"/>
    </row>
    <row r="76" spans="10:15" ht="12.75">
      <c r="J76" s="12"/>
      <c r="K76" s="12"/>
      <c r="L76" s="12"/>
      <c r="M76" s="12"/>
      <c r="N76" s="12"/>
      <c r="O76" s="12"/>
    </row>
    <row r="77" spans="10:15" ht="12.75">
      <c r="J77" s="12"/>
      <c r="K77" s="12"/>
      <c r="L77" s="12"/>
      <c r="M77" s="12"/>
      <c r="N77" s="12"/>
      <c r="O77" s="12"/>
    </row>
    <row r="78" spans="10:15" ht="12.75">
      <c r="J78" s="12"/>
      <c r="K78" s="12"/>
      <c r="L78" s="12"/>
      <c r="M78" s="12"/>
      <c r="N78" s="12"/>
      <c r="O78" s="12"/>
    </row>
    <row r="79" spans="10:15" ht="12.75">
      <c r="J79" s="12"/>
      <c r="K79" s="12"/>
      <c r="L79" s="12"/>
      <c r="M79" s="12"/>
      <c r="N79" s="12"/>
      <c r="O79" s="12"/>
    </row>
    <row r="80" spans="10:15" ht="12.75">
      <c r="J80" s="12"/>
      <c r="K80" s="12"/>
      <c r="L80" s="12"/>
      <c r="M80" s="12"/>
      <c r="N80" s="12"/>
      <c r="O80" s="12"/>
    </row>
    <row r="81" spans="10:15" ht="12.75">
      <c r="J81" s="12"/>
      <c r="K81" s="12"/>
      <c r="L81" s="12"/>
      <c r="M81" s="12"/>
      <c r="N81" s="12"/>
      <c r="O81" s="12"/>
    </row>
    <row r="82" spans="10:15" ht="12.75">
      <c r="J82" s="12"/>
      <c r="K82" s="12"/>
      <c r="L82" s="12"/>
      <c r="M82" s="12"/>
      <c r="N82" s="12"/>
      <c r="O82" s="12"/>
    </row>
    <row r="83" spans="10:15" ht="12.75">
      <c r="J83" s="12"/>
      <c r="K83" s="12"/>
      <c r="L83" s="12"/>
      <c r="M83" s="12"/>
      <c r="N83" s="12"/>
      <c r="O83" s="12"/>
    </row>
    <row r="84" spans="10:15" ht="12.75">
      <c r="J84" s="12"/>
      <c r="K84" s="12"/>
      <c r="L84" s="12"/>
      <c r="M84" s="12"/>
      <c r="N84" s="12"/>
      <c r="O84" s="12"/>
    </row>
    <row r="85" spans="10:15" ht="12.75">
      <c r="J85" s="12"/>
      <c r="K85" s="12"/>
      <c r="L85" s="12"/>
      <c r="M85" s="12"/>
      <c r="N85" s="12"/>
      <c r="O85" s="12"/>
    </row>
    <row r="86" spans="10:15" ht="12.75">
      <c r="J86" s="12"/>
      <c r="K86" s="12"/>
      <c r="L86" s="12"/>
      <c r="M86" s="12"/>
      <c r="N86" s="12"/>
      <c r="O86" s="12"/>
    </row>
    <row r="87" spans="10:15" ht="12.75">
      <c r="J87" s="12"/>
      <c r="K87" s="12"/>
      <c r="L87" s="12"/>
      <c r="M87" s="12"/>
      <c r="N87" s="12"/>
      <c r="O87" s="12"/>
    </row>
    <row r="88" spans="10:15" ht="12.75">
      <c r="J88" s="12"/>
      <c r="K88" s="12"/>
      <c r="L88" s="12"/>
      <c r="M88" s="12"/>
      <c r="N88" s="12"/>
      <c r="O88" s="12"/>
    </row>
    <row r="89" spans="10:15" ht="12.75">
      <c r="J89" s="12"/>
      <c r="K89" s="12"/>
      <c r="L89" s="12"/>
      <c r="M89" s="12"/>
      <c r="N89" s="12"/>
      <c r="O89" s="12"/>
    </row>
    <row r="90" spans="10:15" ht="12.75">
      <c r="J90" s="12"/>
      <c r="K90" s="12"/>
      <c r="L90" s="12"/>
      <c r="M90" s="12"/>
      <c r="N90" s="12"/>
      <c r="O90" s="12"/>
    </row>
    <row r="91" spans="10:15" ht="12.75">
      <c r="J91" s="12"/>
      <c r="K91" s="12"/>
      <c r="L91" s="12"/>
      <c r="M91" s="12"/>
      <c r="N91" s="12"/>
      <c r="O91" s="12"/>
    </row>
    <row r="92" spans="10:15" ht="12.75">
      <c r="J92" s="12"/>
      <c r="K92" s="12"/>
      <c r="L92" s="12"/>
      <c r="M92" s="12"/>
      <c r="N92" s="12"/>
      <c r="O92" s="12"/>
    </row>
    <row r="93" spans="10:15" ht="12.75">
      <c r="J93" s="12"/>
      <c r="K93" s="12"/>
      <c r="L93" s="12"/>
      <c r="M93" s="12"/>
      <c r="N93" s="12"/>
      <c r="O93" s="12"/>
    </row>
    <row r="94" spans="10:15" ht="12.75">
      <c r="J94" s="12"/>
      <c r="K94" s="12"/>
      <c r="L94" s="12"/>
      <c r="M94" s="12"/>
      <c r="N94" s="12"/>
      <c r="O94" s="12"/>
    </row>
    <row r="95" spans="10:15" ht="12.75">
      <c r="J95" s="12"/>
      <c r="K95" s="12"/>
      <c r="L95" s="12"/>
      <c r="M95" s="12"/>
      <c r="N95" s="12"/>
      <c r="O95" s="12"/>
    </row>
    <row r="96" spans="10:15" ht="12.75">
      <c r="J96" s="12"/>
      <c r="K96" s="12"/>
      <c r="L96" s="12"/>
      <c r="M96" s="12"/>
      <c r="N96" s="12"/>
      <c r="O96" s="12"/>
    </row>
    <row r="97" spans="10:15" ht="12.75">
      <c r="J97" s="12"/>
      <c r="K97" s="12"/>
      <c r="L97" s="12"/>
      <c r="M97" s="12"/>
      <c r="N97" s="12"/>
      <c r="O97" s="12"/>
    </row>
    <row r="98" spans="10:15" ht="12.75">
      <c r="J98" s="12"/>
      <c r="K98" s="12"/>
      <c r="L98" s="12"/>
      <c r="M98" s="12"/>
      <c r="N98" s="12"/>
      <c r="O98" s="12"/>
    </row>
    <row r="99" spans="10:15" ht="12.75">
      <c r="J99" s="12"/>
      <c r="K99" s="12"/>
      <c r="L99" s="12"/>
      <c r="M99" s="12"/>
      <c r="N99" s="12"/>
      <c r="O99" s="12"/>
    </row>
    <row r="100" spans="10:15" ht="12.75">
      <c r="J100" s="12"/>
      <c r="K100" s="12"/>
      <c r="L100" s="12"/>
      <c r="M100" s="12"/>
      <c r="N100" s="12"/>
      <c r="O100" s="12"/>
    </row>
    <row r="101" spans="10:15" ht="12.75">
      <c r="J101" s="12"/>
      <c r="K101" s="12"/>
      <c r="L101" s="12"/>
      <c r="M101" s="12"/>
      <c r="N101" s="12"/>
      <c r="O101" s="12"/>
    </row>
    <row r="102" spans="10:15" ht="12.75">
      <c r="J102" s="12"/>
      <c r="K102" s="12"/>
      <c r="L102" s="12"/>
      <c r="M102" s="12"/>
      <c r="N102" s="12"/>
      <c r="O102" s="12"/>
    </row>
    <row r="103" spans="10:15" ht="12.75">
      <c r="J103" s="12"/>
      <c r="K103" s="12"/>
      <c r="L103" s="12"/>
      <c r="M103" s="12"/>
      <c r="N103" s="12"/>
      <c r="O103" s="12"/>
    </row>
    <row r="104" spans="10:15" ht="12.75">
      <c r="J104" s="12"/>
      <c r="K104" s="12"/>
      <c r="L104" s="12"/>
      <c r="M104" s="12"/>
      <c r="N104" s="12"/>
      <c r="O104" s="12"/>
    </row>
    <row r="105" spans="10:15" ht="12.75">
      <c r="J105" s="12"/>
      <c r="K105" s="12"/>
      <c r="L105" s="12"/>
      <c r="M105" s="12"/>
      <c r="N105" s="12"/>
      <c r="O105" s="12"/>
    </row>
  </sheetData>
  <mergeCells count="30">
    <mergeCell ref="M3:M4"/>
    <mergeCell ref="C4:K4"/>
    <mergeCell ref="L1:L2"/>
    <mergeCell ref="E1:E2"/>
    <mergeCell ref="I1:I2"/>
    <mergeCell ref="B25:L25"/>
    <mergeCell ref="B29:L29"/>
    <mergeCell ref="B1:B2"/>
    <mergeCell ref="G1:G2"/>
    <mergeCell ref="H1:H2"/>
    <mergeCell ref="J1:J2"/>
    <mergeCell ref="C1:C2"/>
    <mergeCell ref="K1:K2"/>
    <mergeCell ref="F1:F2"/>
    <mergeCell ref="D1:D2"/>
    <mergeCell ref="B28:L28"/>
    <mergeCell ref="B38:L38"/>
    <mergeCell ref="B33:L33"/>
    <mergeCell ref="B35:L35"/>
    <mergeCell ref="B30:L30"/>
    <mergeCell ref="B16:J16"/>
    <mergeCell ref="B40:L40"/>
    <mergeCell ref="B36:L36"/>
    <mergeCell ref="B37:L37"/>
    <mergeCell ref="B26:L26"/>
    <mergeCell ref="B27:L27"/>
    <mergeCell ref="B32:L32"/>
    <mergeCell ref="B34:L34"/>
    <mergeCell ref="B39:L39"/>
    <mergeCell ref="B31:L31"/>
  </mergeCells>
  <printOptions/>
  <pageMargins left="0.69" right="0.19" top="0.89" bottom="0.57" header="0.62" footer="0.5118110236220472"/>
  <pageSetup horizontalDpi="300" verticalDpi="300" orientation="landscape" paperSize="9" r:id="rId1"/>
  <headerFooter alignWithMargins="0">
    <oddHeader>&amp;RТабл.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74"/>
  <sheetViews>
    <sheetView workbookViewId="0" topLeftCell="A1">
      <selection activeCell="A1" sqref="A1:H5"/>
    </sheetView>
  </sheetViews>
  <sheetFormatPr defaultColWidth="9.00390625" defaultRowHeight="12.75"/>
  <cols>
    <col min="1" max="1" width="6.75390625" style="6" customWidth="1"/>
    <col min="2" max="2" width="17.125" style="1" customWidth="1"/>
    <col min="3" max="3" width="4.25390625" style="1" customWidth="1"/>
    <col min="4" max="4" width="10.75390625" style="9" customWidth="1"/>
    <col min="5" max="5" width="6.75390625" style="1" customWidth="1"/>
    <col min="6" max="6" width="17.125" style="1" customWidth="1"/>
    <col min="7" max="7" width="4.25390625" style="1" customWidth="1"/>
    <col min="8" max="8" width="10.75390625" style="1" customWidth="1"/>
    <col min="9" max="9" width="29.125" style="1" customWidth="1"/>
    <col min="10" max="10" width="15.875" style="1" customWidth="1"/>
    <col min="11" max="11" width="2.375" style="0" customWidth="1"/>
    <col min="12" max="12" width="69.875" style="1" customWidth="1"/>
    <col min="13" max="13" width="18.625" style="6" customWidth="1"/>
    <col min="14" max="14" width="24.625" style="0" customWidth="1"/>
    <col min="15" max="15" width="17.875" style="1" customWidth="1"/>
    <col min="16" max="16" width="5.75390625" style="1" customWidth="1"/>
    <col min="18" max="16384" width="9.125" style="1" customWidth="1"/>
  </cols>
  <sheetData>
    <row r="1" spans="1:8" ht="12.75" customHeight="1">
      <c r="A1" s="52" t="s">
        <v>8</v>
      </c>
      <c r="B1" s="137" t="s">
        <v>155</v>
      </c>
      <c r="C1" s="138"/>
      <c r="D1" s="53" t="s">
        <v>9</v>
      </c>
      <c r="E1" s="52" t="s">
        <v>8</v>
      </c>
      <c r="F1" s="137" t="s">
        <v>155</v>
      </c>
      <c r="G1" s="138"/>
      <c r="H1" s="53" t="s">
        <v>9</v>
      </c>
    </row>
    <row r="2" spans="1:8" ht="12.75" customHeight="1">
      <c r="A2" s="73">
        <v>1</v>
      </c>
      <c r="B2" s="139">
        <v>2</v>
      </c>
      <c r="C2" s="140"/>
      <c r="D2" s="73">
        <v>3</v>
      </c>
      <c r="E2" s="73" t="s">
        <v>39</v>
      </c>
      <c r="F2" s="139" t="s">
        <v>40</v>
      </c>
      <c r="G2" s="140"/>
      <c r="H2" s="73" t="s">
        <v>41</v>
      </c>
    </row>
    <row r="3" spans="1:16" s="5" customFormat="1" ht="12.75" customHeight="1">
      <c r="A3" s="54" t="s">
        <v>4</v>
      </c>
      <c r="B3" s="130" t="s">
        <v>157</v>
      </c>
      <c r="C3" s="131"/>
      <c r="D3" s="2">
        <v>20</v>
      </c>
      <c r="E3" s="54" t="s">
        <v>2</v>
      </c>
      <c r="F3" s="130" t="s">
        <v>159</v>
      </c>
      <c r="G3" s="131"/>
      <c r="H3" s="2">
        <v>59</v>
      </c>
      <c r="I3" s="4"/>
      <c r="O3"/>
      <c r="P3"/>
    </row>
    <row r="4" spans="1:16" s="5" customFormat="1" ht="12.75" customHeight="1">
      <c r="A4" s="54" t="s">
        <v>5</v>
      </c>
      <c r="B4" s="130" t="s">
        <v>158</v>
      </c>
      <c r="C4" s="131"/>
      <c r="D4" s="2">
        <v>87</v>
      </c>
      <c r="E4" s="54"/>
      <c r="F4" s="130"/>
      <c r="G4" s="131"/>
      <c r="H4" s="2"/>
      <c r="I4" s="4"/>
      <c r="O4"/>
      <c r="P4"/>
    </row>
    <row r="5" spans="1:16" ht="12.75" customHeight="1">
      <c r="A5" s="54"/>
      <c r="B5" s="130"/>
      <c r="C5" s="131"/>
      <c r="D5" s="2"/>
      <c r="E5" s="142" t="s">
        <v>17</v>
      </c>
      <c r="F5" s="143"/>
      <c r="G5" s="144"/>
      <c r="H5" s="80">
        <f>SUM(D3:D4,H3)</f>
        <v>166</v>
      </c>
      <c r="I5" s="3"/>
      <c r="M5" s="1"/>
      <c r="O5"/>
      <c r="P5"/>
    </row>
    <row r="6" spans="12:16" ht="12.75" customHeight="1">
      <c r="L6"/>
      <c r="M6" s="7"/>
      <c r="O6"/>
      <c r="P6"/>
    </row>
    <row r="7" spans="5:16" ht="12.75" customHeight="1">
      <c r="E7" s="3"/>
      <c r="F7" s="141"/>
      <c r="G7" s="141"/>
      <c r="H7" s="3"/>
      <c r="L7"/>
      <c r="M7" s="7"/>
      <c r="O7"/>
      <c r="P7"/>
    </row>
    <row r="8" spans="5:16" ht="12.75" customHeight="1">
      <c r="E8" s="3"/>
      <c r="F8" s="141"/>
      <c r="G8" s="141"/>
      <c r="H8" s="3"/>
      <c r="L8"/>
      <c r="M8" s="7"/>
      <c r="O8"/>
      <c r="P8"/>
    </row>
    <row r="9" spans="5:16" ht="12.75" customHeight="1">
      <c r="E9" s="3"/>
      <c r="F9" s="141"/>
      <c r="G9" s="141"/>
      <c r="H9" s="3"/>
      <c r="I9" s="3"/>
      <c r="M9" s="1"/>
      <c r="O9"/>
      <c r="P9"/>
    </row>
    <row r="10" spans="5:16" ht="12.75" customHeight="1">
      <c r="E10" s="3"/>
      <c r="F10" s="141"/>
      <c r="G10" s="141"/>
      <c r="H10" s="3"/>
      <c r="L10"/>
      <c r="M10" s="7"/>
      <c r="O10"/>
      <c r="P10"/>
    </row>
    <row r="11" spans="5:16" ht="12.75" customHeight="1">
      <c r="E11" s="3"/>
      <c r="F11" s="141"/>
      <c r="G11" s="141"/>
      <c r="H11" s="3"/>
      <c r="L11"/>
      <c r="M11" s="7"/>
      <c r="O11"/>
      <c r="P11"/>
    </row>
    <row r="12" spans="5:16" ht="12.75" customHeight="1">
      <c r="E12" s="3"/>
      <c r="F12" s="141"/>
      <c r="G12" s="141"/>
      <c r="H12" s="3"/>
      <c r="I12" s="3"/>
      <c r="M12" s="1"/>
      <c r="O12"/>
      <c r="P12"/>
    </row>
    <row r="13" spans="5:16" ht="12.75" customHeight="1">
      <c r="E13" s="3"/>
      <c r="F13" s="141"/>
      <c r="G13" s="141"/>
      <c r="H13" s="3"/>
      <c r="L13"/>
      <c r="M13" s="7"/>
      <c r="O13"/>
      <c r="P13"/>
    </row>
    <row r="14" spans="5:16" ht="12.75" customHeight="1">
      <c r="E14" s="3"/>
      <c r="F14" s="141"/>
      <c r="G14" s="141"/>
      <c r="H14" s="3"/>
      <c r="L14"/>
      <c r="M14" s="7"/>
      <c r="O14"/>
      <c r="P14"/>
    </row>
    <row r="15" spans="5:13" ht="12.75" customHeight="1">
      <c r="E15" s="4"/>
      <c r="F15" s="141"/>
      <c r="G15" s="141"/>
      <c r="H15" s="3"/>
      <c r="I15" s="3"/>
      <c r="M15" s="7"/>
    </row>
    <row r="16" spans="5:13" ht="12.75" customHeight="1">
      <c r="E16" s="4"/>
      <c r="F16" s="141"/>
      <c r="G16" s="141"/>
      <c r="H16" s="3"/>
      <c r="I16" s="3"/>
      <c r="M16" s="7"/>
    </row>
    <row r="17" spans="5:13" ht="12.75" customHeight="1">
      <c r="E17" s="4"/>
      <c r="F17" s="141"/>
      <c r="G17" s="141"/>
      <c r="H17" s="3"/>
      <c r="I17" s="3"/>
      <c r="M17" s="7"/>
    </row>
    <row r="18" spans="5:13" ht="12.75" customHeight="1">
      <c r="E18" s="4"/>
      <c r="F18" s="141"/>
      <c r="G18" s="141"/>
      <c r="H18" s="3"/>
      <c r="I18" s="3"/>
      <c r="M18" s="7"/>
    </row>
    <row r="19" spans="5:13" ht="12.75" customHeight="1">
      <c r="E19" s="4"/>
      <c r="F19" s="141"/>
      <c r="G19" s="141"/>
      <c r="H19" s="3"/>
      <c r="I19" s="3"/>
      <c r="M19" s="7"/>
    </row>
    <row r="20" spans="5:13" ht="12.75" customHeight="1">
      <c r="E20" s="4"/>
      <c r="F20" s="141"/>
      <c r="G20" s="141"/>
      <c r="H20" s="3"/>
      <c r="I20" s="3"/>
      <c r="M20" s="7"/>
    </row>
    <row r="21" spans="5:13" ht="12.75" customHeight="1">
      <c r="E21" s="4"/>
      <c r="F21" s="141"/>
      <c r="G21" s="141"/>
      <c r="H21" s="3"/>
      <c r="I21" s="3"/>
      <c r="M21" s="7"/>
    </row>
    <row r="22" spans="5:16" ht="12.75" customHeight="1">
      <c r="E22" s="3"/>
      <c r="F22" s="141"/>
      <c r="G22" s="141"/>
      <c r="H22" s="3"/>
      <c r="I22" s="3"/>
      <c r="M22" s="1"/>
      <c r="O22"/>
      <c r="P22"/>
    </row>
    <row r="23" spans="5:16" ht="12.75" customHeight="1">
      <c r="E23" s="3"/>
      <c r="F23" s="141"/>
      <c r="G23" s="141"/>
      <c r="H23" s="3"/>
      <c r="L23"/>
      <c r="M23" s="7"/>
      <c r="O23"/>
      <c r="P23"/>
    </row>
    <row r="24" spans="5:16" ht="12.75" customHeight="1">
      <c r="E24" s="3"/>
      <c r="F24" s="141"/>
      <c r="G24" s="141"/>
      <c r="H24" s="3"/>
      <c r="L24"/>
      <c r="M24" s="7"/>
      <c r="O24"/>
      <c r="P24"/>
    </row>
    <row r="25" spans="5:16" ht="12.75" customHeight="1">
      <c r="E25" s="3"/>
      <c r="F25" s="141"/>
      <c r="G25" s="141"/>
      <c r="H25" s="3"/>
      <c r="L25"/>
      <c r="M25" s="7"/>
      <c r="O25"/>
      <c r="P25"/>
    </row>
    <row r="26" spans="5:16" ht="12.75" customHeight="1">
      <c r="E26" s="3"/>
      <c r="F26" s="141"/>
      <c r="G26" s="141"/>
      <c r="H26" s="3"/>
      <c r="I26" s="3"/>
      <c r="M26" s="1"/>
      <c r="O26"/>
      <c r="P26"/>
    </row>
    <row r="27" spans="5:16" ht="12.75" customHeight="1">
      <c r="E27" s="3"/>
      <c r="F27" s="141"/>
      <c r="G27" s="141"/>
      <c r="H27" s="3"/>
      <c r="L27"/>
      <c r="M27" s="7"/>
      <c r="O27"/>
      <c r="P27"/>
    </row>
    <row r="28" spans="5:16" ht="12.75" customHeight="1">
      <c r="E28" s="3"/>
      <c r="F28" s="141"/>
      <c r="G28" s="141"/>
      <c r="H28" s="3"/>
      <c r="L28"/>
      <c r="M28" s="7"/>
      <c r="O28"/>
      <c r="P28"/>
    </row>
    <row r="29" spans="5:16" ht="12.75" customHeight="1">
      <c r="E29" s="3"/>
      <c r="F29" s="141"/>
      <c r="G29" s="141"/>
      <c r="H29" s="3"/>
      <c r="L29"/>
      <c r="M29" s="7"/>
      <c r="O29"/>
      <c r="P29"/>
    </row>
    <row r="30" spans="5:16" ht="12.75" customHeight="1">
      <c r="E30" s="3"/>
      <c r="F30" s="141"/>
      <c r="G30" s="141"/>
      <c r="H30" s="3"/>
      <c r="I30" s="3"/>
      <c r="M30" s="1"/>
      <c r="O30"/>
      <c r="P30"/>
    </row>
    <row r="31" spans="5:16" ht="12.75" customHeight="1">
      <c r="E31" s="3"/>
      <c r="F31" s="141"/>
      <c r="G31" s="141"/>
      <c r="H31" s="3"/>
      <c r="L31"/>
      <c r="M31" s="7"/>
      <c r="O31"/>
      <c r="P31"/>
    </row>
    <row r="32" spans="5:16" ht="12.75" customHeight="1">
      <c r="E32" s="3"/>
      <c r="F32" s="141"/>
      <c r="G32" s="141"/>
      <c r="H32" s="3"/>
      <c r="L32"/>
      <c r="M32" s="7"/>
      <c r="O32"/>
      <c r="P32"/>
    </row>
    <row r="33" spans="5:16" ht="12.75" customHeight="1">
      <c r="E33" s="3"/>
      <c r="F33" s="141"/>
      <c r="G33" s="141"/>
      <c r="H33" s="3"/>
      <c r="L33"/>
      <c r="M33" s="7"/>
      <c r="O33"/>
      <c r="P33"/>
    </row>
    <row r="34" spans="5:16" ht="12.75" customHeight="1">
      <c r="E34" s="3"/>
      <c r="F34" s="141"/>
      <c r="G34" s="141"/>
      <c r="H34" s="3"/>
      <c r="I34" s="3"/>
      <c r="M34" s="1"/>
      <c r="O34"/>
      <c r="P34"/>
    </row>
    <row r="35" spans="5:16" ht="12.75" customHeight="1">
      <c r="E35" s="3"/>
      <c r="F35" s="141"/>
      <c r="G35" s="141"/>
      <c r="H35" s="3"/>
      <c r="L35"/>
      <c r="M35" s="7"/>
      <c r="O35"/>
      <c r="P35"/>
    </row>
    <row r="36" spans="5:16" ht="12.75" customHeight="1">
      <c r="E36" s="3"/>
      <c r="F36" s="141"/>
      <c r="G36" s="141"/>
      <c r="H36" s="3"/>
      <c r="L36"/>
      <c r="M36" s="7"/>
      <c r="O36"/>
      <c r="P36"/>
    </row>
    <row r="37" spans="5:16" ht="12.75" customHeight="1">
      <c r="E37" s="3"/>
      <c r="F37" s="141"/>
      <c r="G37" s="141"/>
      <c r="H37" s="3"/>
      <c r="I37" s="3"/>
      <c r="M37" s="1"/>
      <c r="O37"/>
      <c r="P37"/>
    </row>
    <row r="38" spans="5:16" ht="12.75" customHeight="1">
      <c r="E38" s="3"/>
      <c r="F38" s="141"/>
      <c r="G38" s="141"/>
      <c r="H38" s="3"/>
      <c r="L38"/>
      <c r="M38" s="7"/>
      <c r="O38"/>
      <c r="P38"/>
    </row>
    <row r="39" spans="5:16" ht="12.75" customHeight="1">
      <c r="E39" s="3"/>
      <c r="F39" s="141"/>
      <c r="G39" s="141"/>
      <c r="H39" s="3"/>
      <c r="L39"/>
      <c r="M39" s="7"/>
      <c r="O39"/>
      <c r="P39"/>
    </row>
    <row r="40" spans="5:13" ht="12.75" customHeight="1">
      <c r="E40" s="4"/>
      <c r="F40" s="141"/>
      <c r="G40" s="141"/>
      <c r="H40" s="3"/>
      <c r="I40" s="3"/>
      <c r="M40" s="7"/>
    </row>
    <row r="41" spans="5:13" ht="12.75" customHeight="1">
      <c r="E41" s="4"/>
      <c r="F41" s="141"/>
      <c r="G41" s="141"/>
      <c r="H41" s="3"/>
      <c r="I41" s="3"/>
      <c r="M41" s="7"/>
    </row>
    <row r="42" spans="5:13" ht="12.75" customHeight="1">
      <c r="E42" s="4"/>
      <c r="F42" s="141"/>
      <c r="G42" s="141"/>
      <c r="H42" s="3"/>
      <c r="I42" s="3"/>
      <c r="M42" s="7"/>
    </row>
    <row r="43" spans="5:13" ht="12.75" customHeight="1">
      <c r="E43" s="4"/>
      <c r="F43" s="141"/>
      <c r="G43" s="141"/>
      <c r="H43" s="3"/>
      <c r="I43" s="3"/>
      <c r="M43" s="7"/>
    </row>
    <row r="44" spans="5:13" ht="12.75" customHeight="1">
      <c r="E44" s="4"/>
      <c r="F44" s="141"/>
      <c r="G44" s="141"/>
      <c r="H44" s="3"/>
      <c r="I44" s="3"/>
      <c r="M44" s="7"/>
    </row>
    <row r="45" spans="1:9" ht="12.75" customHeight="1">
      <c r="A45" s="1"/>
      <c r="D45" s="1"/>
      <c r="I45" s="1">
        <v>46315</v>
      </c>
    </row>
    <row r="46" spans="1:4" ht="13.5" customHeight="1">
      <c r="A46" s="1"/>
      <c r="D46" s="1"/>
    </row>
    <row r="47" ht="12" customHeight="1"/>
    <row r="48" ht="12" customHeight="1"/>
    <row r="49" ht="24" customHeight="1"/>
    <row r="50" ht="12" customHeight="1"/>
    <row r="51" ht="12" customHeight="1"/>
    <row r="52" ht="12" customHeight="1"/>
    <row r="53" ht="12" customHeight="1"/>
    <row r="56" spans="1:4" ht="15">
      <c r="A56" s="128" t="s">
        <v>91</v>
      </c>
      <c r="B56" s="129"/>
      <c r="C56" s="129"/>
      <c r="D56" s="129"/>
    </row>
    <row r="57" spans="1:4" ht="15">
      <c r="A57" s="132" t="s">
        <v>92</v>
      </c>
      <c r="B57" s="126"/>
      <c r="C57" s="126"/>
      <c r="D57" s="126"/>
    </row>
    <row r="58" spans="1:4" ht="30" customHeight="1">
      <c r="A58" s="125" t="s">
        <v>108</v>
      </c>
      <c r="B58" s="126"/>
      <c r="C58" s="126"/>
      <c r="D58" s="126"/>
    </row>
    <row r="59" spans="1:4" ht="15">
      <c r="A59" s="135" t="s">
        <v>43</v>
      </c>
      <c r="B59" s="135"/>
      <c r="C59" s="135"/>
      <c r="D59" s="135"/>
    </row>
    <row r="60" spans="1:13" ht="11.25" customHeight="1">
      <c r="A60" s="106" t="s">
        <v>59</v>
      </c>
      <c r="B60" s="107"/>
      <c r="C60" s="107"/>
      <c r="D60" s="107"/>
      <c r="J60" s="4"/>
      <c r="L60" s="4"/>
      <c r="M60" s="8"/>
    </row>
    <row r="61" spans="1:4" ht="15">
      <c r="A61" s="133" t="s">
        <v>61</v>
      </c>
      <c r="B61" s="134"/>
      <c r="C61" s="134"/>
      <c r="D61" s="134"/>
    </row>
    <row r="62" spans="1:4" ht="15">
      <c r="A62" s="108" t="s">
        <v>62</v>
      </c>
      <c r="B62" s="105"/>
      <c r="C62" s="105"/>
      <c r="D62" s="105"/>
    </row>
    <row r="63" spans="1:4" ht="15">
      <c r="A63" s="124" t="s">
        <v>74</v>
      </c>
      <c r="B63" s="124"/>
      <c r="C63" s="124"/>
      <c r="D63" s="124"/>
    </row>
    <row r="64" spans="1:4" ht="15">
      <c r="A64" s="136" t="s">
        <v>44</v>
      </c>
      <c r="B64" s="123"/>
      <c r="C64" s="123"/>
      <c r="D64" s="123"/>
    </row>
    <row r="65" spans="1:4" ht="15">
      <c r="A65" s="127" t="s">
        <v>42</v>
      </c>
      <c r="B65" s="127"/>
      <c r="C65" s="127"/>
      <c r="D65" s="127"/>
    </row>
    <row r="66" spans="1:9" ht="26.25" customHeight="1">
      <c r="A66" s="124" t="s">
        <v>77</v>
      </c>
      <c r="B66" s="124"/>
      <c r="C66" s="124"/>
      <c r="D66" s="124"/>
      <c r="I66" s="48" t="e">
        <f>I45-#REF!</f>
        <v>#REF!</v>
      </c>
    </row>
    <row r="67" spans="1:4" ht="15">
      <c r="A67" s="123" t="s">
        <v>82</v>
      </c>
      <c r="B67" s="123"/>
      <c r="C67" s="123"/>
      <c r="D67" s="123"/>
    </row>
    <row r="68" spans="1:4" ht="15">
      <c r="A68" s="123" t="s">
        <v>83</v>
      </c>
      <c r="B68" s="123"/>
      <c r="C68" s="123"/>
      <c r="D68" s="123"/>
    </row>
    <row r="69" spans="1:4" ht="15">
      <c r="A69" s="123" t="s">
        <v>84</v>
      </c>
      <c r="B69" s="123"/>
      <c r="C69" s="123"/>
      <c r="D69" s="123"/>
    </row>
    <row r="70" spans="1:4" ht="15">
      <c r="A70" s="123" t="s">
        <v>85</v>
      </c>
      <c r="B70" s="123"/>
      <c r="C70" s="123"/>
      <c r="D70" s="123"/>
    </row>
    <row r="71" spans="1:4" ht="15">
      <c r="A71" s="123" t="s">
        <v>86</v>
      </c>
      <c r="B71" s="123"/>
      <c r="C71" s="123"/>
      <c r="D71" s="123"/>
    </row>
    <row r="72" spans="1:4" ht="15">
      <c r="A72" s="123" t="s">
        <v>87</v>
      </c>
      <c r="B72" s="123"/>
      <c r="C72" s="123"/>
      <c r="D72" s="123"/>
    </row>
    <row r="73" spans="1:4" ht="15">
      <c r="A73" s="123" t="s">
        <v>88</v>
      </c>
      <c r="B73" s="123"/>
      <c r="C73" s="123"/>
      <c r="D73" s="123"/>
    </row>
    <row r="74" spans="1:4" ht="15">
      <c r="A74" s="123" t="s">
        <v>89</v>
      </c>
      <c r="B74" s="123"/>
      <c r="C74" s="123"/>
      <c r="D74" s="123"/>
    </row>
  </sheetData>
  <mergeCells count="67">
    <mergeCell ref="F38:G38"/>
    <mergeCell ref="F44:G44"/>
    <mergeCell ref="F40:G40"/>
    <mergeCell ref="F41:G41"/>
    <mergeCell ref="F42:G42"/>
    <mergeCell ref="F43:G43"/>
    <mergeCell ref="F29:G29"/>
    <mergeCell ref="F30:G30"/>
    <mergeCell ref="F31:G31"/>
    <mergeCell ref="F39:G39"/>
    <mergeCell ref="F32:G32"/>
    <mergeCell ref="F33:G33"/>
    <mergeCell ref="F34:G34"/>
    <mergeCell ref="F35:G35"/>
    <mergeCell ref="F36:G36"/>
    <mergeCell ref="F37:G37"/>
    <mergeCell ref="F25:G25"/>
    <mergeCell ref="F26:G26"/>
    <mergeCell ref="F27:G27"/>
    <mergeCell ref="F28:G28"/>
    <mergeCell ref="F21:G21"/>
    <mergeCell ref="F22:G22"/>
    <mergeCell ref="F23:G23"/>
    <mergeCell ref="F24:G24"/>
    <mergeCell ref="F17:G17"/>
    <mergeCell ref="F18:G18"/>
    <mergeCell ref="F19:G19"/>
    <mergeCell ref="F20:G20"/>
    <mergeCell ref="F13:G13"/>
    <mergeCell ref="F14:G14"/>
    <mergeCell ref="F15:G15"/>
    <mergeCell ref="F16:G16"/>
    <mergeCell ref="F9:G9"/>
    <mergeCell ref="F10:G10"/>
    <mergeCell ref="F11:G11"/>
    <mergeCell ref="F12:G12"/>
    <mergeCell ref="B3:C3"/>
    <mergeCell ref="F7:G7"/>
    <mergeCell ref="E5:G5"/>
    <mergeCell ref="F8:G8"/>
    <mergeCell ref="F4:G4"/>
    <mergeCell ref="F3:G3"/>
    <mergeCell ref="F1:G1"/>
    <mergeCell ref="F2:G2"/>
    <mergeCell ref="B1:C1"/>
    <mergeCell ref="B2:C2"/>
    <mergeCell ref="A74:D74"/>
    <mergeCell ref="A59:D59"/>
    <mergeCell ref="A63:D63"/>
    <mergeCell ref="A64:D64"/>
    <mergeCell ref="A73:D73"/>
    <mergeCell ref="A60:D60"/>
    <mergeCell ref="A62:D62"/>
    <mergeCell ref="A61:D61"/>
    <mergeCell ref="A69:D69"/>
    <mergeCell ref="A56:D56"/>
    <mergeCell ref="B5:C5"/>
    <mergeCell ref="B4:C4"/>
    <mergeCell ref="A57:D57"/>
    <mergeCell ref="A72:D72"/>
    <mergeCell ref="A67:D67"/>
    <mergeCell ref="A66:D66"/>
    <mergeCell ref="A58:D58"/>
    <mergeCell ref="A65:D65"/>
    <mergeCell ref="A68:D68"/>
    <mergeCell ref="A70:D70"/>
    <mergeCell ref="A71:D71"/>
  </mergeCells>
  <printOptions/>
  <pageMargins left="0.75" right="0.75" top="1" bottom="1" header="0.5" footer="0.5"/>
  <pageSetup horizontalDpi="300" verticalDpi="300" orientation="portrait" paperSize="9" scale="110" r:id="rId1"/>
  <headerFooter alignWithMargins="0">
    <oddHeader>&amp;RТабл.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A1" sqref="A1:F27"/>
    </sheetView>
  </sheetViews>
  <sheetFormatPr defaultColWidth="9.00390625" defaultRowHeight="12.75"/>
  <cols>
    <col min="1" max="1" width="2.00390625" style="0" customWidth="1"/>
    <col min="2" max="2" width="4.375" style="0" customWidth="1"/>
    <col min="3" max="3" width="67.125" style="0" customWidth="1"/>
    <col min="4" max="4" width="9.25390625" style="0" customWidth="1"/>
    <col min="5" max="5" width="10.00390625" style="0" customWidth="1"/>
    <col min="6" max="6" width="17.00390625" style="0" customWidth="1"/>
  </cols>
  <sheetData>
    <row r="1" spans="1:6" ht="13.5" customHeight="1">
      <c r="A1" s="49"/>
      <c r="B1" s="157" t="e">
        <f>'План границ'!#REF!</f>
        <v>#REF!</v>
      </c>
      <c r="C1" s="157"/>
      <c r="D1" s="157"/>
      <c r="E1" s="157"/>
      <c r="F1" s="157"/>
    </row>
    <row r="2" spans="1:6" ht="13.5" customHeight="1" hidden="1">
      <c r="A2" s="49"/>
      <c r="B2" s="51"/>
      <c r="C2" s="158" t="s">
        <v>100</v>
      </c>
      <c r="D2" s="159"/>
      <c r="E2" s="159"/>
      <c r="F2" s="160"/>
    </row>
    <row r="3" spans="1:6" ht="13.5" customHeight="1">
      <c r="A3" s="49"/>
      <c r="B3" s="161" t="e">
        <f>'План границ'!#REF!</f>
        <v>#REF!</v>
      </c>
      <c r="C3" s="162"/>
      <c r="D3" s="162"/>
      <c r="E3" s="162"/>
      <c r="F3" s="162"/>
    </row>
    <row r="4" spans="1:6" ht="13.5" customHeight="1">
      <c r="A4" s="49"/>
      <c r="B4" s="52" t="str">
        <f>'План границ'!A1</f>
        <v>№ п/п</v>
      </c>
      <c r="C4" s="145" t="str">
        <f>'План границ'!B1</f>
        <v>Кадастровый номер</v>
      </c>
      <c r="D4" s="146"/>
      <c r="E4" s="52" t="str">
        <f>'План границ'!D1</f>
        <v>Площадь</v>
      </c>
      <c r="F4" s="52" t="e">
        <f>'План границ'!#REF!</f>
        <v>#REF!</v>
      </c>
    </row>
    <row r="5" spans="1:6" ht="13.5" customHeight="1">
      <c r="A5" s="49"/>
      <c r="B5" s="52">
        <f>'План границ'!A2</f>
        <v>1</v>
      </c>
      <c r="C5" s="145">
        <f>'План границ'!B2</f>
        <v>2</v>
      </c>
      <c r="D5" s="146"/>
      <c r="E5" s="52">
        <f>'План границ'!D2</f>
        <v>3</v>
      </c>
      <c r="F5" s="52" t="e">
        <f>'План границ'!#REF!</f>
        <v>#REF!</v>
      </c>
    </row>
    <row r="6" spans="1:6" ht="13.5" customHeight="1">
      <c r="A6" s="50"/>
      <c r="B6" s="152" t="e">
        <f>'План границ'!#REF!</f>
        <v>#REF!</v>
      </c>
      <c r="C6" s="152"/>
      <c r="D6" s="152"/>
      <c r="E6" s="152"/>
      <c r="F6" s="152"/>
    </row>
    <row r="7" spans="1:6" ht="13.5" customHeight="1">
      <c r="A7" s="50"/>
      <c r="B7" s="54" t="str">
        <f>'План границ'!A3</f>
        <v>1</v>
      </c>
      <c r="C7" s="147" t="str">
        <f>'План границ'!B3</f>
        <v>39:15:142016:20</v>
      </c>
      <c r="D7" s="148"/>
      <c r="E7" s="56">
        <f>'План границ'!D3</f>
        <v>20</v>
      </c>
      <c r="F7" s="57" t="e">
        <f>'План границ'!#REF!</f>
        <v>#REF!</v>
      </c>
    </row>
    <row r="8" spans="1:6" ht="13.5" customHeight="1">
      <c r="A8" s="50"/>
      <c r="B8" s="54" t="e">
        <f>'План границ'!#REF!</f>
        <v>#REF!</v>
      </c>
      <c r="C8" s="147" t="e">
        <f>'План границ'!#REF!</f>
        <v>#REF!</v>
      </c>
      <c r="D8" s="148"/>
      <c r="E8" s="56" t="e">
        <f>'План границ'!#REF!</f>
        <v>#REF!</v>
      </c>
      <c r="F8" s="57" t="e">
        <f>'План границ'!#REF!</f>
        <v>#REF!</v>
      </c>
    </row>
    <row r="9" spans="1:6" ht="30" customHeight="1">
      <c r="A9" s="50"/>
      <c r="B9" s="54" t="e">
        <f>'План границ'!#REF!</f>
        <v>#REF!</v>
      </c>
      <c r="C9" s="147" t="e">
        <f>'План границ'!#REF!</f>
        <v>#REF!</v>
      </c>
      <c r="D9" s="148"/>
      <c r="E9" s="56" t="e">
        <f>'План границ'!#REF!</f>
        <v>#REF!</v>
      </c>
      <c r="F9" s="57" t="e">
        <f>'План границ'!#REF!</f>
        <v>#REF!</v>
      </c>
    </row>
    <row r="10" spans="1:6" ht="13.5" customHeight="1">
      <c r="A10" s="50"/>
      <c r="B10" s="54" t="e">
        <f>'План границ'!#REF!</f>
        <v>#REF!</v>
      </c>
      <c r="C10" s="147" t="e">
        <f>'План границ'!#REF!</f>
        <v>#REF!</v>
      </c>
      <c r="D10" s="148"/>
      <c r="E10" s="56" t="e">
        <f>'План границ'!#REF!</f>
        <v>#REF!</v>
      </c>
      <c r="F10" s="57" t="e">
        <f>'План границ'!#REF!</f>
        <v>#REF!</v>
      </c>
    </row>
    <row r="11" spans="1:6" ht="13.5" customHeight="1">
      <c r="A11" s="50"/>
      <c r="B11" s="54" t="e">
        <f>'План границ'!#REF!</f>
        <v>#REF!</v>
      </c>
      <c r="C11" s="147" t="e">
        <f>'План границ'!#REF!</f>
        <v>#REF!</v>
      </c>
      <c r="D11" s="148"/>
      <c r="E11" s="56" t="e">
        <f>'План границ'!#REF!</f>
        <v>#REF!</v>
      </c>
      <c r="F11" s="57" t="e">
        <f>'План границ'!#REF!</f>
        <v>#REF!</v>
      </c>
    </row>
    <row r="12" spans="1:6" ht="13.5" customHeight="1">
      <c r="A12" s="50"/>
      <c r="B12" s="54" t="e">
        <f>'План границ'!#REF!</f>
        <v>#REF!</v>
      </c>
      <c r="C12" s="147" t="e">
        <f>'План границ'!#REF!</f>
        <v>#REF!</v>
      </c>
      <c r="D12" s="148"/>
      <c r="E12" s="56" t="e">
        <f>'План границ'!#REF!</f>
        <v>#REF!</v>
      </c>
      <c r="F12" s="57" t="e">
        <f>'План границ'!#REF!</f>
        <v>#REF!</v>
      </c>
    </row>
    <row r="13" spans="1:6" ht="13.5" customHeight="1">
      <c r="A13" s="50"/>
      <c r="B13" s="54" t="e">
        <f>'План границ'!#REF!</f>
        <v>#REF!</v>
      </c>
      <c r="C13" s="147" t="e">
        <f>'План границ'!#REF!</f>
        <v>#REF!</v>
      </c>
      <c r="D13" s="148"/>
      <c r="E13" s="56" t="e">
        <f>'План границ'!#REF!</f>
        <v>#REF!</v>
      </c>
      <c r="F13" s="57" t="e">
        <f>'План границ'!#REF!</f>
        <v>#REF!</v>
      </c>
    </row>
    <row r="14" spans="1:6" ht="13.5" customHeight="1">
      <c r="A14" s="50"/>
      <c r="B14" s="152" t="e">
        <f>'План границ'!#REF!</f>
        <v>#REF!</v>
      </c>
      <c r="C14" s="152"/>
      <c r="D14" s="152"/>
      <c r="E14" s="152"/>
      <c r="F14" s="152"/>
    </row>
    <row r="15" spans="1:6" ht="13.5" customHeight="1">
      <c r="A15" s="50"/>
      <c r="B15" s="54" t="e">
        <f>'План границ'!#REF!</f>
        <v>#REF!</v>
      </c>
      <c r="C15" s="147" t="e">
        <f>'План границ'!#REF!</f>
        <v>#REF!</v>
      </c>
      <c r="D15" s="148"/>
      <c r="E15" s="56" t="e">
        <f>'План границ'!#REF!</f>
        <v>#REF!</v>
      </c>
      <c r="F15" s="57"/>
    </row>
    <row r="16" spans="1:6" ht="13.5" customHeight="1">
      <c r="A16" s="49"/>
      <c r="B16" s="154" t="e">
        <f>'План границ'!#REF!</f>
        <v>#REF!</v>
      </c>
      <c r="C16" s="155"/>
      <c r="D16" s="156"/>
      <c r="E16" s="47" t="e">
        <f>'План границ'!#REF!</f>
        <v>#REF!</v>
      </c>
      <c r="F16" s="57"/>
    </row>
    <row r="17" spans="1:6" ht="57" customHeight="1" hidden="1">
      <c r="A17" s="49"/>
      <c r="B17" s="152" t="s">
        <v>57</v>
      </c>
      <c r="C17" s="152"/>
      <c r="D17" s="152"/>
      <c r="E17" s="152"/>
      <c r="F17" s="58"/>
    </row>
    <row r="18" spans="1:6" ht="57" customHeight="1" hidden="1">
      <c r="A18" s="49"/>
      <c r="B18" s="54" t="s">
        <v>45</v>
      </c>
      <c r="C18" s="55" t="s">
        <v>53</v>
      </c>
      <c r="D18" s="55"/>
      <c r="E18" s="59">
        <v>967</v>
      </c>
      <c r="F18" s="63" t="s">
        <v>49</v>
      </c>
    </row>
    <row r="19" spans="1:6" ht="57" customHeight="1" hidden="1">
      <c r="A19" s="49"/>
      <c r="B19" s="54" t="s">
        <v>46</v>
      </c>
      <c r="C19" s="55" t="s">
        <v>54</v>
      </c>
      <c r="D19" s="55"/>
      <c r="E19" s="59">
        <v>600</v>
      </c>
      <c r="F19" s="63" t="s">
        <v>52</v>
      </c>
    </row>
    <row r="20" spans="1:6" ht="57" customHeight="1" hidden="1">
      <c r="A20" s="49"/>
      <c r="B20" s="54" t="s">
        <v>47</v>
      </c>
      <c r="C20" s="55" t="s">
        <v>55</v>
      </c>
      <c r="D20" s="55"/>
      <c r="E20" s="59">
        <v>600</v>
      </c>
      <c r="F20" s="63" t="s">
        <v>51</v>
      </c>
    </row>
    <row r="21" spans="1:6" ht="57" customHeight="1" hidden="1">
      <c r="A21" s="49"/>
      <c r="B21" s="54" t="s">
        <v>48</v>
      </c>
      <c r="C21" s="55" t="s">
        <v>56</v>
      </c>
      <c r="D21" s="55"/>
      <c r="E21" s="59">
        <v>600</v>
      </c>
      <c r="F21" s="63" t="s">
        <v>50</v>
      </c>
    </row>
    <row r="22" spans="1:6" ht="57" customHeight="1" hidden="1">
      <c r="A22" s="49"/>
      <c r="B22" s="154" t="s">
        <v>58</v>
      </c>
      <c r="C22" s="156"/>
      <c r="D22" s="72"/>
      <c r="E22" s="60">
        <f>SUM(E18:E21)</f>
        <v>2767</v>
      </c>
      <c r="F22" s="61"/>
    </row>
    <row r="23" spans="1:6" ht="13.5" customHeight="1">
      <c r="A23" s="49"/>
      <c r="B23" s="152" t="s">
        <v>96</v>
      </c>
      <c r="C23" s="152"/>
      <c r="D23" s="152"/>
      <c r="E23" s="152"/>
      <c r="F23" s="58"/>
    </row>
    <row r="24" spans="1:6" ht="13.5" customHeight="1">
      <c r="A24" s="49"/>
      <c r="B24" s="54" t="s">
        <v>98</v>
      </c>
      <c r="C24" s="147" t="s">
        <v>153</v>
      </c>
      <c r="D24" s="148"/>
      <c r="E24" s="56">
        <v>5993</v>
      </c>
      <c r="F24" s="84" t="s">
        <v>151</v>
      </c>
    </row>
    <row r="25" spans="1:6" ht="30" customHeight="1">
      <c r="A25" s="49"/>
      <c r="B25" s="54" t="s">
        <v>99</v>
      </c>
      <c r="C25" s="147" t="s">
        <v>154</v>
      </c>
      <c r="D25" s="148"/>
      <c r="E25" s="56">
        <v>21072</v>
      </c>
      <c r="F25" s="84" t="s">
        <v>152</v>
      </c>
    </row>
    <row r="26" spans="1:6" ht="13.5" customHeight="1">
      <c r="A26" s="49"/>
      <c r="B26" s="154" t="s">
        <v>90</v>
      </c>
      <c r="C26" s="155"/>
      <c r="D26" s="156"/>
      <c r="E26" s="60">
        <f>SUM(E24:E25)</f>
        <v>27065</v>
      </c>
      <c r="F26" s="74"/>
    </row>
    <row r="27" spans="1:6" ht="13.5" customHeight="1">
      <c r="A27" s="49"/>
      <c r="B27" s="149" t="s">
        <v>17</v>
      </c>
      <c r="C27" s="150"/>
      <c r="D27" s="151"/>
      <c r="E27" s="62" t="e">
        <f>E16+E26</f>
        <v>#REF!</v>
      </c>
      <c r="F27" s="57"/>
    </row>
    <row r="28" ht="13.5" customHeight="1"/>
    <row r="38" spans="2:6" ht="12.75">
      <c r="B38" s="153">
        <f>'План границ'!A56:D56</f>
        <v>0</v>
      </c>
      <c r="C38" s="153"/>
      <c r="D38" s="153"/>
      <c r="E38" s="153"/>
      <c r="F38" s="153"/>
    </row>
    <row r="39" spans="2:6" ht="12.75">
      <c r="B39" s="153">
        <f>'План границ'!A57:D57</f>
        <v>0</v>
      </c>
      <c r="C39" s="153"/>
      <c r="D39" s="153"/>
      <c r="E39" s="153"/>
      <c r="F39" s="153"/>
    </row>
    <row r="40" spans="2:6" ht="12.75">
      <c r="B40" s="153">
        <f>'План границ'!A66:D66</f>
        <v>0</v>
      </c>
      <c r="C40" s="153"/>
      <c r="D40" s="153"/>
      <c r="E40" s="153"/>
      <c r="F40" s="153"/>
    </row>
    <row r="41" spans="2:6" ht="12.75">
      <c r="B41" s="153">
        <f>'План границ'!A56:D56</f>
        <v>0</v>
      </c>
      <c r="C41" s="153"/>
      <c r="D41" s="153"/>
      <c r="E41" s="153"/>
      <c r="F41" s="153"/>
    </row>
  </sheetData>
  <mergeCells count="27">
    <mergeCell ref="B39:F39"/>
    <mergeCell ref="B41:F41"/>
    <mergeCell ref="B1:F1"/>
    <mergeCell ref="C2:F2"/>
    <mergeCell ref="B3:F3"/>
    <mergeCell ref="B6:F6"/>
    <mergeCell ref="B17:E17"/>
    <mergeCell ref="B22:C22"/>
    <mergeCell ref="B40:F40"/>
    <mergeCell ref="C24:D24"/>
    <mergeCell ref="B38:F38"/>
    <mergeCell ref="B23:E23"/>
    <mergeCell ref="B16:D16"/>
    <mergeCell ref="B26:D26"/>
    <mergeCell ref="C9:D9"/>
    <mergeCell ref="C10:D10"/>
    <mergeCell ref="C11:D11"/>
    <mergeCell ref="B27:D27"/>
    <mergeCell ref="B14:F14"/>
    <mergeCell ref="C25:D25"/>
    <mergeCell ref="C12:D12"/>
    <mergeCell ref="C13:D13"/>
    <mergeCell ref="C15:D15"/>
    <mergeCell ref="C4:D4"/>
    <mergeCell ref="C5:D5"/>
    <mergeCell ref="C7:D7"/>
    <mergeCell ref="C8:D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2"/>
  <sheetViews>
    <sheetView workbookViewId="0" topLeftCell="A1">
      <selection activeCell="A1" sqref="A1:C50"/>
    </sheetView>
  </sheetViews>
  <sheetFormatPr defaultColWidth="9.00390625" defaultRowHeight="12.75"/>
  <cols>
    <col min="1" max="1" width="4.875" style="0" customWidth="1"/>
    <col min="2" max="2" width="72.25390625" style="0" customWidth="1"/>
    <col min="3" max="3" width="11.25390625" style="0" customWidth="1"/>
  </cols>
  <sheetData>
    <row r="1" spans="1:3" ht="12.75">
      <c r="A1" s="19" t="e">
        <f>'План границ'!#REF!</f>
        <v>#REF!</v>
      </c>
      <c r="B1" s="18" t="e">
        <f>'План границ'!#REF!</f>
        <v>#REF!</v>
      </c>
      <c r="C1" s="20" t="e">
        <f>'План границ'!#REF!</f>
        <v>#REF!</v>
      </c>
    </row>
    <row r="2" spans="1:3" ht="12.75">
      <c r="A2" s="81" t="e">
        <f>'План границ'!#REF!</f>
        <v>#REF!</v>
      </c>
      <c r="B2" s="82" t="e">
        <f>'План границ'!#REF!</f>
        <v>#REF!</v>
      </c>
      <c r="C2" s="83" t="e">
        <f>'План границ'!#REF!</f>
        <v>#REF!</v>
      </c>
    </row>
    <row r="3" spans="1:3" s="46" customFormat="1" ht="12.75">
      <c r="A3" s="81" t="e">
        <f>'План границ'!#REF!</f>
        <v>#REF!</v>
      </c>
      <c r="B3" s="82" t="e">
        <f>'План границ'!#REF!</f>
        <v>#REF!</v>
      </c>
      <c r="C3" s="83" t="e">
        <f>'План границ'!#REF!</f>
        <v>#REF!</v>
      </c>
    </row>
    <row r="4" spans="1:3" ht="12.75">
      <c r="A4" s="81" t="e">
        <f>'План границ'!#REF!</f>
        <v>#REF!</v>
      </c>
      <c r="B4" s="82" t="e">
        <f>'План границ'!#REF!</f>
        <v>#REF!</v>
      </c>
      <c r="C4" s="83" t="e">
        <f>'План границ'!#REF!</f>
        <v>#REF!</v>
      </c>
    </row>
    <row r="5" spans="1:3" s="46" customFormat="1" ht="12.75">
      <c r="A5" s="81" t="e">
        <f>'План границ'!#REF!</f>
        <v>#REF!</v>
      </c>
      <c r="B5" s="82" t="e">
        <f>'План границ'!#REF!</f>
        <v>#REF!</v>
      </c>
      <c r="C5" s="83" t="e">
        <f>'План границ'!#REF!</f>
        <v>#REF!</v>
      </c>
    </row>
    <row r="6" spans="1:3" s="46" customFormat="1" ht="12.75">
      <c r="A6" s="19" t="e">
        <f>'План границ'!#REF!</f>
        <v>#REF!</v>
      </c>
      <c r="B6" s="18" t="e">
        <f>'План границ'!#REF!</f>
        <v>#REF!</v>
      </c>
      <c r="C6" s="20" t="e">
        <f>'План границ'!#REF!</f>
        <v>#REF!</v>
      </c>
    </row>
    <row r="7" spans="1:3" s="46" customFormat="1" ht="12.75">
      <c r="A7" s="81" t="e">
        <f>'План границ'!#REF!</f>
        <v>#REF!</v>
      </c>
      <c r="B7" s="82" t="e">
        <f>'План границ'!#REF!</f>
        <v>#REF!</v>
      </c>
      <c r="C7" s="83" t="e">
        <f>'План границ'!#REF!</f>
        <v>#REF!</v>
      </c>
    </row>
    <row r="8" spans="1:3" ht="12.75">
      <c r="A8" s="19" t="e">
        <f>'План границ'!#REF!</f>
        <v>#REF!</v>
      </c>
      <c r="B8" s="18" t="e">
        <f>'План границ'!#REF!</f>
        <v>#REF!</v>
      </c>
      <c r="C8" s="20" t="e">
        <f>'План границ'!#REF!</f>
        <v>#REF!</v>
      </c>
    </row>
    <row r="9" spans="1:3" ht="12.75">
      <c r="A9" s="81" t="e">
        <f>'План границ'!#REF!</f>
        <v>#REF!</v>
      </c>
      <c r="B9" s="82" t="e">
        <f>'План границ'!#REF!</f>
        <v>#REF!</v>
      </c>
      <c r="C9" s="83" t="e">
        <f>'План границ'!#REF!</f>
        <v>#REF!</v>
      </c>
    </row>
    <row r="10" spans="1:3" ht="12.75">
      <c r="A10" s="81" t="e">
        <f>'План границ'!#REF!</f>
        <v>#REF!</v>
      </c>
      <c r="B10" s="82" t="e">
        <f>'План границ'!#REF!</f>
        <v>#REF!</v>
      </c>
      <c r="C10" s="83" t="e">
        <f>'План границ'!#REF!</f>
        <v>#REF!</v>
      </c>
    </row>
    <row r="11" spans="1:3" ht="12.75">
      <c r="A11" s="19" t="e">
        <f>'План границ'!#REF!</f>
        <v>#REF!</v>
      </c>
      <c r="B11" s="18" t="e">
        <f>'План границ'!#REF!</f>
        <v>#REF!</v>
      </c>
      <c r="C11" s="20" t="e">
        <f>'План границ'!#REF!</f>
        <v>#REF!</v>
      </c>
    </row>
    <row r="12" spans="1:3" ht="12.75">
      <c r="A12" s="81" t="e">
        <f>'План границ'!#REF!</f>
        <v>#REF!</v>
      </c>
      <c r="B12" s="82" t="e">
        <f>'План границ'!#REF!</f>
        <v>#REF!</v>
      </c>
      <c r="C12" s="83" t="e">
        <f>'План границ'!#REF!</f>
        <v>#REF!</v>
      </c>
    </row>
    <row r="13" spans="1:3" ht="12.75">
      <c r="A13" s="81" t="e">
        <f>'План границ'!#REF!</f>
        <v>#REF!</v>
      </c>
      <c r="B13" s="82" t="e">
        <f>'План границ'!#REF!</f>
        <v>#REF!</v>
      </c>
      <c r="C13" s="83" t="e">
        <f>'План границ'!#REF!</f>
        <v>#REF!</v>
      </c>
    </row>
    <row r="14" spans="1:3" ht="12.75">
      <c r="A14" s="81" t="e">
        <f>'План границ'!#REF!</f>
        <v>#REF!</v>
      </c>
      <c r="B14" s="82" t="e">
        <f>'План границ'!#REF!</f>
        <v>#REF!</v>
      </c>
      <c r="C14" s="83" t="e">
        <f>'План границ'!#REF!</f>
        <v>#REF!</v>
      </c>
    </row>
    <row r="15" spans="1:3" ht="12.75">
      <c r="A15" s="81" t="e">
        <f>'План границ'!#REF!</f>
        <v>#REF!</v>
      </c>
      <c r="B15" s="82" t="e">
        <f>'План границ'!#REF!</f>
        <v>#REF!</v>
      </c>
      <c r="C15" s="83" t="e">
        <f>'План границ'!#REF!</f>
        <v>#REF!</v>
      </c>
    </row>
    <row r="16" spans="1:3" ht="12.75">
      <c r="A16" s="19" t="e">
        <f>'План границ'!#REF!</f>
        <v>#REF!</v>
      </c>
      <c r="B16" s="18" t="e">
        <f>'План границ'!#REF!</f>
        <v>#REF!</v>
      </c>
      <c r="C16" s="20" t="e">
        <f>'План границ'!#REF!</f>
        <v>#REF!</v>
      </c>
    </row>
    <row r="17" spans="1:3" s="46" customFormat="1" ht="12.75">
      <c r="A17" s="81" t="e">
        <f>'План границ'!#REF!</f>
        <v>#REF!</v>
      </c>
      <c r="B17" s="82" t="e">
        <f>'План границ'!#REF!</f>
        <v>#REF!</v>
      </c>
      <c r="C17" s="83" t="e">
        <f>'План границ'!#REF!</f>
        <v>#REF!</v>
      </c>
    </row>
    <row r="18" spans="1:3" s="46" customFormat="1" ht="12.75">
      <c r="A18" s="19" t="e">
        <f>'План границ'!#REF!</f>
        <v>#REF!</v>
      </c>
      <c r="B18" s="18" t="e">
        <f>'План границ'!#REF!</f>
        <v>#REF!</v>
      </c>
      <c r="C18" s="20" t="e">
        <f>'План границ'!#REF!</f>
        <v>#REF!</v>
      </c>
    </row>
    <row r="19" spans="1:3" s="46" customFormat="1" ht="12.75">
      <c r="A19" s="81" t="e">
        <f>'План границ'!#REF!</f>
        <v>#REF!</v>
      </c>
      <c r="B19" s="82" t="e">
        <f>'План границ'!#REF!</f>
        <v>#REF!</v>
      </c>
      <c r="C19" s="83" t="e">
        <f>'План границ'!#REF!</f>
        <v>#REF!</v>
      </c>
    </row>
    <row r="20" spans="1:3" ht="12.75">
      <c r="A20" s="19" t="e">
        <f>'План границ'!#REF!</f>
        <v>#REF!</v>
      </c>
      <c r="B20" s="18" t="e">
        <f>'План границ'!#REF!</f>
        <v>#REF!</v>
      </c>
      <c r="C20" s="20" t="e">
        <f>'План границ'!#REF!</f>
        <v>#REF!</v>
      </c>
    </row>
    <row r="21" spans="1:3" ht="12.75">
      <c r="A21" s="81" t="e">
        <f>'План границ'!#REF!</f>
        <v>#REF!</v>
      </c>
      <c r="B21" s="82" t="e">
        <f>'План границ'!#REF!</f>
        <v>#REF!</v>
      </c>
      <c r="C21" s="83" t="e">
        <f>'План границ'!#REF!</f>
        <v>#REF!</v>
      </c>
    </row>
    <row r="22" spans="1:3" ht="12.75">
      <c r="A22" s="19" t="e">
        <f>'План границ'!#REF!</f>
        <v>#REF!</v>
      </c>
      <c r="B22" s="18" t="e">
        <f>'План границ'!#REF!</f>
        <v>#REF!</v>
      </c>
      <c r="C22" s="20" t="e">
        <f>'План границ'!#REF!</f>
        <v>#REF!</v>
      </c>
    </row>
    <row r="23" spans="1:3" ht="12.75">
      <c r="A23" s="81" t="e">
        <f>'План границ'!#REF!</f>
        <v>#REF!</v>
      </c>
      <c r="B23" s="82" t="e">
        <f>'План границ'!#REF!</f>
        <v>#REF!</v>
      </c>
      <c r="C23" s="83" t="e">
        <f>'План границ'!#REF!</f>
        <v>#REF!</v>
      </c>
    </row>
    <row r="24" spans="1:3" s="46" customFormat="1" ht="12.75">
      <c r="A24" s="81" t="e">
        <f>'План границ'!#REF!</f>
        <v>#REF!</v>
      </c>
      <c r="B24" s="82" t="e">
        <f>'План границ'!#REF!</f>
        <v>#REF!</v>
      </c>
      <c r="C24" s="83" t="e">
        <f>'План границ'!#REF!</f>
        <v>#REF!</v>
      </c>
    </row>
    <row r="25" spans="1:3" ht="12.75">
      <c r="A25" s="81" t="e">
        <f>'План границ'!#REF!</f>
        <v>#REF!</v>
      </c>
      <c r="B25" s="82" t="e">
        <f>'План границ'!#REF!</f>
        <v>#REF!</v>
      </c>
      <c r="C25" s="83" t="e">
        <f>'План границ'!#REF!</f>
        <v>#REF!</v>
      </c>
    </row>
    <row r="26" spans="1:3" ht="12.75">
      <c r="A26" s="19" t="e">
        <f>'План границ'!#REF!</f>
        <v>#REF!</v>
      </c>
      <c r="B26" s="18" t="e">
        <f>'План границ'!#REF!</f>
        <v>#REF!</v>
      </c>
      <c r="C26" s="20" t="e">
        <f>'План границ'!#REF!</f>
        <v>#REF!</v>
      </c>
    </row>
    <row r="27" spans="1:3" ht="12.75">
      <c r="A27" s="81" t="e">
        <f>'План границ'!#REF!</f>
        <v>#REF!</v>
      </c>
      <c r="B27" s="82" t="e">
        <f>'План границ'!#REF!</f>
        <v>#REF!</v>
      </c>
      <c r="C27" s="83" t="e">
        <f>'План границ'!#REF!</f>
        <v>#REF!</v>
      </c>
    </row>
    <row r="28" spans="1:3" ht="12.75">
      <c r="A28" s="81" t="e">
        <f>'План границ'!#REF!</f>
        <v>#REF!</v>
      </c>
      <c r="B28" s="82" t="e">
        <f>'План границ'!#REF!</f>
        <v>#REF!</v>
      </c>
      <c r="C28" s="83" t="e">
        <f>'План границ'!#REF!</f>
        <v>#REF!</v>
      </c>
    </row>
    <row r="29" spans="1:3" ht="12.75">
      <c r="A29" s="81" t="e">
        <f>'План границ'!#REF!</f>
        <v>#REF!</v>
      </c>
      <c r="B29" s="82" t="e">
        <f>'План границ'!#REF!</f>
        <v>#REF!</v>
      </c>
      <c r="C29" s="83" t="e">
        <f>'План границ'!#REF!</f>
        <v>#REF!</v>
      </c>
    </row>
    <row r="30" spans="1:3" ht="12.75">
      <c r="A30" s="19" t="e">
        <f>'План границ'!#REF!</f>
        <v>#REF!</v>
      </c>
      <c r="B30" s="18" t="e">
        <f>'План границ'!#REF!</f>
        <v>#REF!</v>
      </c>
      <c r="C30" s="20" t="e">
        <f>'План границ'!#REF!</f>
        <v>#REF!</v>
      </c>
    </row>
    <row r="31" spans="1:3" s="46" customFormat="1" ht="12.75">
      <c r="A31" s="81">
        <f>'План границ'!A5</f>
        <v>0</v>
      </c>
      <c r="B31" s="82">
        <f>'План границ'!B5</f>
        <v>0</v>
      </c>
      <c r="C31" s="83">
        <f>'План границ'!D5</f>
        <v>0</v>
      </c>
    </row>
    <row r="32" spans="1:3" s="46" customFormat="1" ht="12.75">
      <c r="A32" s="81" t="str">
        <f>'План границ'!E3</f>
        <v>3</v>
      </c>
      <c r="B32" s="82" t="e">
        <f>'План границ'!#REF!</f>
        <v>#REF!</v>
      </c>
      <c r="C32" s="83" t="e">
        <f>'План границ'!#REF!</f>
        <v>#REF!</v>
      </c>
    </row>
    <row r="33" spans="1:3" s="46" customFormat="1" ht="12.75">
      <c r="A33" s="81" t="e">
        <f>'План границ'!#REF!</f>
        <v>#REF!</v>
      </c>
      <c r="B33" s="82" t="e">
        <f>'План границ'!#REF!</f>
        <v>#REF!</v>
      </c>
      <c r="C33" s="83" t="e">
        <f>'План границ'!#REF!</f>
        <v>#REF!</v>
      </c>
    </row>
    <row r="34" spans="1:3" ht="12.75">
      <c r="A34" s="19" t="e">
        <f>'План границ'!#REF!</f>
        <v>#REF!</v>
      </c>
      <c r="B34" s="18" t="e">
        <f>'План границ'!#REF!</f>
        <v>#REF!</v>
      </c>
      <c r="C34" s="20" t="e">
        <f>'План границ'!#REF!</f>
        <v>#REF!</v>
      </c>
    </row>
    <row r="35" spans="1:3" ht="12.75">
      <c r="A35" s="81" t="e">
        <f>'План границ'!#REF!</f>
        <v>#REF!</v>
      </c>
      <c r="B35" s="82" t="e">
        <f>'План границ'!#REF!</f>
        <v>#REF!</v>
      </c>
      <c r="C35" s="83" t="e">
        <f>'План границ'!#REF!</f>
        <v>#REF!</v>
      </c>
    </row>
    <row r="36" spans="1:3" ht="12.75">
      <c r="A36" s="81" t="e">
        <f>'План границ'!#REF!</f>
        <v>#REF!</v>
      </c>
      <c r="B36" s="82" t="e">
        <f>'План границ'!#REF!</f>
        <v>#REF!</v>
      </c>
      <c r="C36" s="83" t="e">
        <f>'План границ'!#REF!</f>
        <v>#REF!</v>
      </c>
    </row>
    <row r="37" spans="1:3" ht="12.75">
      <c r="A37" s="19" t="e">
        <f>'План границ'!#REF!</f>
        <v>#REF!</v>
      </c>
      <c r="B37" s="18" t="e">
        <f>'План границ'!#REF!</f>
        <v>#REF!</v>
      </c>
      <c r="C37" s="20" t="e">
        <f>'План границ'!#REF!</f>
        <v>#REF!</v>
      </c>
    </row>
    <row r="38" spans="1:3" s="46" customFormat="1" ht="12.75">
      <c r="A38" s="81" t="e">
        <f>'План границ'!#REF!</f>
        <v>#REF!</v>
      </c>
      <c r="B38" s="82" t="e">
        <f>'План границ'!#REF!</f>
        <v>#REF!</v>
      </c>
      <c r="C38" s="83" t="e">
        <f>'План границ'!#REF!</f>
        <v>#REF!</v>
      </c>
    </row>
    <row r="39" spans="1:3" ht="12.75">
      <c r="A39" s="81" t="e">
        <f>'План границ'!#REF!</f>
        <v>#REF!</v>
      </c>
      <c r="B39" s="82" t="e">
        <f>'План границ'!#REF!</f>
        <v>#REF!</v>
      </c>
      <c r="C39" s="83" t="e">
        <f>'План границ'!#REF!</f>
        <v>#REF!</v>
      </c>
    </row>
    <row r="40" spans="1:3" ht="12.75">
      <c r="A40" s="81" t="e">
        <f>'План границ'!#REF!</f>
        <v>#REF!</v>
      </c>
      <c r="B40" s="82" t="e">
        <f>'План границ'!#REF!</f>
        <v>#REF!</v>
      </c>
      <c r="C40" s="83" t="e">
        <f>'План границ'!#REF!</f>
        <v>#REF!</v>
      </c>
    </row>
    <row r="41" spans="1:3" ht="12.75">
      <c r="A41" s="19" t="e">
        <f>'План границ'!#REF!</f>
        <v>#REF!</v>
      </c>
      <c r="B41" s="18" t="e">
        <f>'План границ'!#REF!</f>
        <v>#REF!</v>
      </c>
      <c r="C41" s="20" t="e">
        <f>'План границ'!#REF!</f>
        <v>#REF!</v>
      </c>
    </row>
    <row r="42" spans="1:3" s="46" customFormat="1" ht="12.75">
      <c r="A42" s="19" t="e">
        <f>'План границ'!#REF!</f>
        <v>#REF!</v>
      </c>
      <c r="B42" s="18" t="e">
        <f>'План границ'!#REF!</f>
        <v>#REF!</v>
      </c>
      <c r="C42" s="20" t="e">
        <f>'План границ'!#REF!</f>
        <v>#REF!</v>
      </c>
    </row>
    <row r="43" spans="1:3" ht="12.75">
      <c r="A43" s="19" t="e">
        <f>'План границ'!#REF!</f>
        <v>#REF!</v>
      </c>
      <c r="B43" s="18" t="e">
        <f>'План границ'!#REF!</f>
        <v>#REF!</v>
      </c>
      <c r="C43" s="20" t="e">
        <f>'План границ'!#REF!</f>
        <v>#REF!</v>
      </c>
    </row>
    <row r="44" spans="1:3" ht="12.75">
      <c r="A44" s="19" t="e">
        <f>'План границ'!#REF!</f>
        <v>#REF!</v>
      </c>
      <c r="B44" s="18" t="e">
        <f>'План границ'!#REF!</f>
        <v>#REF!</v>
      </c>
      <c r="C44" s="20" t="e">
        <f>'План границ'!#REF!</f>
        <v>#REF!</v>
      </c>
    </row>
    <row r="45" spans="1:3" ht="12.75">
      <c r="A45" s="19" t="e">
        <f>'План границ'!#REF!</f>
        <v>#REF!</v>
      </c>
      <c r="B45" s="18" t="e">
        <f>'План границ'!#REF!</f>
        <v>#REF!</v>
      </c>
      <c r="C45" s="20" t="e">
        <f>'План границ'!#REF!</f>
        <v>#REF!</v>
      </c>
    </row>
    <row r="46" spans="1:3" ht="12.75">
      <c r="A46" s="19" t="e">
        <f>'План границ'!#REF!</f>
        <v>#REF!</v>
      </c>
      <c r="B46" s="18" t="e">
        <f>'План границ'!#REF!</f>
        <v>#REF!</v>
      </c>
      <c r="C46" s="20" t="e">
        <f>'План границ'!#REF!</f>
        <v>#REF!</v>
      </c>
    </row>
    <row r="47" spans="1:3" ht="12.75">
      <c r="A47" s="19" t="e">
        <f>'План границ'!#REF!</f>
        <v>#REF!</v>
      </c>
      <c r="B47" s="18" t="e">
        <f>'План границ'!#REF!</f>
        <v>#REF!</v>
      </c>
      <c r="C47" s="20" t="e">
        <f>'План границ'!#REF!</f>
        <v>#REF!</v>
      </c>
    </row>
    <row r="48" spans="1:3" ht="12.75">
      <c r="A48" s="19" t="e">
        <f>'План границ'!#REF!</f>
        <v>#REF!</v>
      </c>
      <c r="B48" s="18" t="e">
        <f>'План границ'!#REF!</f>
        <v>#REF!</v>
      </c>
      <c r="C48" s="20" t="e">
        <f>'План границ'!#REF!</f>
        <v>#REF!</v>
      </c>
    </row>
    <row r="49" spans="1:3" ht="12.75">
      <c r="A49" s="19" t="e">
        <f>'План границ'!#REF!</f>
        <v>#REF!</v>
      </c>
      <c r="B49" s="18" t="e">
        <f>'План границ'!#REF!</f>
        <v>#REF!</v>
      </c>
      <c r="C49" s="20" t="e">
        <f>'План границ'!#REF!</f>
        <v>#REF!</v>
      </c>
    </row>
    <row r="50" spans="1:3" ht="12.75">
      <c r="A50" s="164" t="s">
        <v>19</v>
      </c>
      <c r="B50" s="164"/>
      <c r="C50" s="20" t="e">
        <f>C1+C8+C11+C16+C18+SUM(C41:C49)+C6+C37+C34+C30+C26+C22+C20</f>
        <v>#REF!</v>
      </c>
    </row>
    <row r="51" spans="2:3" ht="35.25" customHeight="1">
      <c r="B51" s="165"/>
      <c r="C51" s="165"/>
    </row>
    <row r="52" spans="2:3" ht="12.75" customHeight="1">
      <c r="B52" s="165"/>
      <c r="C52" s="165"/>
    </row>
    <row r="53" spans="2:3" ht="12.75" customHeight="1">
      <c r="B53" s="165"/>
      <c r="C53" s="165"/>
    </row>
    <row r="54" ht="22.5" customHeight="1"/>
    <row r="63" spans="2:3" ht="12.75">
      <c r="B63" s="163">
        <f>'План границ'!A66:D66</f>
        <v>0</v>
      </c>
      <c r="C63" s="163"/>
    </row>
    <row r="64" spans="2:3" ht="12.75">
      <c r="B64" s="163">
        <f>'План границ'!A56:D56</f>
        <v>0</v>
      </c>
      <c r="C64" s="163"/>
    </row>
    <row r="65" ht="12.75">
      <c r="B65" s="77">
        <f>'План границ'!A67:D67</f>
        <v>0</v>
      </c>
    </row>
    <row r="66" ht="12.75">
      <c r="B66" s="77">
        <f>'План границ'!A68:D68</f>
        <v>0</v>
      </c>
    </row>
    <row r="67" ht="12.75">
      <c r="B67" s="77">
        <f>'План границ'!A69:D69</f>
        <v>0</v>
      </c>
    </row>
    <row r="68" ht="12.75">
      <c r="B68" s="78">
        <f>'План границ'!A70:D70</f>
        <v>0</v>
      </c>
    </row>
    <row r="69" ht="12.75">
      <c r="B69" s="77">
        <f>'План границ'!A71:D71</f>
        <v>0</v>
      </c>
    </row>
    <row r="70" ht="12.75">
      <c r="B70" s="77">
        <f>'План границ'!A72:D72</f>
        <v>0</v>
      </c>
    </row>
    <row r="71" ht="12.75">
      <c r="B71" s="77">
        <f>'План границ'!A73:D73</f>
        <v>0</v>
      </c>
    </row>
    <row r="72" ht="12.75">
      <c r="B72" s="77">
        <f>'План границ'!A74:D74</f>
        <v>0</v>
      </c>
    </row>
  </sheetData>
  <mergeCells count="6">
    <mergeCell ref="B64:C64"/>
    <mergeCell ref="B63:C63"/>
    <mergeCell ref="A50:B50"/>
    <mergeCell ref="B51:C51"/>
    <mergeCell ref="B52:C52"/>
    <mergeCell ref="B53:C5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E30" sqref="E30"/>
    </sheetView>
  </sheetViews>
  <sheetFormatPr defaultColWidth="9.00390625" defaultRowHeight="12.75"/>
  <cols>
    <col min="1" max="1" width="3.75390625" style="0" customWidth="1"/>
    <col min="2" max="2" width="53.25390625" style="0" customWidth="1"/>
    <col min="3" max="3" width="22.875" style="0" customWidth="1"/>
    <col min="4" max="4" width="41.875" style="0" customWidth="1"/>
  </cols>
  <sheetData>
    <row r="1" spans="1:4" ht="12.75">
      <c r="A1" s="166" t="s">
        <v>8</v>
      </c>
      <c r="B1" s="169" t="s">
        <v>20</v>
      </c>
      <c r="C1" s="171" t="s">
        <v>21</v>
      </c>
      <c r="D1" s="21" t="s">
        <v>22</v>
      </c>
    </row>
    <row r="2" spans="1:4" ht="12.75">
      <c r="A2" s="167"/>
      <c r="B2" s="170"/>
      <c r="C2" s="172"/>
      <c r="D2" s="173" t="s">
        <v>23</v>
      </c>
    </row>
    <row r="3" spans="1:4" ht="12.75">
      <c r="A3" s="168"/>
      <c r="B3" s="170"/>
      <c r="C3" s="172"/>
      <c r="D3" s="174"/>
    </row>
    <row r="4" spans="1:4" ht="12.75">
      <c r="A4" s="22">
        <v>1</v>
      </c>
      <c r="B4" s="23">
        <v>2</v>
      </c>
      <c r="C4" s="23">
        <v>3</v>
      </c>
      <c r="D4" s="24">
        <v>4</v>
      </c>
    </row>
    <row r="5" spans="1:4" ht="12.75">
      <c r="A5" s="25">
        <v>1</v>
      </c>
      <c r="B5" s="26" t="s">
        <v>24</v>
      </c>
      <c r="C5" s="27">
        <f>ROUNDUP(2.7*'Табл.1'!H15,0)</f>
        <v>71</v>
      </c>
      <c r="D5" s="28"/>
    </row>
    <row r="6" spans="1:4" ht="24">
      <c r="A6" s="25">
        <v>2</v>
      </c>
      <c r="B6" s="26" t="s">
        <v>25</v>
      </c>
      <c r="C6" s="29">
        <v>0.7</v>
      </c>
      <c r="D6" s="28">
        <f>C5*C6</f>
        <v>49.699999999999996</v>
      </c>
    </row>
    <row r="7" spans="1:4" ht="12.75">
      <c r="A7" s="25">
        <v>3</v>
      </c>
      <c r="B7" s="26" t="s">
        <v>26</v>
      </c>
      <c r="C7" s="29">
        <v>0.1</v>
      </c>
      <c r="D7" s="28">
        <f>C5*C7</f>
        <v>7.1000000000000005</v>
      </c>
    </row>
    <row r="8" spans="1:4" ht="12.75">
      <c r="A8" s="25">
        <v>4</v>
      </c>
      <c r="B8" s="26" t="s">
        <v>27</v>
      </c>
      <c r="C8" s="29">
        <v>2</v>
      </c>
      <c r="D8" s="28">
        <f>C5*2</f>
        <v>142</v>
      </c>
    </row>
    <row r="9" spans="1:4" ht="12.75">
      <c r="A9" s="25">
        <v>5</v>
      </c>
      <c r="B9" s="26" t="s">
        <v>28</v>
      </c>
      <c r="C9" s="30">
        <v>0.8</v>
      </c>
      <c r="D9" s="31">
        <f>C5*C9</f>
        <v>56.800000000000004</v>
      </c>
    </row>
    <row r="10" spans="1:4" ht="12.75">
      <c r="A10" s="32">
        <v>6</v>
      </c>
      <c r="B10" s="33" t="s">
        <v>29</v>
      </c>
      <c r="C10" s="30"/>
      <c r="D10" s="31"/>
    </row>
    <row r="11" spans="1:4" ht="12.75">
      <c r="A11" s="32"/>
      <c r="B11" s="34" t="s">
        <v>30</v>
      </c>
      <c r="C11" s="35"/>
      <c r="D11" s="36"/>
    </row>
    <row r="12" spans="1:4" ht="12.75">
      <c r="A12" s="32"/>
      <c r="B12" s="34" t="s">
        <v>31</v>
      </c>
      <c r="C12" s="35"/>
      <c r="D12" s="36"/>
    </row>
    <row r="13" spans="1:4" ht="12.75">
      <c r="A13" s="32"/>
      <c r="B13" s="37" t="s">
        <v>32</v>
      </c>
      <c r="C13" s="38">
        <v>0.3</v>
      </c>
      <c r="D13" s="39">
        <f>C5*C13</f>
        <v>21.3</v>
      </c>
    </row>
    <row r="14" spans="1:4" ht="12.75">
      <c r="A14" s="25">
        <v>7</v>
      </c>
      <c r="B14" s="26" t="s">
        <v>33</v>
      </c>
      <c r="C14" s="29">
        <v>6</v>
      </c>
      <c r="D14" s="28">
        <f>C5*C14</f>
        <v>426</v>
      </c>
    </row>
    <row r="15" spans="1:4" ht="13.5" thickBot="1">
      <c r="A15" s="40"/>
      <c r="B15" s="175" t="s">
        <v>17</v>
      </c>
      <c r="C15" s="175"/>
      <c r="D15" s="41">
        <f>D6+D7+D8+D9+D13+D14</f>
        <v>702.9000000000001</v>
      </c>
    </row>
    <row r="17" spans="1:4" ht="12.75">
      <c r="A17" s="42"/>
      <c r="B17" s="176" t="s">
        <v>34</v>
      </c>
      <c r="C17" s="176"/>
      <c r="D17" s="176"/>
    </row>
    <row r="18" spans="1:4" ht="13.5">
      <c r="A18" s="42"/>
      <c r="B18" s="177" t="s">
        <v>36</v>
      </c>
      <c r="C18" s="177"/>
      <c r="D18" s="177"/>
    </row>
    <row r="19" spans="1:4" ht="13.5">
      <c r="A19" s="42"/>
      <c r="B19" s="176" t="s">
        <v>37</v>
      </c>
      <c r="C19" s="176"/>
      <c r="D19" s="176"/>
    </row>
    <row r="20" spans="1:4" ht="12.75">
      <c r="A20" s="42"/>
      <c r="B20" s="176" t="s">
        <v>38</v>
      </c>
      <c r="C20" s="176"/>
      <c r="D20" s="176"/>
    </row>
    <row r="21" spans="1:4" ht="12.75">
      <c r="A21" s="42"/>
      <c r="B21" s="43" t="s">
        <v>94</v>
      </c>
      <c r="C21" s="44"/>
      <c r="D21" s="44"/>
    </row>
    <row r="22" spans="1:4" ht="12.75">
      <c r="A22" s="42"/>
      <c r="B22" s="177" t="s">
        <v>35</v>
      </c>
      <c r="C22" s="177"/>
      <c r="D22" s="177"/>
    </row>
    <row r="23" spans="1:4" ht="13.5">
      <c r="A23" s="42"/>
      <c r="B23" s="178" t="s">
        <v>93</v>
      </c>
      <c r="C23" s="178"/>
      <c r="D23" s="45"/>
    </row>
    <row r="24" spans="1:4" ht="12.75">
      <c r="A24" s="42"/>
      <c r="B24" s="176" t="s">
        <v>95</v>
      </c>
      <c r="C24" s="176"/>
      <c r="D24" s="176"/>
    </row>
  </sheetData>
  <mergeCells count="12">
    <mergeCell ref="B20:D20"/>
    <mergeCell ref="B22:D22"/>
    <mergeCell ref="B23:C23"/>
    <mergeCell ref="B24:D24"/>
    <mergeCell ref="B15:C15"/>
    <mergeCell ref="B17:D17"/>
    <mergeCell ref="B18:D18"/>
    <mergeCell ref="B19:D19"/>
    <mergeCell ref="A1:A3"/>
    <mergeCell ref="B1:B3"/>
    <mergeCell ref="C1:C3"/>
    <mergeCell ref="D2:D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r:id="rId1"/>
  <headerFooter alignWithMargins="0">
    <oddHeader>&amp;RТабл. 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B49" sqref="B49:B50"/>
    </sheetView>
  </sheetViews>
  <sheetFormatPr defaultColWidth="9.00390625" defaultRowHeight="12.75"/>
  <cols>
    <col min="1" max="1" width="2.00390625" style="0" customWidth="1"/>
    <col min="2" max="2" width="15.875" style="0" customWidth="1"/>
    <col min="3" max="3" width="7.75390625" style="0" customWidth="1"/>
    <col min="4" max="4" width="4.25390625" style="0" customWidth="1"/>
    <col min="5" max="5" width="16.875" style="0" customWidth="1"/>
    <col min="6" max="6" width="5.875" style="0" customWidth="1"/>
    <col min="7" max="7" width="3.125" style="0" customWidth="1"/>
    <col min="8" max="8" width="9.75390625" style="0" customWidth="1"/>
    <col min="9" max="9" width="9.00390625" style="0" customWidth="1"/>
    <col min="10" max="10" width="6.625" style="0" customWidth="1"/>
    <col min="11" max="11" width="8.125" style="0" customWidth="1"/>
    <col min="12" max="12" width="8.625" style="0" customWidth="1"/>
    <col min="13" max="13" width="8.00390625" style="0" customWidth="1"/>
    <col min="14" max="14" width="7.875" style="0" customWidth="1"/>
    <col min="15" max="15" width="4.375" style="0" customWidth="1"/>
    <col min="16" max="16" width="7.375" style="0" customWidth="1"/>
  </cols>
  <sheetData>
    <row r="1" spans="1:16" ht="12.75">
      <c r="A1" s="67"/>
      <c r="B1" s="64" t="s">
        <v>63</v>
      </c>
      <c r="C1" s="64" t="s">
        <v>64</v>
      </c>
      <c r="D1" s="64" t="s">
        <v>79</v>
      </c>
      <c r="E1" s="64" t="s">
        <v>78</v>
      </c>
      <c r="F1" s="70" t="s">
        <v>66</v>
      </c>
      <c r="G1" s="71" t="s">
        <v>65</v>
      </c>
      <c r="H1" s="64" t="s">
        <v>76</v>
      </c>
      <c r="I1" s="64" t="s">
        <v>75</v>
      </c>
      <c r="J1" s="69" t="s">
        <v>68</v>
      </c>
      <c r="K1" s="65" t="s">
        <v>69</v>
      </c>
      <c r="L1" s="65" t="s">
        <v>70</v>
      </c>
      <c r="M1" s="65" t="s">
        <v>71</v>
      </c>
      <c r="N1" s="65" t="s">
        <v>72</v>
      </c>
      <c r="O1" s="66" t="s">
        <v>73</v>
      </c>
      <c r="P1" s="64" t="s">
        <v>67</v>
      </c>
    </row>
    <row r="2" spans="1:16" ht="12.75">
      <c r="A2" s="67"/>
      <c r="B2" s="67" t="s">
        <v>109</v>
      </c>
      <c r="C2" s="67" t="s">
        <v>110</v>
      </c>
      <c r="D2" s="67" t="s">
        <v>80</v>
      </c>
      <c r="E2" s="67" t="s">
        <v>81</v>
      </c>
      <c r="F2" s="85" t="s">
        <v>102</v>
      </c>
      <c r="G2" s="86">
        <v>4</v>
      </c>
      <c r="H2" s="67">
        <v>1630.7</v>
      </c>
      <c r="I2" s="67">
        <v>430.7</v>
      </c>
      <c r="J2" s="87">
        <v>39</v>
      </c>
      <c r="K2" s="75">
        <v>1.57</v>
      </c>
      <c r="L2" s="75">
        <f>K2*P2</f>
        <v>3263.873</v>
      </c>
      <c r="M2" s="76">
        <v>1873</v>
      </c>
      <c r="N2" s="76">
        <f>M2/(H2+I2)</f>
        <v>0.908605801882216</v>
      </c>
      <c r="O2" s="68">
        <f>(N2*100/K2)-100</f>
        <v>-42.12701898839389</v>
      </c>
      <c r="P2" s="67">
        <v>2078.9</v>
      </c>
    </row>
    <row r="3" spans="1:16" ht="12.75">
      <c r="A3" s="67"/>
      <c r="B3" s="67" t="s">
        <v>109</v>
      </c>
      <c r="C3" s="67" t="s">
        <v>111</v>
      </c>
      <c r="D3" s="67" t="s">
        <v>80</v>
      </c>
      <c r="E3" s="67" t="s">
        <v>112</v>
      </c>
      <c r="F3" s="85" t="s">
        <v>113</v>
      </c>
      <c r="G3" s="86">
        <v>2</v>
      </c>
      <c r="H3" s="67">
        <v>0</v>
      </c>
      <c r="I3" s="67">
        <v>1050.9</v>
      </c>
      <c r="J3" s="87">
        <v>0</v>
      </c>
      <c r="K3" s="75"/>
      <c r="L3" s="75"/>
      <c r="M3" s="76"/>
      <c r="N3" s="76"/>
      <c r="O3" s="68"/>
      <c r="P3" s="67">
        <v>1050.9</v>
      </c>
    </row>
    <row r="4" spans="1:16" ht="12.75">
      <c r="A4" s="67"/>
      <c r="B4" s="67" t="s">
        <v>109</v>
      </c>
      <c r="C4" s="67" t="s">
        <v>111</v>
      </c>
      <c r="D4" s="67" t="s">
        <v>104</v>
      </c>
      <c r="E4" s="67" t="s">
        <v>107</v>
      </c>
      <c r="F4" s="85" t="s">
        <v>113</v>
      </c>
      <c r="G4" s="86">
        <v>1</v>
      </c>
      <c r="H4" s="67">
        <v>0</v>
      </c>
      <c r="I4" s="67">
        <v>70.2</v>
      </c>
      <c r="J4" s="87">
        <v>0</v>
      </c>
      <c r="K4" s="75"/>
      <c r="L4" s="75"/>
      <c r="M4" s="76"/>
      <c r="N4" s="76"/>
      <c r="O4" s="68"/>
      <c r="P4" s="67">
        <v>70.2</v>
      </c>
    </row>
    <row r="5" spans="1:16" ht="12.75">
      <c r="A5" s="67"/>
      <c r="B5" s="67" t="s">
        <v>109</v>
      </c>
      <c r="C5" s="67" t="s">
        <v>114</v>
      </c>
      <c r="D5" s="67" t="s">
        <v>80</v>
      </c>
      <c r="E5" s="67" t="s">
        <v>81</v>
      </c>
      <c r="F5" s="85" t="s">
        <v>115</v>
      </c>
      <c r="G5" s="86">
        <v>4</v>
      </c>
      <c r="H5" s="67">
        <v>2073.1</v>
      </c>
      <c r="I5" s="67">
        <v>591.4</v>
      </c>
      <c r="J5" s="87">
        <v>52</v>
      </c>
      <c r="K5" s="75">
        <v>1.57</v>
      </c>
      <c r="L5" s="75">
        <f aca="true" t="shared" si="0" ref="L5:L27">K5*P5</f>
        <v>4155.947</v>
      </c>
      <c r="M5" s="76">
        <v>2870</v>
      </c>
      <c r="N5" s="76">
        <f aca="true" t="shared" si="1" ref="N5:N27">M5/(H5+I5)</f>
        <v>1.0771251641959092</v>
      </c>
      <c r="O5" s="68">
        <f aca="true" t="shared" si="2" ref="O5:O27">(N5*100/K5)-100</f>
        <v>-31.393301643572656</v>
      </c>
      <c r="P5" s="67">
        <v>2647.1</v>
      </c>
    </row>
    <row r="6" spans="1:16" ht="12.75">
      <c r="A6" s="67"/>
      <c r="B6" s="67" t="s">
        <v>109</v>
      </c>
      <c r="C6" s="67" t="s">
        <v>116</v>
      </c>
      <c r="D6" s="67" t="s">
        <v>80</v>
      </c>
      <c r="E6" s="67" t="s">
        <v>106</v>
      </c>
      <c r="F6" s="85" t="s">
        <v>117</v>
      </c>
      <c r="G6" s="86">
        <v>1</v>
      </c>
      <c r="H6" s="67">
        <v>0</v>
      </c>
      <c r="I6" s="67">
        <v>35.5</v>
      </c>
      <c r="J6" s="87">
        <v>0</v>
      </c>
      <c r="K6" s="75"/>
      <c r="L6" s="75"/>
      <c r="M6" s="76"/>
      <c r="N6" s="76"/>
      <c r="O6" s="68"/>
      <c r="P6" s="67">
        <v>35.5</v>
      </c>
    </row>
    <row r="7" spans="1:16" ht="12.75">
      <c r="A7" s="67"/>
      <c r="B7" s="67" t="s">
        <v>109</v>
      </c>
      <c r="C7" s="67" t="s">
        <v>118</v>
      </c>
      <c r="D7" s="67" t="s">
        <v>80</v>
      </c>
      <c r="E7" s="67" t="s">
        <v>97</v>
      </c>
      <c r="F7" s="85" t="s">
        <v>119</v>
      </c>
      <c r="G7" s="86">
        <v>1</v>
      </c>
      <c r="H7" s="67">
        <v>0</v>
      </c>
      <c r="I7" s="67">
        <v>203.6</v>
      </c>
      <c r="J7" s="87">
        <v>0</v>
      </c>
      <c r="K7" s="75"/>
      <c r="L7" s="75"/>
      <c r="M7" s="76"/>
      <c r="N7" s="76"/>
      <c r="O7" s="68"/>
      <c r="P7" s="67">
        <v>203.6</v>
      </c>
    </row>
    <row r="8" spans="1:16" ht="12.75">
      <c r="A8" s="67"/>
      <c r="B8" s="67" t="s">
        <v>109</v>
      </c>
      <c r="C8" s="67" t="s">
        <v>120</v>
      </c>
      <c r="D8" s="67" t="s">
        <v>80</v>
      </c>
      <c r="E8" s="67" t="s">
        <v>81</v>
      </c>
      <c r="F8" s="85" t="s">
        <v>121</v>
      </c>
      <c r="G8" s="86">
        <v>4</v>
      </c>
      <c r="H8" s="67">
        <v>1162.7</v>
      </c>
      <c r="I8" s="67">
        <v>132.3</v>
      </c>
      <c r="J8" s="87">
        <v>29</v>
      </c>
      <c r="K8" s="75">
        <v>1.57</v>
      </c>
      <c r="L8" s="75">
        <f t="shared" si="0"/>
        <v>2033.15</v>
      </c>
      <c r="M8" s="76">
        <v>1805</v>
      </c>
      <c r="N8" s="76">
        <f t="shared" si="1"/>
        <v>1.393822393822394</v>
      </c>
      <c r="O8" s="68">
        <f t="shared" si="2"/>
        <v>-11.221503578191474</v>
      </c>
      <c r="P8" s="67">
        <v>1295</v>
      </c>
    </row>
    <row r="9" spans="1:16" ht="12.75">
      <c r="A9" s="67"/>
      <c r="B9" s="67" t="s">
        <v>109</v>
      </c>
      <c r="C9" s="67" t="s">
        <v>122</v>
      </c>
      <c r="D9" s="67" t="s">
        <v>80</v>
      </c>
      <c r="E9" s="67" t="s">
        <v>81</v>
      </c>
      <c r="F9" s="85" t="s">
        <v>115</v>
      </c>
      <c r="G9" s="86">
        <v>4</v>
      </c>
      <c r="H9" s="67">
        <v>1286.2</v>
      </c>
      <c r="I9" s="67">
        <v>0</v>
      </c>
      <c r="J9" s="87">
        <v>32</v>
      </c>
      <c r="K9" s="75">
        <v>1.57</v>
      </c>
      <c r="L9" s="75">
        <f t="shared" si="0"/>
        <v>2019.334</v>
      </c>
      <c r="M9" s="76">
        <v>2000</v>
      </c>
      <c r="N9" s="76">
        <f t="shared" si="1"/>
        <v>1.5549681231534753</v>
      </c>
      <c r="O9" s="68">
        <f t="shared" si="2"/>
        <v>-0.9574443851289658</v>
      </c>
      <c r="P9" s="67">
        <v>1286.2</v>
      </c>
    </row>
    <row r="10" spans="1:16" ht="12.75">
      <c r="A10" s="67"/>
      <c r="B10" s="67" t="s">
        <v>109</v>
      </c>
      <c r="C10" s="67" t="s">
        <v>123</v>
      </c>
      <c r="D10" s="67" t="s">
        <v>80</v>
      </c>
      <c r="E10" s="67" t="s">
        <v>81</v>
      </c>
      <c r="F10" s="85" t="s">
        <v>115</v>
      </c>
      <c r="G10" s="86">
        <v>4</v>
      </c>
      <c r="H10" s="67">
        <v>1221.9</v>
      </c>
      <c r="I10" s="67">
        <v>76</v>
      </c>
      <c r="J10" s="87">
        <v>30</v>
      </c>
      <c r="K10" s="75">
        <v>1.57</v>
      </c>
      <c r="L10" s="75">
        <f t="shared" si="0"/>
        <v>2036.2900000000002</v>
      </c>
      <c r="M10" s="76">
        <v>1430</v>
      </c>
      <c r="N10" s="76">
        <f t="shared" si="1"/>
        <v>1.1017797981354496</v>
      </c>
      <c r="O10" s="68">
        <f t="shared" si="2"/>
        <v>-29.82294279392042</v>
      </c>
      <c r="P10" s="67">
        <v>1297</v>
      </c>
    </row>
    <row r="11" spans="1:16" ht="12.75">
      <c r="A11" s="67"/>
      <c r="B11" s="67" t="s">
        <v>109</v>
      </c>
      <c r="C11" s="67" t="s">
        <v>124</v>
      </c>
      <c r="D11" s="67" t="s">
        <v>80</v>
      </c>
      <c r="E11" s="67" t="s">
        <v>81</v>
      </c>
      <c r="F11" s="85" t="s">
        <v>115</v>
      </c>
      <c r="G11" s="86">
        <v>4</v>
      </c>
      <c r="H11" s="67">
        <v>1860.9</v>
      </c>
      <c r="I11" s="67">
        <v>193.6</v>
      </c>
      <c r="J11" s="87">
        <v>43</v>
      </c>
      <c r="K11" s="75">
        <v>1.57</v>
      </c>
      <c r="L11" s="75">
        <f t="shared" si="0"/>
        <v>3225.565</v>
      </c>
      <c r="M11" s="76">
        <v>2750</v>
      </c>
      <c r="N11" s="76">
        <f t="shared" si="1"/>
        <v>1.3385251886103675</v>
      </c>
      <c r="O11" s="68">
        <f t="shared" si="2"/>
        <v>-14.74361855984921</v>
      </c>
      <c r="P11" s="67">
        <v>2054.5</v>
      </c>
    </row>
    <row r="12" spans="1:16" ht="12.75">
      <c r="A12" s="67"/>
      <c r="B12" s="67"/>
      <c r="C12" s="67"/>
      <c r="D12" s="67"/>
      <c r="E12" s="67"/>
      <c r="F12" s="85"/>
      <c r="G12" s="86"/>
      <c r="H12" s="67"/>
      <c r="I12" s="67"/>
      <c r="J12" s="87"/>
      <c r="K12" s="75"/>
      <c r="L12" s="75"/>
      <c r="M12" s="76"/>
      <c r="N12" s="76"/>
      <c r="O12" s="68"/>
      <c r="P12" s="67"/>
    </row>
    <row r="13" spans="1:16" ht="12.75">
      <c r="A13" s="67"/>
      <c r="B13" s="67" t="s">
        <v>125</v>
      </c>
      <c r="C13" s="67" t="s">
        <v>110</v>
      </c>
      <c r="D13" s="67" t="s">
        <v>80</v>
      </c>
      <c r="E13" s="67" t="s">
        <v>81</v>
      </c>
      <c r="F13" s="85" t="s">
        <v>102</v>
      </c>
      <c r="G13" s="86">
        <v>5</v>
      </c>
      <c r="H13" s="67">
        <v>2118.1</v>
      </c>
      <c r="I13" s="67">
        <v>487</v>
      </c>
      <c r="J13" s="87">
        <v>48</v>
      </c>
      <c r="K13" s="75">
        <v>1.34</v>
      </c>
      <c r="L13" s="75">
        <f t="shared" si="0"/>
        <v>3490.8340000000003</v>
      </c>
      <c r="M13" s="76">
        <v>2350</v>
      </c>
      <c r="N13" s="76">
        <f t="shared" si="1"/>
        <v>0.9020766957122568</v>
      </c>
      <c r="O13" s="68">
        <f t="shared" si="2"/>
        <v>-32.680843603562934</v>
      </c>
      <c r="P13" s="67">
        <v>2605.1</v>
      </c>
    </row>
    <row r="14" spans="1:16" ht="12.75">
      <c r="A14" s="67"/>
      <c r="B14" s="67" t="s">
        <v>125</v>
      </c>
      <c r="C14" s="67" t="s">
        <v>103</v>
      </c>
      <c r="D14" s="67" t="s">
        <v>80</v>
      </c>
      <c r="E14" s="67" t="s">
        <v>97</v>
      </c>
      <c r="F14" s="85" t="s">
        <v>126</v>
      </c>
      <c r="G14" s="86">
        <v>1</v>
      </c>
      <c r="H14" s="67">
        <v>0</v>
      </c>
      <c r="I14" s="67">
        <v>83.2</v>
      </c>
      <c r="J14" s="87">
        <v>0</v>
      </c>
      <c r="K14" s="75"/>
      <c r="L14" s="75"/>
      <c r="M14" s="76"/>
      <c r="N14" s="76"/>
      <c r="O14" s="68"/>
      <c r="P14" s="67">
        <v>83.2</v>
      </c>
    </row>
    <row r="15" spans="1:16" ht="12.75">
      <c r="A15" s="67"/>
      <c r="B15" s="67" t="s">
        <v>125</v>
      </c>
      <c r="C15" s="67" t="s">
        <v>111</v>
      </c>
      <c r="D15" s="67" t="s">
        <v>80</v>
      </c>
      <c r="E15" s="67" t="s">
        <v>81</v>
      </c>
      <c r="F15" s="85" t="s">
        <v>127</v>
      </c>
      <c r="G15" s="86">
        <v>6</v>
      </c>
      <c r="H15" s="67">
        <v>537.6</v>
      </c>
      <c r="I15" s="67">
        <v>195</v>
      </c>
      <c r="J15" s="87">
        <v>8</v>
      </c>
      <c r="K15" s="75">
        <v>1.21</v>
      </c>
      <c r="L15" s="75">
        <f t="shared" si="0"/>
        <v>1030.799</v>
      </c>
      <c r="M15" s="76">
        <v>460</v>
      </c>
      <c r="N15" s="76">
        <f t="shared" si="1"/>
        <v>0.6279006279006278</v>
      </c>
      <c r="O15" s="68">
        <f t="shared" si="2"/>
        <v>-48.107386123915056</v>
      </c>
      <c r="P15" s="67">
        <v>851.9</v>
      </c>
    </row>
    <row r="16" spans="1:16" ht="12.75">
      <c r="A16" s="67"/>
      <c r="B16" s="67" t="s">
        <v>125</v>
      </c>
      <c r="C16" s="67" t="s">
        <v>128</v>
      </c>
      <c r="D16" s="67" t="s">
        <v>80</v>
      </c>
      <c r="E16" s="67" t="s">
        <v>81</v>
      </c>
      <c r="F16" s="85" t="s">
        <v>115</v>
      </c>
      <c r="G16" s="86">
        <v>5</v>
      </c>
      <c r="H16" s="67">
        <v>2130.5</v>
      </c>
      <c r="I16" s="67">
        <v>581.9</v>
      </c>
      <c r="J16" s="87">
        <v>48</v>
      </c>
      <c r="K16" s="75">
        <v>1.34</v>
      </c>
      <c r="L16" s="75">
        <f t="shared" si="0"/>
        <v>2895.07</v>
      </c>
      <c r="M16" s="76">
        <v>1075</v>
      </c>
      <c r="N16" s="76">
        <f t="shared" si="1"/>
        <v>0.39632797522489305</v>
      </c>
      <c r="O16" s="68">
        <f t="shared" si="2"/>
        <v>-70.42328543097813</v>
      </c>
      <c r="P16" s="67">
        <v>2160.5</v>
      </c>
    </row>
    <row r="17" spans="1:16" ht="12.75">
      <c r="A17" s="67"/>
      <c r="B17" s="67" t="s">
        <v>125</v>
      </c>
      <c r="C17" s="67" t="s">
        <v>118</v>
      </c>
      <c r="D17" s="67" t="s">
        <v>80</v>
      </c>
      <c r="E17" s="67" t="s">
        <v>105</v>
      </c>
      <c r="F17" s="85" t="s">
        <v>129</v>
      </c>
      <c r="G17" s="86">
        <v>1</v>
      </c>
      <c r="H17" s="67">
        <v>0</v>
      </c>
      <c r="I17" s="67">
        <v>938.4</v>
      </c>
      <c r="J17" s="87">
        <v>0</v>
      </c>
      <c r="K17" s="75"/>
      <c r="L17" s="75"/>
      <c r="M17" s="76"/>
      <c r="N17" s="76"/>
      <c r="O17" s="68"/>
      <c r="P17" s="67">
        <v>938.4</v>
      </c>
    </row>
    <row r="18" spans="1:16" ht="12.75">
      <c r="A18" s="67"/>
      <c r="B18" s="67" t="s">
        <v>125</v>
      </c>
      <c r="C18" s="67" t="s">
        <v>130</v>
      </c>
      <c r="D18" s="67" t="s">
        <v>80</v>
      </c>
      <c r="E18" s="67" t="s">
        <v>131</v>
      </c>
      <c r="F18" s="85" t="s">
        <v>132</v>
      </c>
      <c r="G18" s="86">
        <v>1</v>
      </c>
      <c r="H18" s="67">
        <v>0</v>
      </c>
      <c r="I18" s="67">
        <v>272.7</v>
      </c>
      <c r="J18" s="87">
        <v>48</v>
      </c>
      <c r="K18" s="75"/>
      <c r="L18" s="75"/>
      <c r="M18" s="76"/>
      <c r="N18" s="76"/>
      <c r="O18" s="68"/>
      <c r="P18" s="67">
        <v>272.7</v>
      </c>
    </row>
    <row r="19" spans="1:16" ht="12.75">
      <c r="A19" s="67"/>
      <c r="B19" s="67"/>
      <c r="C19" s="67"/>
      <c r="D19" s="67"/>
      <c r="E19" s="67"/>
      <c r="F19" s="85"/>
      <c r="G19" s="86"/>
      <c r="H19" s="67"/>
      <c r="I19" s="67"/>
      <c r="J19" s="87"/>
      <c r="K19" s="75"/>
      <c r="L19" s="75"/>
      <c r="M19" s="76"/>
      <c r="N19" s="76"/>
      <c r="O19" s="68"/>
      <c r="P19" s="67"/>
    </row>
    <row r="20" spans="1:16" ht="12.75">
      <c r="A20" s="67"/>
      <c r="B20" s="67" t="s">
        <v>133</v>
      </c>
      <c r="C20" s="67" t="s">
        <v>134</v>
      </c>
      <c r="D20" s="67" t="s">
        <v>80</v>
      </c>
      <c r="E20" s="67" t="s">
        <v>81</v>
      </c>
      <c r="F20" s="85" t="s">
        <v>102</v>
      </c>
      <c r="G20" s="86">
        <v>4</v>
      </c>
      <c r="H20" s="67">
        <v>1277.5</v>
      </c>
      <c r="I20" s="67">
        <v>0</v>
      </c>
      <c r="J20" s="87">
        <v>32</v>
      </c>
      <c r="K20" s="75">
        <v>1.57</v>
      </c>
      <c r="L20" s="75">
        <f t="shared" si="0"/>
        <v>2005.6750000000002</v>
      </c>
      <c r="M20" s="76">
        <v>2030</v>
      </c>
      <c r="N20" s="76">
        <f t="shared" si="1"/>
        <v>1.5890410958904109</v>
      </c>
      <c r="O20" s="68">
        <f t="shared" si="2"/>
        <v>1.2128086554401847</v>
      </c>
      <c r="P20" s="67">
        <v>1277.5</v>
      </c>
    </row>
    <row r="21" spans="1:16" ht="12.75">
      <c r="A21" s="67"/>
      <c r="B21" s="67" t="s">
        <v>133</v>
      </c>
      <c r="C21" s="67" t="s">
        <v>135</v>
      </c>
      <c r="D21" s="67" t="s">
        <v>80</v>
      </c>
      <c r="E21" s="67" t="s">
        <v>106</v>
      </c>
      <c r="F21" s="85" t="s">
        <v>102</v>
      </c>
      <c r="G21" s="86">
        <v>1</v>
      </c>
      <c r="H21" s="67">
        <v>0</v>
      </c>
      <c r="I21" s="67">
        <v>38.8</v>
      </c>
      <c r="J21" s="87">
        <v>0</v>
      </c>
      <c r="K21" s="75"/>
      <c r="L21" s="75"/>
      <c r="M21" s="76"/>
      <c r="N21" s="76"/>
      <c r="O21" s="68"/>
      <c r="P21" s="67">
        <v>38.8</v>
      </c>
    </row>
    <row r="22" spans="1:16" ht="12.75">
      <c r="A22" s="67"/>
      <c r="B22" s="67" t="s">
        <v>133</v>
      </c>
      <c r="C22" s="67" t="s">
        <v>136</v>
      </c>
      <c r="D22" s="67" t="s">
        <v>80</v>
      </c>
      <c r="E22" s="67" t="s">
        <v>97</v>
      </c>
      <c r="F22" s="85" t="s">
        <v>137</v>
      </c>
      <c r="G22" s="86">
        <v>5</v>
      </c>
      <c r="H22" s="67">
        <v>0</v>
      </c>
      <c r="I22" s="67">
        <v>1591.4</v>
      </c>
      <c r="J22" s="87">
        <v>0</v>
      </c>
      <c r="K22" s="75"/>
      <c r="L22" s="75"/>
      <c r="M22" s="76"/>
      <c r="N22" s="76"/>
      <c r="O22" s="68"/>
      <c r="P22" s="67">
        <v>1591.4</v>
      </c>
    </row>
    <row r="23" spans="1:16" ht="12.75">
      <c r="A23" s="67"/>
      <c r="B23" s="67" t="s">
        <v>133</v>
      </c>
      <c r="C23" s="67" t="s">
        <v>138</v>
      </c>
      <c r="D23" s="67" t="s">
        <v>80</v>
      </c>
      <c r="E23" s="67" t="s">
        <v>81</v>
      </c>
      <c r="F23" s="85" t="s">
        <v>102</v>
      </c>
      <c r="G23" s="86">
        <v>4</v>
      </c>
      <c r="H23" s="67">
        <v>1513.6</v>
      </c>
      <c r="I23" s="67">
        <v>952</v>
      </c>
      <c r="J23" s="87">
        <v>36</v>
      </c>
      <c r="K23" s="75">
        <v>1.57</v>
      </c>
      <c r="L23" s="75">
        <f t="shared" si="0"/>
        <v>3870.992</v>
      </c>
      <c r="M23" s="76">
        <v>2330</v>
      </c>
      <c r="N23" s="76">
        <f t="shared" si="1"/>
        <v>0.9450032446463336</v>
      </c>
      <c r="O23" s="68">
        <f t="shared" si="2"/>
        <v>-39.80871053208067</v>
      </c>
      <c r="P23" s="67">
        <v>2465.6</v>
      </c>
    </row>
    <row r="24" spans="1:16" ht="12.75">
      <c r="A24" s="67"/>
      <c r="B24" s="67" t="s">
        <v>133</v>
      </c>
      <c r="C24" s="67" t="s">
        <v>139</v>
      </c>
      <c r="D24" s="67" t="s">
        <v>80</v>
      </c>
      <c r="E24" s="67" t="s">
        <v>140</v>
      </c>
      <c r="F24" s="85" t="s">
        <v>141</v>
      </c>
      <c r="G24" s="86">
        <v>1</v>
      </c>
      <c r="H24" s="67">
        <v>0</v>
      </c>
      <c r="I24" s="67">
        <v>41.9</v>
      </c>
      <c r="J24" s="87">
        <v>0</v>
      </c>
      <c r="K24" s="75"/>
      <c r="L24" s="75"/>
      <c r="M24" s="76"/>
      <c r="N24" s="76"/>
      <c r="O24" s="68"/>
      <c r="P24" s="67">
        <v>41.9</v>
      </c>
    </row>
    <row r="25" spans="1:16" ht="12.75">
      <c r="A25" s="67"/>
      <c r="B25" s="67" t="s">
        <v>133</v>
      </c>
      <c r="C25" s="67" t="s">
        <v>142</v>
      </c>
      <c r="D25" s="67" t="s">
        <v>80</v>
      </c>
      <c r="E25" s="67" t="s">
        <v>81</v>
      </c>
      <c r="F25" s="85" t="s">
        <v>102</v>
      </c>
      <c r="G25" s="86">
        <v>4</v>
      </c>
      <c r="H25" s="67">
        <v>1052.9</v>
      </c>
      <c r="I25" s="67">
        <v>237.8</v>
      </c>
      <c r="J25" s="87">
        <v>26</v>
      </c>
      <c r="K25" s="75">
        <v>1.57</v>
      </c>
      <c r="L25" s="75">
        <f t="shared" si="0"/>
        <v>2026.3990000000001</v>
      </c>
      <c r="M25" s="76">
        <v>1442</v>
      </c>
      <c r="N25" s="76">
        <f t="shared" si="1"/>
        <v>1.1172232122104284</v>
      </c>
      <c r="O25" s="68">
        <f t="shared" si="2"/>
        <v>-28.839285846469522</v>
      </c>
      <c r="P25" s="67">
        <v>1290.7</v>
      </c>
    </row>
    <row r="26" spans="1:16" ht="12.75">
      <c r="A26" s="67"/>
      <c r="B26" s="67" t="s">
        <v>133</v>
      </c>
      <c r="C26" s="67" t="s">
        <v>143</v>
      </c>
      <c r="D26" s="67" t="s">
        <v>80</v>
      </c>
      <c r="E26" s="67" t="s">
        <v>81</v>
      </c>
      <c r="F26" s="85" t="s">
        <v>115</v>
      </c>
      <c r="G26" s="86">
        <v>4</v>
      </c>
      <c r="H26" s="67">
        <v>4074</v>
      </c>
      <c r="I26" s="67">
        <v>0</v>
      </c>
      <c r="J26" s="87">
        <v>96</v>
      </c>
      <c r="K26" s="75">
        <v>1.57</v>
      </c>
      <c r="L26" s="75">
        <f t="shared" si="0"/>
        <v>6396.18</v>
      </c>
      <c r="M26" s="76">
        <v>4880</v>
      </c>
      <c r="N26" s="76">
        <f t="shared" si="1"/>
        <v>1.1978399607265586</v>
      </c>
      <c r="O26" s="68">
        <f t="shared" si="2"/>
        <v>-23.70446110021919</v>
      </c>
      <c r="P26" s="67">
        <v>4074</v>
      </c>
    </row>
    <row r="27" spans="1:16" ht="12.75">
      <c r="A27" s="67"/>
      <c r="B27" s="67" t="s">
        <v>133</v>
      </c>
      <c r="C27" s="67" t="s">
        <v>144</v>
      </c>
      <c r="D27" s="67" t="s">
        <v>80</v>
      </c>
      <c r="E27" s="67" t="s">
        <v>81</v>
      </c>
      <c r="F27" s="85" t="s">
        <v>115</v>
      </c>
      <c r="G27" s="86">
        <v>4</v>
      </c>
      <c r="H27" s="67">
        <v>2051.7</v>
      </c>
      <c r="I27" s="67">
        <v>0</v>
      </c>
      <c r="J27" s="87">
        <v>48</v>
      </c>
      <c r="K27" s="75">
        <v>1.57</v>
      </c>
      <c r="L27" s="75">
        <f t="shared" si="0"/>
        <v>3221.169</v>
      </c>
      <c r="M27" s="76">
        <v>3030</v>
      </c>
      <c r="N27" s="76">
        <f t="shared" si="1"/>
        <v>1.476824097090218</v>
      </c>
      <c r="O27" s="68">
        <f t="shared" si="2"/>
        <v>-5.9347708859733785</v>
      </c>
      <c r="P27" s="67">
        <v>2051.7</v>
      </c>
    </row>
    <row r="28" spans="1:16" ht="12.75">
      <c r="A28" s="67"/>
      <c r="B28" s="67" t="s">
        <v>133</v>
      </c>
      <c r="C28" s="67" t="s">
        <v>145</v>
      </c>
      <c r="D28" s="67" t="s">
        <v>80</v>
      </c>
      <c r="E28" s="67" t="s">
        <v>97</v>
      </c>
      <c r="F28" s="85" t="s">
        <v>101</v>
      </c>
      <c r="G28" s="86">
        <v>10</v>
      </c>
      <c r="H28" s="67">
        <v>0</v>
      </c>
      <c r="I28" s="67">
        <v>0</v>
      </c>
      <c r="J28" s="87">
        <v>0</v>
      </c>
      <c r="K28" s="75"/>
      <c r="L28" s="75"/>
      <c r="M28" s="76"/>
      <c r="N28" s="76"/>
      <c r="O28" s="68"/>
      <c r="P28" s="67">
        <v>0</v>
      </c>
    </row>
    <row r="29" spans="1:16" ht="12.75">
      <c r="A29" s="67"/>
      <c r="B29" s="67" t="s">
        <v>133</v>
      </c>
      <c r="C29" s="67" t="s">
        <v>138</v>
      </c>
      <c r="D29" s="67" t="s">
        <v>146</v>
      </c>
      <c r="E29" s="67" t="s">
        <v>97</v>
      </c>
      <c r="F29" s="85" t="s">
        <v>147</v>
      </c>
      <c r="G29" s="86">
        <v>1</v>
      </c>
      <c r="H29" s="67">
        <v>0</v>
      </c>
      <c r="I29" s="67">
        <v>6.8</v>
      </c>
      <c r="J29" s="87">
        <v>0</v>
      </c>
      <c r="K29" s="75"/>
      <c r="L29" s="75"/>
      <c r="M29" s="76"/>
      <c r="N29" s="76"/>
      <c r="O29" s="68"/>
      <c r="P29" s="67">
        <v>6.8</v>
      </c>
    </row>
    <row r="30" spans="1:16" ht="12.75">
      <c r="A30" s="67"/>
      <c r="B30" s="67" t="s">
        <v>133</v>
      </c>
      <c r="C30" s="67" t="s">
        <v>148</v>
      </c>
      <c r="D30" s="67" t="s">
        <v>80</v>
      </c>
      <c r="E30" s="67" t="s">
        <v>140</v>
      </c>
      <c r="F30" s="85" t="s">
        <v>149</v>
      </c>
      <c r="G30" s="86">
        <v>0</v>
      </c>
      <c r="H30" s="67">
        <v>0</v>
      </c>
      <c r="I30" s="67">
        <v>0</v>
      </c>
      <c r="J30" s="87">
        <v>0</v>
      </c>
      <c r="K30" s="75"/>
      <c r="L30" s="75"/>
      <c r="M30" s="76"/>
      <c r="N30" s="76"/>
      <c r="O30" s="68"/>
      <c r="P30" s="67">
        <v>0</v>
      </c>
    </row>
    <row r="31" spans="1:16" ht="12.75">
      <c r="A31" s="67"/>
      <c r="B31" s="67" t="s">
        <v>133</v>
      </c>
      <c r="C31" s="67" t="s">
        <v>150</v>
      </c>
      <c r="D31" s="67" t="s">
        <v>80</v>
      </c>
      <c r="E31" s="67" t="s">
        <v>140</v>
      </c>
      <c r="F31" s="85" t="s">
        <v>101</v>
      </c>
      <c r="G31" s="86">
        <v>1</v>
      </c>
      <c r="H31" s="67">
        <v>0</v>
      </c>
      <c r="I31" s="67">
        <v>57.4</v>
      </c>
      <c r="J31" s="87">
        <v>0</v>
      </c>
      <c r="K31" s="75"/>
      <c r="L31" s="75"/>
      <c r="M31" s="76"/>
      <c r="N31" s="76"/>
      <c r="O31" s="68"/>
      <c r="P31" s="67">
        <v>57.4</v>
      </c>
    </row>
  </sheetData>
  <printOptions/>
  <pageMargins left="0.75" right="0.75" top="1" bottom="1" header="0.5" footer="0.5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Geodez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Vadim</dc:creator>
  <cp:keywords/>
  <dc:description/>
  <cp:lastModifiedBy>Admin</cp:lastModifiedBy>
  <cp:lastPrinted>2013-01-10T09:18:23Z</cp:lastPrinted>
  <dcterms:created xsi:type="dcterms:W3CDTF">1999-02-05T10:47:40Z</dcterms:created>
  <dcterms:modified xsi:type="dcterms:W3CDTF">2013-10-17T13:39:37Z</dcterms:modified>
  <cp:category/>
  <cp:version/>
  <cp:contentType/>
  <cp:contentStatus/>
</cp:coreProperties>
</file>