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341" yWindow="225" windowWidth="14550" windowHeight="12120" activeTab="0"/>
  </bookViews>
  <sheets>
    <sheet name="Табл.1" sheetId="1" r:id="rId1"/>
    <sheet name="План границ" sheetId="2" r:id="rId2"/>
    <sheet name="Опорный план" sheetId="3" r:id="rId3"/>
    <sheet name="Таб.2" sheetId="4" r:id="rId4"/>
    <sheet name="В ПЗ" sheetId="5" r:id="rId5"/>
  </sheets>
  <definedNames>
    <definedName name="_xlnm.Print_Area" localSheetId="1">'План границ'!$B$1:$E$42</definedName>
    <definedName name="_xlnm.Print_Area" localSheetId="0">'Табл.1'!$B$1:$M$35</definedName>
  </definedNames>
  <calcPr fullCalcOnLoad="1"/>
</workbook>
</file>

<file path=xl/sharedStrings.xml><?xml version="1.0" encoding="utf-8"?>
<sst xmlns="http://schemas.openxmlformats.org/spreadsheetml/2006/main" count="202" uniqueCount="105">
  <si>
    <t>Год стр-ва</t>
  </si>
  <si>
    <t>Общ. площ. жил. пом.</t>
  </si>
  <si>
    <t xml:space="preserve">Примечание    </t>
  </si>
  <si>
    <t>Разрешенное использование</t>
  </si>
  <si>
    <t>№   уч- ка</t>
  </si>
  <si>
    <t>Экспликация земельных участков</t>
  </si>
  <si>
    <t>№ п/п</t>
  </si>
  <si>
    <t>Площадь</t>
  </si>
  <si>
    <t>Кол. эт.</t>
  </si>
  <si>
    <t>Общ. площ. нежил. пом.</t>
  </si>
  <si>
    <t>Кол кв.</t>
  </si>
  <si>
    <t>Удельн. показатель зем. доли</t>
  </si>
  <si>
    <t>Норматив. площадь зем. уч., кв.м</t>
  </si>
  <si>
    <t>Фактич. Коэфф.</t>
  </si>
  <si>
    <t>Проектная площадь, кв.м</t>
  </si>
  <si>
    <t>ИТОГО</t>
  </si>
  <si>
    <t xml:space="preserve">   </t>
  </si>
  <si>
    <t>Ранее образованные земельные участки, в т.ч.:</t>
  </si>
  <si>
    <t>9</t>
  </si>
  <si>
    <t>Образуемые земельные участки, в т.ч.:</t>
  </si>
  <si>
    <t xml:space="preserve">Всего образуемых земельных участков под многоквартирные дома </t>
  </si>
  <si>
    <t xml:space="preserve">Всего образуемых земельных участков </t>
  </si>
  <si>
    <t>под контейнерную площадку по сбору ТБО</t>
  </si>
  <si>
    <t>охранная зона инженерных коммуникаций</t>
  </si>
  <si>
    <t>проект</t>
  </si>
  <si>
    <t>1</t>
  </si>
  <si>
    <t>территория совместного использования (проезд)</t>
  </si>
  <si>
    <t>Показатели</t>
  </si>
  <si>
    <t>Норма обеспеченности   кв.м/чел.</t>
  </si>
  <si>
    <t>Нормативная площадь, кв.м</t>
  </si>
  <si>
    <t>на существующие жилые дома</t>
  </si>
  <si>
    <t>Население</t>
  </si>
  <si>
    <t>Площадка для игр детей дошкольного и младшего школьного возраста</t>
  </si>
  <si>
    <t>Площадка для отдыха взрослого населения</t>
  </si>
  <si>
    <t>Площадка для занятий физкультурой</t>
  </si>
  <si>
    <t>Автостоянка для временного хранения автомобилей</t>
  </si>
  <si>
    <t>Площадка для хозяйственных целей:</t>
  </si>
  <si>
    <t>для сушки белья</t>
  </si>
  <si>
    <t>для чистки вещей</t>
  </si>
  <si>
    <t>Всего</t>
  </si>
  <si>
    <t>Зеленые насаждения</t>
  </si>
  <si>
    <t>Расчет количества проживающих выполняем по формуле:   Nж = Nкв х К</t>
  </si>
  <si>
    <r>
      <t xml:space="preserve">где:    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ж</t>
    </r>
    <r>
      <rPr>
        <i/>
        <sz val="9"/>
        <rFont val="Times New Roman"/>
        <family val="1"/>
      </rPr>
      <t xml:space="preserve"> - </t>
    </r>
    <r>
      <rPr>
        <sz val="9"/>
        <rFont val="Times New Roman"/>
        <family val="1"/>
      </rPr>
      <t>количество проживающих</t>
    </r>
  </si>
  <si>
    <r>
      <t>N</t>
    </r>
    <r>
      <rPr>
        <vertAlign val="subscript"/>
        <sz val="9"/>
        <rFont val="Times New Roman"/>
        <family val="1"/>
      </rPr>
      <t xml:space="preserve">кв </t>
    </r>
    <r>
      <rPr>
        <i/>
        <sz val="9"/>
        <rFont val="Times New Roman"/>
        <family val="1"/>
      </rPr>
      <t xml:space="preserve">- </t>
    </r>
    <r>
      <rPr>
        <sz val="9"/>
        <rFont val="Times New Roman"/>
        <family val="1"/>
      </rPr>
      <t>количество квартир</t>
    </r>
  </si>
  <si>
    <r>
      <t>К</t>
    </r>
    <r>
      <rPr>
        <i/>
        <sz val="9"/>
        <rFont val="Times New Roman"/>
        <family val="1"/>
      </rPr>
      <t xml:space="preserve"> – </t>
    </r>
    <r>
      <rPr>
        <sz val="9"/>
        <rFont val="Times New Roman"/>
        <family val="1"/>
      </rPr>
      <t>средний размер домохозяйства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(коэффициент семейственности)</t>
    </r>
  </si>
  <si>
    <t>Коэффициент семейственности – 2,5 (письмо Росстата исх.№ 12-11/1944 от 15.08.12г.)</t>
  </si>
  <si>
    <t>Всего ранее образованных земельных участков</t>
  </si>
  <si>
    <t>9/1</t>
  </si>
  <si>
    <t>Площадь квартала межевания в границах красных линий</t>
  </si>
  <si>
    <t>под многоквартирный среднеэтажный дом по ул. Красносельской, 81</t>
  </si>
  <si>
    <t>39:15:110826:598</t>
  </si>
  <si>
    <t>39:15:110826:597</t>
  </si>
  <si>
    <t>для организации проезда к ТП-610, к аварийному многоквартирному дому и к земельному участку под строительство магазина</t>
  </si>
  <si>
    <t>под аварийный многоквартирный дом</t>
  </si>
  <si>
    <t>под существующий многоквартирный дом</t>
  </si>
  <si>
    <t>39:15:110826:24</t>
  </si>
  <si>
    <t>под многоквартирный дом</t>
  </si>
  <si>
    <t>39:15:110826:466</t>
  </si>
  <si>
    <t>39:15:110826:20</t>
  </si>
  <si>
    <t>5*</t>
  </si>
  <si>
    <t>39:15:110826:27</t>
  </si>
  <si>
    <t>39:15:110826:23</t>
  </si>
  <si>
    <t>39:15:110826:32</t>
  </si>
  <si>
    <t>6*</t>
  </si>
  <si>
    <t>7*</t>
  </si>
  <si>
    <t>8**</t>
  </si>
  <si>
    <t>под строительство многоквартирного дома</t>
  </si>
  <si>
    <t>под строительство двух жилых домов</t>
  </si>
  <si>
    <t>под строительство секционного жилого дома</t>
  </si>
  <si>
    <t>под ТП- 610</t>
  </si>
  <si>
    <t>**Земельный участок подлежит уточнению</t>
  </si>
  <si>
    <t>6</t>
  </si>
  <si>
    <t>7</t>
  </si>
  <si>
    <t>8</t>
  </si>
  <si>
    <t>под многоквартирный малоэтажный дом по ул. Красносельской, 81а</t>
  </si>
  <si>
    <t>под многоквартирный малоэтажный дом по ул. Красносельской, 83а</t>
  </si>
  <si>
    <t>под многоквартирный малоэтажный дом по ул. Радистов, 54б</t>
  </si>
  <si>
    <t>6/1</t>
  </si>
  <si>
    <t>6/2</t>
  </si>
  <si>
    <t>пешеходная связь</t>
  </si>
  <si>
    <t>7/1</t>
  </si>
  <si>
    <t>7/2</t>
  </si>
  <si>
    <t>7/3</t>
  </si>
  <si>
    <t>7/4</t>
  </si>
  <si>
    <t>8/1</t>
  </si>
  <si>
    <t>8/2</t>
  </si>
  <si>
    <t>8/3</t>
  </si>
  <si>
    <t>8/4</t>
  </si>
  <si>
    <t>проезд и пешеходная связь</t>
  </si>
  <si>
    <t>под установку металлического гаража для льготной категории граждан</t>
  </si>
  <si>
    <t>для перераспределения между смежными земельными участками</t>
  </si>
  <si>
    <t>для обслуживания ТП</t>
  </si>
  <si>
    <t>для присоединения к земельному участку с КН :45</t>
  </si>
  <si>
    <t>для присоединения к земельному участку 3 (КН :24)</t>
  </si>
  <si>
    <t>Площадь территории межевания в границах красных линий - 23940.00 кв.м</t>
  </si>
  <si>
    <t>*Земельный участок подлежит уточнению</t>
  </si>
  <si>
    <t>2</t>
  </si>
  <si>
    <t>3</t>
  </si>
  <si>
    <t>4</t>
  </si>
  <si>
    <t>8/5</t>
  </si>
  <si>
    <t>16/1</t>
  </si>
  <si>
    <t>Количество квартир – 158</t>
  </si>
  <si>
    <r>
      <t>N</t>
    </r>
    <r>
      <rPr>
        <vertAlign val="subscript"/>
        <sz val="9"/>
        <rFont val="Times New Roman"/>
        <family val="1"/>
      </rPr>
      <t>ж</t>
    </r>
    <r>
      <rPr>
        <sz val="9"/>
        <rFont val="Times New Roman"/>
        <family val="1"/>
      </rPr>
      <t xml:space="preserve"> = 158</t>
    </r>
    <r>
      <rPr>
        <b/>
        <sz val="9"/>
        <rFont val="Times New Roman"/>
        <family val="1"/>
      </rPr>
      <t xml:space="preserve"> х </t>
    </r>
    <r>
      <rPr>
        <sz val="9"/>
        <rFont val="Times New Roman"/>
        <family val="1"/>
      </rPr>
      <t xml:space="preserve">2,5 = </t>
    </r>
    <r>
      <rPr>
        <b/>
        <sz val="9"/>
        <rFont val="Times New Roman"/>
        <family val="1"/>
      </rPr>
      <t>395 (чел.)</t>
    </r>
  </si>
  <si>
    <r>
      <t>Расчетное количество проживающих составляет 395</t>
    </r>
    <r>
      <rPr>
        <b/>
        <sz val="9"/>
        <rFont val="Times New Roman"/>
        <family val="1"/>
      </rPr>
      <t xml:space="preserve"> человек</t>
    </r>
    <r>
      <rPr>
        <sz val="9"/>
        <rFont val="Times New Roman"/>
        <family val="1"/>
      </rPr>
      <t>.</t>
    </r>
  </si>
  <si>
    <t>*Земельный участок подлежит снятию с ГКУ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</si>
</sst>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"/>
    <numFmt numFmtId="167" formatCode="0.00;[Red]0.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sz val="11"/>
      <name val="Arial Cyr"/>
      <family val="0"/>
    </font>
    <font>
      <b/>
      <i/>
      <sz val="10"/>
      <name val="Times New Roman CYR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sz val="10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Times New Roman CYR"/>
      <family val="1"/>
    </font>
    <font>
      <sz val="8"/>
      <name val="Arial Cyr"/>
      <family val="0"/>
    </font>
    <font>
      <i/>
      <sz val="10"/>
      <name val="Arial Cyr"/>
      <family val="0"/>
    </font>
    <font>
      <b/>
      <i/>
      <sz val="11"/>
      <name val="Times New Roman CYR"/>
      <family val="1"/>
    </font>
    <font>
      <b/>
      <i/>
      <sz val="11"/>
      <color indexed="10"/>
      <name val="Arial"/>
      <family val="2"/>
    </font>
    <font>
      <b/>
      <i/>
      <sz val="11"/>
      <name val="Times New Roman"/>
      <family val="1"/>
    </font>
    <font>
      <i/>
      <sz val="11"/>
      <color indexed="10"/>
      <name val="Times New Roman CYR"/>
      <family val="1"/>
    </font>
    <font>
      <b/>
      <sz val="11"/>
      <name val="Times New Roman"/>
      <family val="1"/>
    </font>
    <font>
      <i/>
      <u val="single"/>
      <sz val="11"/>
      <name val="Times New Roman CYR"/>
      <family val="1"/>
    </font>
    <font>
      <b/>
      <sz val="12"/>
      <color indexed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sz val="12"/>
      <name val="Arial Cyr"/>
      <family val="0"/>
    </font>
    <font>
      <i/>
      <sz val="11"/>
      <name val="Times New Roman CYR"/>
      <family val="1"/>
    </font>
    <font>
      <i/>
      <sz val="11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" fontId="17" fillId="0" borderId="1" xfId="0" applyNumberFormat="1" applyFont="1" applyBorder="1" applyAlignment="1">
      <alignment horizontal="center" vertical="justify" wrapText="1"/>
    </xf>
    <xf numFmtId="1" fontId="13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16" fillId="0" borderId="0" xfId="0" applyNumberFormat="1" applyFont="1" applyAlignment="1">
      <alignment horizontal="right"/>
    </xf>
    <xf numFmtId="49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0" fillId="0" borderId="1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1" fontId="24" fillId="0" borderId="1" xfId="0" applyNumberFormat="1" applyFont="1" applyBorder="1" applyAlignment="1">
      <alignment vertical="center" wrapText="1"/>
    </xf>
    <xf numFmtId="1" fontId="25" fillId="0" borderId="1" xfId="0" applyNumberFormat="1" applyFont="1" applyBorder="1" applyAlignment="1">
      <alignment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2" fontId="24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right" vertical="center" wrapText="1"/>
    </xf>
    <xf numFmtId="1" fontId="23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33" fillId="0" borderId="0" xfId="0" applyFont="1" applyBorder="1" applyAlignment="1">
      <alignment horizontal="center" wrapText="1"/>
    </xf>
    <xf numFmtId="1" fontId="0" fillId="0" borderId="0" xfId="0" applyNumberFormat="1" applyFont="1" applyAlignment="1">
      <alignment horizontal="left"/>
    </xf>
    <xf numFmtId="1" fontId="34" fillId="0" borderId="1" xfId="0" applyNumberFormat="1" applyFont="1" applyBorder="1" applyAlignment="1">
      <alignment horizontal="right" vertical="center" wrapText="1"/>
    </xf>
    <xf numFmtId="2" fontId="35" fillId="0" borderId="1" xfId="0" applyNumberFormat="1" applyFont="1" applyBorder="1" applyAlignment="1">
      <alignment horizontal="left" vertical="center"/>
    </xf>
    <xf numFmtId="2" fontId="16" fillId="0" borderId="0" xfId="0" applyNumberFormat="1" applyFont="1" applyAlignment="1">
      <alignment horizontal="left"/>
    </xf>
    <xf numFmtId="2" fontId="35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wrapText="1"/>
    </xf>
    <xf numFmtId="1" fontId="36" fillId="0" borderId="4" xfId="0" applyNumberFormat="1" applyFont="1" applyBorder="1" applyAlignment="1">
      <alignment horizontal="center" vertical="justify" wrapText="1"/>
    </xf>
    <xf numFmtId="1" fontId="38" fillId="0" borderId="5" xfId="0" applyNumberFormat="1" applyFont="1" applyBorder="1" applyAlignment="1">
      <alignment horizontal="center" vertical="center" wrapText="1"/>
    </xf>
    <xf numFmtId="1" fontId="38" fillId="0" borderId="6" xfId="0" applyNumberFormat="1" applyFont="1" applyBorder="1" applyAlignment="1">
      <alignment horizontal="center" vertical="center" wrapText="1"/>
    </xf>
    <xf numFmtId="1" fontId="38" fillId="0" borderId="7" xfId="0" applyNumberFormat="1" applyFont="1" applyBorder="1" applyAlignment="1">
      <alignment horizontal="center" vertical="center" wrapText="1"/>
    </xf>
    <xf numFmtId="1" fontId="37" fillId="0" borderId="8" xfId="0" applyNumberFormat="1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left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1" fontId="37" fillId="0" borderId="9" xfId="0" applyNumberFormat="1" applyFont="1" applyBorder="1" applyAlignment="1">
      <alignment horizontal="center" vertical="center" wrapText="1"/>
    </xf>
    <xf numFmtId="166" fontId="37" fillId="0" borderId="1" xfId="0" applyNumberFormat="1" applyFont="1" applyBorder="1" applyAlignment="1">
      <alignment horizontal="center" vertical="center" wrapText="1"/>
    </xf>
    <xf numFmtId="166" fontId="37" fillId="0" borderId="6" xfId="0" applyNumberFormat="1" applyFont="1" applyBorder="1" applyAlignment="1">
      <alignment horizontal="center" vertical="center" wrapText="1"/>
    </xf>
    <xf numFmtId="1" fontId="37" fillId="0" borderId="7" xfId="0" applyNumberFormat="1" applyFont="1" applyBorder="1" applyAlignment="1">
      <alignment horizontal="center" vertical="center" wrapText="1"/>
    </xf>
    <xf numFmtId="1" fontId="37" fillId="0" borderId="5" xfId="0" applyNumberFormat="1" applyFont="1" applyBorder="1" applyAlignment="1">
      <alignment horizontal="center" vertical="center" wrapText="1"/>
    </xf>
    <xf numFmtId="1" fontId="37" fillId="0" borderId="6" xfId="0" applyNumberFormat="1" applyFont="1" applyBorder="1" applyAlignment="1">
      <alignment vertical="top" wrapText="1"/>
    </xf>
    <xf numFmtId="1" fontId="37" fillId="0" borderId="10" xfId="0" applyNumberFormat="1" applyFont="1" applyBorder="1" applyAlignment="1">
      <alignment horizontal="right" vertical="top" wrapText="1"/>
    </xf>
    <xf numFmtId="166" fontId="37" fillId="0" borderId="10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right" vertical="top" wrapText="1"/>
    </xf>
    <xf numFmtId="166" fontId="37" fillId="0" borderId="12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7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0" xfId="0" applyFont="1" applyAlignment="1">
      <alignment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justify" wrapText="1"/>
    </xf>
    <xf numFmtId="2" fontId="14" fillId="0" borderId="1" xfId="0" applyNumberFormat="1" applyFont="1" applyBorder="1" applyAlignment="1">
      <alignment horizontal="center" vertical="justify" wrapText="1"/>
    </xf>
    <xf numFmtId="0" fontId="24" fillId="0" borderId="0" xfId="0" applyFont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justify" wrapText="1"/>
    </xf>
    <xf numFmtId="2" fontId="5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1" fontId="23" fillId="0" borderId="1" xfId="0" applyNumberFormat="1" applyFont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right" vertical="center" wrapText="1"/>
    </xf>
    <xf numFmtId="1" fontId="23" fillId="0" borderId="1" xfId="0" applyNumberFormat="1" applyFont="1" applyBorder="1" applyAlignment="1">
      <alignment horizontal="right" vertical="center" wrapText="1"/>
    </xf>
    <xf numFmtId="1" fontId="28" fillId="0" borderId="1" xfId="0" applyNumberFormat="1" applyFont="1" applyBorder="1" applyAlignment="1">
      <alignment horizontal="left" vertical="center" wrapText="1"/>
    </xf>
    <xf numFmtId="1" fontId="23" fillId="0" borderId="16" xfId="0" applyNumberFormat="1" applyFont="1" applyBorder="1" applyAlignment="1">
      <alignment horizontal="right" vertical="center" wrapText="1"/>
    </xf>
    <xf numFmtId="1" fontId="23" fillId="0" borderId="17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wrapText="1"/>
    </xf>
    <xf numFmtId="1" fontId="23" fillId="0" borderId="16" xfId="0" applyNumberFormat="1" applyFont="1" applyBorder="1" applyAlignment="1">
      <alignment horizontal="left" vertical="center" wrapText="1"/>
    </xf>
    <xf numFmtId="1" fontId="23" fillId="0" borderId="18" xfId="0" applyNumberFormat="1" applyFont="1" applyBorder="1" applyAlignment="1">
      <alignment horizontal="left" vertical="center" wrapText="1"/>
    </xf>
    <xf numFmtId="1" fontId="23" fillId="0" borderId="17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justify" wrapText="1"/>
    </xf>
    <xf numFmtId="49" fontId="14" fillId="0" borderId="17" xfId="0" applyNumberFormat="1" applyFont="1" applyBorder="1" applyAlignment="1">
      <alignment horizontal="left" vertical="justify" wrapText="1"/>
    </xf>
    <xf numFmtId="49" fontId="14" fillId="0" borderId="16" xfId="0" applyNumberFormat="1" applyFont="1" applyBorder="1" applyAlignment="1">
      <alignment horizontal="right" vertical="justify" wrapText="1"/>
    </xf>
    <xf numFmtId="49" fontId="14" fillId="0" borderId="17" xfId="0" applyNumberFormat="1" applyFont="1" applyBorder="1" applyAlignment="1">
      <alignment horizontal="right" vertical="justify" wrapText="1"/>
    </xf>
    <xf numFmtId="0" fontId="0" fillId="0" borderId="0" xfId="0" applyAlignment="1">
      <alignment horizontal="left"/>
    </xf>
    <xf numFmtId="1" fontId="14" fillId="0" borderId="16" xfId="0" applyNumberFormat="1" applyFont="1" applyBorder="1" applyAlignment="1">
      <alignment horizontal="right" vertical="center" wrapText="1"/>
    </xf>
    <xf numFmtId="1" fontId="14" fillId="0" borderId="17" xfId="0" applyNumberFormat="1" applyFont="1" applyBorder="1" applyAlignment="1">
      <alignment horizontal="right" vertical="center" wrapText="1"/>
    </xf>
    <xf numFmtId="1" fontId="36" fillId="0" borderId="19" xfId="0" applyNumberFormat="1" applyFont="1" applyFill="1" applyBorder="1" applyAlignment="1">
      <alignment horizontal="center" vertical="justify" wrapText="1"/>
    </xf>
    <xf numFmtId="1" fontId="36" fillId="0" borderId="8" xfId="0" applyNumberFormat="1" applyFont="1" applyFill="1" applyBorder="1" applyAlignment="1">
      <alignment horizontal="center" vertical="justify" wrapText="1"/>
    </xf>
    <xf numFmtId="0" fontId="37" fillId="0" borderId="8" xfId="0" applyFont="1" applyBorder="1" applyAlignment="1">
      <alignment horizontal="center" vertical="justify" wrapText="1"/>
    </xf>
    <xf numFmtId="1" fontId="36" fillId="0" borderId="20" xfId="0" applyNumberFormat="1" applyFont="1" applyBorder="1" applyAlignment="1">
      <alignment horizontal="center" vertical="justify" wrapText="1"/>
    </xf>
    <xf numFmtId="1" fontId="36" fillId="0" borderId="1" xfId="0" applyNumberFormat="1" applyFont="1" applyBorder="1" applyAlignment="1">
      <alignment horizontal="center" vertical="justify" wrapText="1"/>
    </xf>
    <xf numFmtId="0" fontId="36" fillId="0" borderId="20" xfId="0" applyFont="1" applyBorder="1" applyAlignment="1">
      <alignment horizontal="center" vertical="justify" wrapText="1"/>
    </xf>
    <xf numFmtId="0" fontId="36" fillId="0" borderId="1" xfId="0" applyFont="1" applyBorder="1" applyAlignment="1">
      <alignment horizontal="center" vertical="justify" wrapText="1"/>
    </xf>
    <xf numFmtId="2" fontId="36" fillId="0" borderId="11" xfId="0" applyNumberFormat="1" applyFont="1" applyBorder="1" applyAlignment="1">
      <alignment horizontal="center" vertical="justify" wrapText="1"/>
    </xf>
    <xf numFmtId="2" fontId="36" fillId="0" borderId="13" xfId="0" applyNumberFormat="1" applyFont="1" applyBorder="1" applyAlignment="1">
      <alignment horizontal="center" vertical="justify" wrapText="1"/>
    </xf>
    <xf numFmtId="1" fontId="37" fillId="0" borderId="2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1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12" sqref="B12:L12"/>
    </sheetView>
  </sheetViews>
  <sheetFormatPr defaultColWidth="9.00390625" defaultRowHeight="12.75"/>
  <cols>
    <col min="1" max="1" width="2.625" style="8" customWidth="1"/>
    <col min="2" max="2" width="6.875" style="8" customWidth="1"/>
    <col min="3" max="3" width="70.125" style="8" customWidth="1"/>
    <col min="4" max="4" width="8.375" style="8" customWidth="1"/>
    <col min="5" max="5" width="5.125" style="8" customWidth="1"/>
    <col min="6" max="6" width="10.125" style="8" customWidth="1"/>
    <col min="7" max="7" width="11.25390625" style="8" customWidth="1"/>
    <col min="8" max="8" width="5.375" style="8" customWidth="1"/>
    <col min="9" max="9" width="11.625" style="8" customWidth="1"/>
    <col min="10" max="10" width="13.625" style="8" customWidth="1"/>
    <col min="11" max="11" width="9.625" style="8" customWidth="1"/>
    <col min="12" max="12" width="12.25390625" style="8" customWidth="1"/>
    <col min="13" max="13" width="16.625" style="11" customWidth="1"/>
    <col min="14" max="14" width="15.25390625" style="8" customWidth="1"/>
    <col min="15" max="15" width="6.25390625" style="8" customWidth="1"/>
    <col min="16" max="16" width="9.125" style="12" customWidth="1"/>
    <col min="17" max="16384" width="9.125" style="8" customWidth="1"/>
  </cols>
  <sheetData>
    <row r="1" spans="1:16" ht="12.75" customHeight="1">
      <c r="A1" s="16"/>
      <c r="B1" s="124" t="s">
        <v>4</v>
      </c>
      <c r="C1" s="126" t="s">
        <v>3</v>
      </c>
      <c r="D1" s="123" t="s">
        <v>0</v>
      </c>
      <c r="E1" s="127" t="s">
        <v>8</v>
      </c>
      <c r="F1" s="125" t="s">
        <v>1</v>
      </c>
      <c r="G1" s="125" t="s">
        <v>9</v>
      </c>
      <c r="H1" s="127" t="s">
        <v>10</v>
      </c>
      <c r="I1" s="123" t="s">
        <v>11</v>
      </c>
      <c r="J1" s="123" t="s">
        <v>12</v>
      </c>
      <c r="K1" s="123" t="s">
        <v>13</v>
      </c>
      <c r="L1" s="123" t="s">
        <v>14</v>
      </c>
      <c r="M1" s="122" t="s">
        <v>2</v>
      </c>
      <c r="N1" s="7"/>
      <c r="P1" s="8"/>
    </row>
    <row r="2" spans="1:16" ht="25.5" customHeight="1">
      <c r="A2" s="16" t="s">
        <v>16</v>
      </c>
      <c r="B2" s="124"/>
      <c r="C2" s="126"/>
      <c r="D2" s="123"/>
      <c r="E2" s="127"/>
      <c r="F2" s="125"/>
      <c r="G2" s="125"/>
      <c r="H2" s="127"/>
      <c r="I2" s="123"/>
      <c r="J2" s="123"/>
      <c r="K2" s="123"/>
      <c r="L2" s="123"/>
      <c r="M2" s="122"/>
      <c r="N2" s="9"/>
      <c r="P2" s="8"/>
    </row>
    <row r="3" spans="1:16" ht="14.25" customHeight="1">
      <c r="A3" s="16"/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128"/>
      <c r="P3" s="8"/>
    </row>
    <row r="4" spans="1:16" ht="14.25" customHeight="1">
      <c r="A4" s="16"/>
      <c r="B4" s="17"/>
      <c r="C4" s="130" t="s">
        <v>48</v>
      </c>
      <c r="D4" s="130"/>
      <c r="E4" s="130"/>
      <c r="F4" s="130"/>
      <c r="G4" s="130"/>
      <c r="H4" s="130"/>
      <c r="I4" s="130"/>
      <c r="J4" s="130"/>
      <c r="K4" s="18"/>
      <c r="L4" s="50">
        <v>23940</v>
      </c>
      <c r="M4" s="19"/>
      <c r="N4" s="128"/>
      <c r="P4" s="8"/>
    </row>
    <row r="5" spans="1:14" s="10" customFormat="1" ht="14.25" customHeight="1">
      <c r="A5" s="20"/>
      <c r="B5" s="129" t="s">
        <v>17</v>
      </c>
      <c r="C5" s="129"/>
      <c r="D5" s="129"/>
      <c r="E5" s="129"/>
      <c r="F5" s="129"/>
      <c r="G5" s="129"/>
      <c r="H5" s="129"/>
      <c r="I5" s="129"/>
      <c r="J5" s="129"/>
      <c r="K5" s="44"/>
      <c r="L5" s="44"/>
      <c r="M5" s="31"/>
      <c r="N5" s="128"/>
    </row>
    <row r="6" spans="1:14" s="10" customFormat="1" ht="30" customHeight="1">
      <c r="A6" s="20"/>
      <c r="B6" s="54" t="s">
        <v>25</v>
      </c>
      <c r="C6" s="46" t="s">
        <v>52</v>
      </c>
      <c r="D6" s="47"/>
      <c r="E6" s="47"/>
      <c r="F6" s="47"/>
      <c r="G6" s="47"/>
      <c r="H6" s="47"/>
      <c r="I6" s="47"/>
      <c r="J6" s="47"/>
      <c r="K6" s="48"/>
      <c r="L6" s="49">
        <v>505</v>
      </c>
      <c r="M6" s="31" t="s">
        <v>50</v>
      </c>
      <c r="N6" s="109"/>
    </row>
    <row r="7" spans="1:14" s="10" customFormat="1" ht="15" customHeight="1">
      <c r="A7" s="20"/>
      <c r="B7" s="54" t="s">
        <v>96</v>
      </c>
      <c r="C7" s="46" t="s">
        <v>53</v>
      </c>
      <c r="D7" s="47"/>
      <c r="E7" s="47"/>
      <c r="F7" s="47"/>
      <c r="G7" s="47"/>
      <c r="H7" s="47"/>
      <c r="I7" s="47"/>
      <c r="J7" s="47"/>
      <c r="K7" s="48"/>
      <c r="L7" s="49">
        <v>2200</v>
      </c>
      <c r="M7" s="31" t="s">
        <v>51</v>
      </c>
      <c r="N7" s="109"/>
    </row>
    <row r="8" spans="1:14" s="10" customFormat="1" ht="15" customHeight="1">
      <c r="A8" s="20"/>
      <c r="B8" s="54" t="s">
        <v>97</v>
      </c>
      <c r="C8" s="46" t="s">
        <v>54</v>
      </c>
      <c r="D8" s="47"/>
      <c r="E8" s="47"/>
      <c r="F8" s="47"/>
      <c r="G8" s="47"/>
      <c r="H8" s="47"/>
      <c r="I8" s="47"/>
      <c r="J8" s="47"/>
      <c r="K8" s="48"/>
      <c r="L8" s="49">
        <v>4969</v>
      </c>
      <c r="M8" s="31" t="s">
        <v>55</v>
      </c>
      <c r="N8" s="109"/>
    </row>
    <row r="9" spans="1:14" s="10" customFormat="1" ht="15" customHeight="1">
      <c r="A9" s="20"/>
      <c r="B9" s="54" t="s">
        <v>98</v>
      </c>
      <c r="C9" s="46" t="s">
        <v>56</v>
      </c>
      <c r="D9" s="47"/>
      <c r="E9" s="47"/>
      <c r="F9" s="47"/>
      <c r="G9" s="47"/>
      <c r="H9" s="47"/>
      <c r="I9" s="47"/>
      <c r="J9" s="47"/>
      <c r="K9" s="48"/>
      <c r="L9" s="49">
        <v>2448</v>
      </c>
      <c r="M9" s="31" t="s">
        <v>57</v>
      </c>
      <c r="N9" s="109"/>
    </row>
    <row r="10" spans="1:14" s="10" customFormat="1" ht="15" customHeight="1">
      <c r="A10" s="20"/>
      <c r="B10" s="54" t="s">
        <v>59</v>
      </c>
      <c r="C10" s="46" t="s">
        <v>69</v>
      </c>
      <c r="D10" s="47"/>
      <c r="E10" s="47"/>
      <c r="F10" s="47"/>
      <c r="G10" s="47"/>
      <c r="H10" s="47"/>
      <c r="I10" s="47"/>
      <c r="J10" s="47"/>
      <c r="K10" s="48"/>
      <c r="L10" s="49">
        <v>73</v>
      </c>
      <c r="M10" s="31" t="s">
        <v>62</v>
      </c>
      <c r="N10" s="109"/>
    </row>
    <row r="11" spans="2:13" ht="13.5" customHeight="1">
      <c r="B11" s="131" t="s">
        <v>46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51">
        <v>10195</v>
      </c>
      <c r="M11" s="52"/>
    </row>
    <row r="12" spans="2:13" ht="15.75">
      <c r="B12" s="136" t="s">
        <v>19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53"/>
    </row>
    <row r="13" spans="2:13" ht="15" customHeight="1">
      <c r="B13" s="64" t="s">
        <v>71</v>
      </c>
      <c r="C13" s="46" t="s">
        <v>49</v>
      </c>
      <c r="D13" s="55">
        <v>1999</v>
      </c>
      <c r="E13" s="55">
        <v>5</v>
      </c>
      <c r="F13" s="56">
        <v>2911.6</v>
      </c>
      <c r="G13" s="56">
        <v>1.2</v>
      </c>
      <c r="H13" s="55">
        <v>38</v>
      </c>
      <c r="I13" s="57">
        <v>0.92</v>
      </c>
      <c r="J13" s="57">
        <v>2679.776</v>
      </c>
      <c r="K13" s="58">
        <v>0.9801565503982423</v>
      </c>
      <c r="L13" s="32">
        <v>2855</v>
      </c>
      <c r="M13" s="53" t="s">
        <v>24</v>
      </c>
    </row>
    <row r="14" spans="2:13" ht="15" customHeight="1" hidden="1">
      <c r="B14" s="64" t="e">
        <v>#REF!</v>
      </c>
      <c r="C14" s="61" t="e">
        <v>#REF!</v>
      </c>
      <c r="D14" s="55">
        <v>1954</v>
      </c>
      <c r="E14" s="55">
        <v>2</v>
      </c>
      <c r="F14" s="56"/>
      <c r="G14" s="56"/>
      <c r="H14" s="55"/>
      <c r="I14" s="57">
        <v>2.84</v>
      </c>
      <c r="J14" s="57"/>
      <c r="K14" s="58"/>
      <c r="L14" s="79" t="e">
        <v>#REF!</v>
      </c>
      <c r="M14" s="53"/>
    </row>
    <row r="15" spans="2:13" ht="15" customHeight="1">
      <c r="B15" s="64" t="s">
        <v>72</v>
      </c>
      <c r="C15" s="46" t="s">
        <v>74</v>
      </c>
      <c r="D15" s="114">
        <v>2002</v>
      </c>
      <c r="E15" s="114">
        <v>4</v>
      </c>
      <c r="F15" s="115">
        <v>2985.5</v>
      </c>
      <c r="G15" s="115">
        <v>12.9</v>
      </c>
      <c r="H15" s="114">
        <v>40</v>
      </c>
      <c r="I15" s="115">
        <v>0.92</v>
      </c>
      <c r="J15" s="115">
        <v>2758.5280000000002</v>
      </c>
      <c r="K15" s="58">
        <v>0.897145144076841</v>
      </c>
      <c r="L15" s="116">
        <v>2690</v>
      </c>
      <c r="M15" s="53" t="s">
        <v>24</v>
      </c>
    </row>
    <row r="16" spans="2:13" ht="15" customHeight="1" hidden="1">
      <c r="B16" s="64" t="e">
        <v>#REF!</v>
      </c>
      <c r="C16" s="61" t="e">
        <v>#REF!</v>
      </c>
      <c r="D16" s="55"/>
      <c r="E16" s="55"/>
      <c r="F16" s="56"/>
      <c r="G16" s="56"/>
      <c r="H16" s="55"/>
      <c r="I16" s="57"/>
      <c r="J16" s="57"/>
      <c r="K16" s="58"/>
      <c r="L16" s="79" t="e">
        <v>#REF!</v>
      </c>
      <c r="M16" s="53"/>
    </row>
    <row r="17" spans="2:13" ht="15" customHeight="1">
      <c r="B17" s="64" t="s">
        <v>73</v>
      </c>
      <c r="C17" s="46" t="s">
        <v>75</v>
      </c>
      <c r="D17" s="55">
        <v>2004</v>
      </c>
      <c r="E17" s="55">
        <v>4</v>
      </c>
      <c r="F17" s="56">
        <v>3014.4</v>
      </c>
      <c r="G17" s="56">
        <v>0</v>
      </c>
      <c r="H17" s="55">
        <v>40</v>
      </c>
      <c r="I17" s="57">
        <v>0.92</v>
      </c>
      <c r="J17" s="57">
        <v>2773.248</v>
      </c>
      <c r="K17" s="58">
        <v>1.0582537154989384</v>
      </c>
      <c r="L17" s="32">
        <v>3190</v>
      </c>
      <c r="M17" s="53" t="s">
        <v>24</v>
      </c>
    </row>
    <row r="18" spans="2:13" ht="15" customHeight="1" hidden="1">
      <c r="B18" s="64" t="s">
        <v>84</v>
      </c>
      <c r="C18" s="46" t="s">
        <v>23</v>
      </c>
      <c r="D18" s="55"/>
      <c r="E18" s="55"/>
      <c r="F18" s="56"/>
      <c r="G18" s="56"/>
      <c r="H18" s="55"/>
      <c r="I18" s="57"/>
      <c r="J18" s="57">
        <v>0</v>
      </c>
      <c r="K18" s="58" t="e">
        <v>#DIV/0!</v>
      </c>
      <c r="L18" s="32">
        <v>382</v>
      </c>
      <c r="M18" s="53" t="s">
        <v>24</v>
      </c>
    </row>
    <row r="19" spans="2:13" ht="15" customHeight="1" hidden="1">
      <c r="B19" s="64" t="s">
        <v>85</v>
      </c>
      <c r="C19" s="46" t="s">
        <v>23</v>
      </c>
      <c r="D19" s="55"/>
      <c r="E19" s="55"/>
      <c r="F19" s="56"/>
      <c r="G19" s="56"/>
      <c r="H19" s="55"/>
      <c r="I19" s="57"/>
      <c r="J19" s="57">
        <v>0</v>
      </c>
      <c r="K19" s="58" t="e">
        <v>#DIV/0!</v>
      </c>
      <c r="L19" s="32">
        <v>114</v>
      </c>
      <c r="M19" s="53" t="s">
        <v>24</v>
      </c>
    </row>
    <row r="20" spans="2:13" ht="15" customHeight="1">
      <c r="B20" s="64" t="s">
        <v>18</v>
      </c>
      <c r="C20" s="46" t="s">
        <v>76</v>
      </c>
      <c r="D20" s="55">
        <v>2009</v>
      </c>
      <c r="E20" s="55">
        <v>4</v>
      </c>
      <c r="F20" s="56">
        <v>3071.5</v>
      </c>
      <c r="G20" s="56">
        <v>0</v>
      </c>
      <c r="H20" s="55">
        <v>40</v>
      </c>
      <c r="I20" s="57">
        <v>0.92</v>
      </c>
      <c r="J20" s="57">
        <v>2825.78</v>
      </c>
      <c r="K20" s="58">
        <v>0.621846003581312</v>
      </c>
      <c r="L20" s="32">
        <v>1910</v>
      </c>
      <c r="M20" s="53" t="s">
        <v>24</v>
      </c>
    </row>
    <row r="21" spans="2:13" ht="15" customHeight="1">
      <c r="B21" s="133" t="s">
        <v>20</v>
      </c>
      <c r="C21" s="134"/>
      <c r="D21" s="62"/>
      <c r="E21" s="62"/>
      <c r="F21" s="63">
        <v>8911.5</v>
      </c>
      <c r="G21" s="63">
        <v>14.1</v>
      </c>
      <c r="H21" s="62">
        <v>158</v>
      </c>
      <c r="I21" s="62"/>
      <c r="J21" s="63">
        <v>8211.552</v>
      </c>
      <c r="K21" s="62"/>
      <c r="L21" s="51">
        <v>10645</v>
      </c>
      <c r="M21" s="60"/>
    </row>
    <row r="22" spans="2:13" ht="15" customHeight="1">
      <c r="B22" s="64">
        <v>10</v>
      </c>
      <c r="C22" s="118" t="s">
        <v>89</v>
      </c>
      <c r="D22" s="62"/>
      <c r="E22" s="62"/>
      <c r="F22" s="63"/>
      <c r="G22" s="63"/>
      <c r="H22" s="62"/>
      <c r="I22" s="62"/>
      <c r="J22" s="63"/>
      <c r="K22" s="62"/>
      <c r="L22" s="49">
        <v>42</v>
      </c>
      <c r="M22" s="53" t="s">
        <v>24</v>
      </c>
    </row>
    <row r="23" spans="2:13" ht="15.75">
      <c r="B23" s="64">
        <v>11</v>
      </c>
      <c r="C23" s="46" t="s">
        <v>22</v>
      </c>
      <c r="D23" s="65"/>
      <c r="E23" s="65"/>
      <c r="F23" s="66"/>
      <c r="G23" s="55"/>
      <c r="H23" s="65"/>
      <c r="I23" s="60"/>
      <c r="J23" s="60"/>
      <c r="K23" s="67"/>
      <c r="L23" s="49">
        <v>34</v>
      </c>
      <c r="M23" s="53" t="s">
        <v>24</v>
      </c>
    </row>
    <row r="24" spans="2:13" ht="15.75">
      <c r="B24" s="64">
        <v>12</v>
      </c>
      <c r="C24" s="46" t="s">
        <v>90</v>
      </c>
      <c r="D24" s="80"/>
      <c r="E24" s="80"/>
      <c r="F24" s="81"/>
      <c r="G24" s="81"/>
      <c r="H24" s="80"/>
      <c r="I24" s="82"/>
      <c r="J24" s="81"/>
      <c r="K24" s="83"/>
      <c r="L24" s="49">
        <v>133</v>
      </c>
      <c r="M24" s="53" t="s">
        <v>24</v>
      </c>
    </row>
    <row r="25" spans="2:13" ht="15.75">
      <c r="B25" s="64">
        <v>13</v>
      </c>
      <c r="C25" s="46" t="s">
        <v>91</v>
      </c>
      <c r="D25" s="68"/>
      <c r="E25" s="68"/>
      <c r="F25" s="69"/>
      <c r="G25" s="69"/>
      <c r="H25" s="68"/>
      <c r="I25" s="70"/>
      <c r="J25" s="71"/>
      <c r="K25" s="59"/>
      <c r="L25" s="49">
        <v>107</v>
      </c>
      <c r="M25" s="53" t="s">
        <v>24</v>
      </c>
    </row>
    <row r="26" spans="2:13" ht="15" customHeight="1">
      <c r="B26" s="64">
        <v>14</v>
      </c>
      <c r="C26" s="46" t="s">
        <v>92</v>
      </c>
      <c r="D26" s="65"/>
      <c r="E26" s="65"/>
      <c r="F26" s="66"/>
      <c r="G26" s="55"/>
      <c r="H26" s="65"/>
      <c r="I26" s="60"/>
      <c r="J26" s="60"/>
      <c r="K26" s="67"/>
      <c r="L26" s="49">
        <v>384</v>
      </c>
      <c r="M26" s="53" t="s">
        <v>24</v>
      </c>
    </row>
    <row r="27" spans="2:13" ht="15" customHeight="1">
      <c r="B27" s="64">
        <v>15</v>
      </c>
      <c r="C27" s="46" t="s">
        <v>92</v>
      </c>
      <c r="D27" s="65"/>
      <c r="E27" s="65"/>
      <c r="F27" s="66"/>
      <c r="G27" s="55"/>
      <c r="H27" s="65"/>
      <c r="I27" s="60"/>
      <c r="J27" s="60"/>
      <c r="K27" s="67"/>
      <c r="L27" s="49">
        <v>107</v>
      </c>
      <c r="M27" s="53" t="s">
        <v>24</v>
      </c>
    </row>
    <row r="28" spans="2:13" ht="15" customHeight="1">
      <c r="B28" s="64">
        <v>16</v>
      </c>
      <c r="C28" s="46" t="s">
        <v>93</v>
      </c>
      <c r="D28" s="65"/>
      <c r="E28" s="65"/>
      <c r="F28" s="66"/>
      <c r="G28" s="55"/>
      <c r="H28" s="65"/>
      <c r="I28" s="60"/>
      <c r="J28" s="60"/>
      <c r="K28" s="67"/>
      <c r="L28" s="49">
        <v>826</v>
      </c>
      <c r="M28" s="53" t="s">
        <v>24</v>
      </c>
    </row>
    <row r="29" spans="2:13" ht="15" customHeight="1">
      <c r="B29" s="64">
        <v>17</v>
      </c>
      <c r="C29" s="46" t="s">
        <v>26</v>
      </c>
      <c r="D29" s="65"/>
      <c r="E29" s="65"/>
      <c r="F29" s="66"/>
      <c r="G29" s="55"/>
      <c r="H29" s="65"/>
      <c r="I29" s="60"/>
      <c r="J29" s="60"/>
      <c r="K29" s="67"/>
      <c r="L29" s="49">
        <v>1259</v>
      </c>
      <c r="M29" s="53" t="s">
        <v>24</v>
      </c>
    </row>
    <row r="30" spans="2:13" ht="15" customHeight="1">
      <c r="B30" s="64">
        <v>18</v>
      </c>
      <c r="C30" s="46" t="s">
        <v>26</v>
      </c>
      <c r="D30" s="65"/>
      <c r="E30" s="65"/>
      <c r="F30" s="66"/>
      <c r="G30" s="55"/>
      <c r="H30" s="65"/>
      <c r="I30" s="60"/>
      <c r="J30" s="60"/>
      <c r="K30" s="67"/>
      <c r="L30" s="49">
        <v>55</v>
      </c>
      <c r="M30" s="53" t="s">
        <v>24</v>
      </c>
    </row>
    <row r="31" spans="2:13" ht="15" customHeight="1">
      <c r="B31" s="64">
        <v>19</v>
      </c>
      <c r="C31" s="46" t="s">
        <v>26</v>
      </c>
      <c r="D31" s="65"/>
      <c r="E31" s="65"/>
      <c r="F31" s="66"/>
      <c r="G31" s="55"/>
      <c r="H31" s="65"/>
      <c r="I31" s="60"/>
      <c r="J31" s="60"/>
      <c r="K31" s="67"/>
      <c r="L31" s="49">
        <v>153</v>
      </c>
      <c r="M31" s="53" t="s">
        <v>24</v>
      </c>
    </row>
    <row r="32" spans="2:13" ht="14.25" customHeight="1">
      <c r="B32" s="135" t="s">
        <v>21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51">
        <v>13745</v>
      </c>
      <c r="M32" s="72"/>
    </row>
    <row r="33" spans="2:13" ht="14.25" customHeight="1">
      <c r="B33" s="132" t="s">
        <v>15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51">
        <v>23940</v>
      </c>
      <c r="M33" s="72"/>
    </row>
    <row r="34" spans="2:13" ht="3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</row>
    <row r="35" spans="2:13" ht="15.75">
      <c r="B35" s="121" t="s">
        <v>95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</sheetData>
  <mergeCells count="21">
    <mergeCell ref="B11:K11"/>
    <mergeCell ref="B33:K33"/>
    <mergeCell ref="B21:C21"/>
    <mergeCell ref="B32:K32"/>
    <mergeCell ref="B12:L12"/>
    <mergeCell ref="G1:G2"/>
    <mergeCell ref="H1:H2"/>
    <mergeCell ref="E1:E2"/>
    <mergeCell ref="N3:N5"/>
    <mergeCell ref="B5:J5"/>
    <mergeCell ref="C4:J4"/>
    <mergeCell ref="B35:M35"/>
    <mergeCell ref="M1:M2"/>
    <mergeCell ref="L1:L2"/>
    <mergeCell ref="K1:K2"/>
    <mergeCell ref="J1:J2"/>
    <mergeCell ref="B1:B2"/>
    <mergeCell ref="F1:F2"/>
    <mergeCell ref="D1:D2"/>
    <mergeCell ref="I1:I2"/>
    <mergeCell ref="C1:C2"/>
  </mergeCells>
  <printOptions/>
  <pageMargins left="0.49" right="0.19" top="0.72" bottom="0.57" header="0.53" footer="0.5118110236220472"/>
  <pageSetup horizontalDpi="600" verticalDpi="600" orientation="landscape" paperSize="9" scale="79" r:id="rId1"/>
  <headerFooter alignWithMargins="0">
    <oddHeader>&amp;LТаблица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">
      <selection activeCell="B1" sqref="B1:E44"/>
    </sheetView>
  </sheetViews>
  <sheetFormatPr defaultColWidth="9.00390625" defaultRowHeight="12.75"/>
  <cols>
    <col min="1" max="1" width="2.125" style="21" customWidth="1"/>
    <col min="2" max="2" width="6.75390625" style="4" customWidth="1"/>
    <col min="3" max="3" width="88.75390625" style="2" customWidth="1"/>
    <col min="4" max="4" width="13.125" style="6" customWidth="1"/>
    <col min="5" max="5" width="14.875" style="3" customWidth="1"/>
    <col min="6" max="6" width="6.75390625" style="2" hidden="1" customWidth="1"/>
    <col min="7" max="7" width="6.625" style="2" hidden="1" customWidth="1"/>
    <col min="8" max="8" width="7.625" style="2" hidden="1" customWidth="1"/>
    <col min="9" max="9" width="22.875" style="2" customWidth="1"/>
    <col min="10" max="10" width="15.625" style="2" customWidth="1"/>
    <col min="11" max="11" width="15.875" style="2" customWidth="1"/>
    <col min="12" max="12" width="2.375" style="0" customWidth="1"/>
    <col min="13" max="13" width="69.875" style="2" customWidth="1"/>
    <col min="14" max="14" width="18.625" style="4" customWidth="1"/>
    <col min="15" max="15" width="24.625" style="0" customWidth="1"/>
    <col min="16" max="16" width="17.875" style="2" customWidth="1"/>
    <col min="17" max="17" width="5.75390625" style="2" customWidth="1"/>
    <col min="19" max="16384" width="9.125" style="2" customWidth="1"/>
  </cols>
  <sheetData>
    <row r="1" spans="2:6" ht="13.5" customHeight="1">
      <c r="B1" s="143" t="s">
        <v>94</v>
      </c>
      <c r="C1" s="143"/>
      <c r="D1" s="143"/>
      <c r="E1" s="143"/>
      <c r="F1" s="1"/>
    </row>
    <row r="2" spans="2:6" ht="13.5" customHeight="1">
      <c r="B2" s="144" t="s">
        <v>5</v>
      </c>
      <c r="C2" s="145"/>
      <c r="D2" s="145"/>
      <c r="E2" s="145"/>
      <c r="F2" s="1"/>
    </row>
    <row r="3" spans="2:5" ht="13.5" customHeight="1">
      <c r="B3" s="24" t="s">
        <v>6</v>
      </c>
      <c r="C3" s="25" t="s">
        <v>3</v>
      </c>
      <c r="D3" s="26" t="s">
        <v>7</v>
      </c>
      <c r="E3" s="27" t="s">
        <v>2</v>
      </c>
    </row>
    <row r="4" spans="2:5" ht="13.5" customHeight="1">
      <c r="B4" s="28">
        <v>1</v>
      </c>
      <c r="C4" s="28">
        <v>2</v>
      </c>
      <c r="D4" s="28">
        <v>3</v>
      </c>
      <c r="E4" s="28">
        <v>4</v>
      </c>
    </row>
    <row r="5" spans="2:5" ht="13.5" customHeight="1">
      <c r="B5" s="146" t="s">
        <v>17</v>
      </c>
      <c r="C5" s="147"/>
      <c r="D5" s="28"/>
      <c r="E5" s="119"/>
    </row>
    <row r="6" spans="2:5" ht="30" customHeight="1">
      <c r="B6" s="111">
        <v>1</v>
      </c>
      <c r="C6" s="30" t="s">
        <v>52</v>
      </c>
      <c r="D6" s="32">
        <v>505</v>
      </c>
      <c r="E6" s="31" t="s">
        <v>50</v>
      </c>
    </row>
    <row r="7" spans="2:5" ht="13.5" customHeight="1">
      <c r="B7" s="111">
        <v>2</v>
      </c>
      <c r="C7" s="30" t="s">
        <v>53</v>
      </c>
      <c r="D7" s="32">
        <v>2200</v>
      </c>
      <c r="E7" s="31" t="s">
        <v>51</v>
      </c>
    </row>
    <row r="8" spans="2:5" ht="13.5" customHeight="1">
      <c r="B8" s="111">
        <v>3</v>
      </c>
      <c r="C8" s="30" t="s">
        <v>54</v>
      </c>
      <c r="D8" s="32">
        <v>4969</v>
      </c>
      <c r="E8" s="31" t="s">
        <v>55</v>
      </c>
    </row>
    <row r="9" spans="2:5" ht="13.5" customHeight="1">
      <c r="B9" s="111">
        <v>4</v>
      </c>
      <c r="C9" s="30" t="s">
        <v>56</v>
      </c>
      <c r="D9" s="32">
        <v>2448</v>
      </c>
      <c r="E9" s="31" t="s">
        <v>57</v>
      </c>
    </row>
    <row r="10" spans="2:5" ht="13.5" customHeight="1">
      <c r="B10" s="111" t="s">
        <v>59</v>
      </c>
      <c r="C10" s="30" t="s">
        <v>69</v>
      </c>
      <c r="D10" s="32">
        <v>73</v>
      </c>
      <c r="E10" s="31" t="s">
        <v>62</v>
      </c>
    </row>
    <row r="11" spans="2:5" ht="13.5" customHeight="1">
      <c r="B11" s="148" t="s">
        <v>46</v>
      </c>
      <c r="C11" s="149"/>
      <c r="D11" s="120">
        <f>D6+D7+D8+D9+D10</f>
        <v>10195</v>
      </c>
      <c r="E11" s="119"/>
    </row>
    <row r="12" spans="2:5" ht="15">
      <c r="B12" s="140" t="s">
        <v>19</v>
      </c>
      <c r="C12" s="140"/>
      <c r="D12" s="140"/>
      <c r="E12" s="37"/>
    </row>
    <row r="13" spans="2:5" ht="15" customHeight="1">
      <c r="B13" s="29" t="s">
        <v>71</v>
      </c>
      <c r="C13" s="30" t="s">
        <v>49</v>
      </c>
      <c r="D13" s="32">
        <v>2855</v>
      </c>
      <c r="E13" s="36" t="s">
        <v>24</v>
      </c>
    </row>
    <row r="14" spans="2:5" ht="15" customHeight="1">
      <c r="B14" s="112" t="s">
        <v>77</v>
      </c>
      <c r="C14" s="76" t="s">
        <v>23</v>
      </c>
      <c r="D14" s="77">
        <v>1046</v>
      </c>
      <c r="E14" s="36"/>
    </row>
    <row r="15" spans="2:5" ht="15" customHeight="1">
      <c r="B15" s="112" t="s">
        <v>78</v>
      </c>
      <c r="C15" s="76" t="s">
        <v>79</v>
      </c>
      <c r="D15" s="77">
        <v>115</v>
      </c>
      <c r="E15" s="36"/>
    </row>
    <row r="16" spans="2:5" ht="15" customHeight="1">
      <c r="B16" s="29" t="s">
        <v>72</v>
      </c>
      <c r="C16" s="30" t="s">
        <v>74</v>
      </c>
      <c r="D16" s="32">
        <v>2690</v>
      </c>
      <c r="E16" s="36" t="s">
        <v>24</v>
      </c>
    </row>
    <row r="17" spans="2:5" ht="15" customHeight="1">
      <c r="B17" s="112" t="s">
        <v>80</v>
      </c>
      <c r="C17" s="76" t="s">
        <v>23</v>
      </c>
      <c r="D17" s="77">
        <v>170</v>
      </c>
      <c r="E17" s="36"/>
    </row>
    <row r="18" spans="2:5" ht="15" customHeight="1">
      <c r="B18" s="112" t="s">
        <v>81</v>
      </c>
      <c r="C18" s="76" t="s">
        <v>23</v>
      </c>
      <c r="D18" s="77">
        <v>83</v>
      </c>
      <c r="E18" s="36"/>
    </row>
    <row r="19" spans="2:5" ht="15" customHeight="1">
      <c r="B19" s="112" t="s">
        <v>82</v>
      </c>
      <c r="C19" s="76" t="s">
        <v>23</v>
      </c>
      <c r="D19" s="77">
        <v>87</v>
      </c>
      <c r="E19" s="36"/>
    </row>
    <row r="20" spans="2:5" ht="15" customHeight="1">
      <c r="B20" s="112" t="s">
        <v>83</v>
      </c>
      <c r="C20" s="76" t="s">
        <v>79</v>
      </c>
      <c r="D20" s="77">
        <v>60</v>
      </c>
      <c r="E20" s="36"/>
    </row>
    <row r="21" spans="2:5" ht="15" customHeight="1">
      <c r="B21" s="29" t="s">
        <v>73</v>
      </c>
      <c r="C21" s="30" t="s">
        <v>75</v>
      </c>
      <c r="D21" s="32">
        <v>3190</v>
      </c>
      <c r="E21" s="36" t="s">
        <v>24</v>
      </c>
    </row>
    <row r="22" spans="2:5" ht="15" customHeight="1">
      <c r="B22" s="112" t="s">
        <v>84</v>
      </c>
      <c r="C22" s="76" t="s">
        <v>23</v>
      </c>
      <c r="D22" s="77">
        <v>382</v>
      </c>
      <c r="E22" s="36"/>
    </row>
    <row r="23" spans="2:5" ht="15" customHeight="1">
      <c r="B23" s="112" t="s">
        <v>85</v>
      </c>
      <c r="C23" s="76" t="s">
        <v>23</v>
      </c>
      <c r="D23" s="77">
        <v>114</v>
      </c>
      <c r="E23" s="36"/>
    </row>
    <row r="24" spans="2:5" ht="15" customHeight="1">
      <c r="B24" s="112" t="s">
        <v>86</v>
      </c>
      <c r="C24" s="76" t="s">
        <v>23</v>
      </c>
      <c r="D24" s="77">
        <v>78</v>
      </c>
      <c r="E24" s="36"/>
    </row>
    <row r="25" spans="2:5" ht="15" customHeight="1">
      <c r="B25" s="112" t="s">
        <v>87</v>
      </c>
      <c r="C25" s="76" t="s">
        <v>88</v>
      </c>
      <c r="D25" s="77">
        <v>273</v>
      </c>
      <c r="E25" s="36"/>
    </row>
    <row r="26" spans="2:5" ht="15" customHeight="1">
      <c r="B26" s="112" t="s">
        <v>99</v>
      </c>
      <c r="C26" s="76" t="s">
        <v>79</v>
      </c>
      <c r="D26" s="77">
        <v>85</v>
      </c>
      <c r="E26" s="36"/>
    </row>
    <row r="27" spans="2:5" ht="15" customHeight="1">
      <c r="B27" s="112" t="s">
        <v>18</v>
      </c>
      <c r="C27" s="30" t="s">
        <v>76</v>
      </c>
      <c r="D27" s="32">
        <v>1910</v>
      </c>
      <c r="E27" s="36" t="s">
        <v>24</v>
      </c>
    </row>
    <row r="28" spans="2:5" ht="15" customHeight="1">
      <c r="B28" s="112" t="s">
        <v>47</v>
      </c>
      <c r="C28" s="76" t="s">
        <v>23</v>
      </c>
      <c r="D28" s="77">
        <v>507</v>
      </c>
      <c r="E28" s="36"/>
    </row>
    <row r="29" spans="2:5" ht="15" customHeight="1">
      <c r="B29" s="142" t="s">
        <v>20</v>
      </c>
      <c r="C29" s="142"/>
      <c r="D29" s="33">
        <f>D13+D16+D21+D27</f>
        <v>10645</v>
      </c>
      <c r="E29" s="34"/>
    </row>
    <row r="30" spans="2:5" ht="15" customHeight="1">
      <c r="B30" s="117">
        <v>10</v>
      </c>
      <c r="C30" s="30" t="s">
        <v>89</v>
      </c>
      <c r="D30" s="32">
        <v>42</v>
      </c>
      <c r="E30" s="36" t="s">
        <v>24</v>
      </c>
    </row>
    <row r="31" spans="2:5" ht="15" customHeight="1">
      <c r="B31" s="117">
        <v>11</v>
      </c>
      <c r="C31" s="30" t="s">
        <v>22</v>
      </c>
      <c r="D31" s="32">
        <v>34</v>
      </c>
      <c r="E31" s="36" t="s">
        <v>24</v>
      </c>
    </row>
    <row r="32" spans="2:5" ht="15" customHeight="1">
      <c r="B32" s="117">
        <v>12</v>
      </c>
      <c r="C32" s="30" t="s">
        <v>90</v>
      </c>
      <c r="D32" s="32">
        <v>133</v>
      </c>
      <c r="E32" s="36" t="s">
        <v>24</v>
      </c>
    </row>
    <row r="33" spans="2:10" ht="15" customHeight="1">
      <c r="B33" s="117">
        <v>13</v>
      </c>
      <c r="C33" s="30" t="s">
        <v>91</v>
      </c>
      <c r="D33" s="32">
        <v>107</v>
      </c>
      <c r="E33" s="36" t="s">
        <v>24</v>
      </c>
      <c r="J33" s="43" t="e">
        <f>D31+D33+#REF!+#REF!+#REF!+#REF!</f>
        <v>#REF!</v>
      </c>
    </row>
    <row r="34" spans="2:5" ht="15" customHeight="1">
      <c r="B34" s="117">
        <v>14</v>
      </c>
      <c r="C34" s="30" t="s">
        <v>92</v>
      </c>
      <c r="D34" s="32">
        <v>384</v>
      </c>
      <c r="E34" s="36" t="s">
        <v>24</v>
      </c>
    </row>
    <row r="35" spans="2:5" ht="15" customHeight="1">
      <c r="B35" s="117">
        <v>15</v>
      </c>
      <c r="C35" s="30" t="s">
        <v>92</v>
      </c>
      <c r="D35" s="32">
        <v>107</v>
      </c>
      <c r="E35" s="36" t="s">
        <v>24</v>
      </c>
    </row>
    <row r="36" spans="2:10" ht="15" customHeight="1">
      <c r="B36" s="117">
        <v>16</v>
      </c>
      <c r="C36" s="30" t="s">
        <v>93</v>
      </c>
      <c r="D36" s="32">
        <v>826</v>
      </c>
      <c r="E36" s="36" t="s">
        <v>24</v>
      </c>
      <c r="J36" s="43">
        <f>61415-D42</f>
        <v>37475</v>
      </c>
    </row>
    <row r="37" spans="2:10" ht="15" customHeight="1">
      <c r="B37" s="112" t="s">
        <v>100</v>
      </c>
      <c r="C37" s="76" t="s">
        <v>79</v>
      </c>
      <c r="D37" s="77">
        <v>125</v>
      </c>
      <c r="E37" s="36"/>
      <c r="J37" s="43"/>
    </row>
    <row r="38" spans="2:10" ht="15" customHeight="1">
      <c r="B38" s="117">
        <v>17</v>
      </c>
      <c r="C38" s="30" t="s">
        <v>26</v>
      </c>
      <c r="D38" s="32">
        <v>1259</v>
      </c>
      <c r="E38" s="36"/>
      <c r="J38" s="43"/>
    </row>
    <row r="39" spans="2:10" ht="15" customHeight="1">
      <c r="B39" s="117">
        <v>18</v>
      </c>
      <c r="C39" s="30" t="s">
        <v>26</v>
      </c>
      <c r="D39" s="32">
        <v>55</v>
      </c>
      <c r="E39" s="36"/>
      <c r="J39" s="43"/>
    </row>
    <row r="40" spans="2:10" ht="15" customHeight="1">
      <c r="B40" s="117">
        <v>19</v>
      </c>
      <c r="C40" s="30" t="s">
        <v>26</v>
      </c>
      <c r="D40" s="32">
        <v>153</v>
      </c>
      <c r="E40" s="36"/>
      <c r="J40" s="43"/>
    </row>
    <row r="41" spans="2:5" ht="15">
      <c r="B41" s="142" t="s">
        <v>21</v>
      </c>
      <c r="C41" s="142"/>
      <c r="D41" s="33">
        <f>D29+D30+D31+D32+D33+D34+D36+D35+D38+D39+D40</f>
        <v>13745</v>
      </c>
      <c r="E41" s="34"/>
    </row>
    <row r="42" spans="2:5" ht="15">
      <c r="B42" s="141" t="s">
        <v>15</v>
      </c>
      <c r="C42" s="141"/>
      <c r="D42" s="35">
        <f>D11+D41</f>
        <v>23940</v>
      </c>
      <c r="E42" s="31"/>
    </row>
    <row r="43" spans="1:5" ht="3" customHeight="1">
      <c r="A43" s="41"/>
      <c r="B43" s="42"/>
      <c r="D43" s="5"/>
      <c r="E43" s="38"/>
    </row>
    <row r="44" spans="1:5" ht="15">
      <c r="A44" s="41"/>
      <c r="B44" s="139" t="s">
        <v>95</v>
      </c>
      <c r="C44" s="139"/>
      <c r="D44" s="139"/>
      <c r="E44" s="139"/>
    </row>
    <row r="45" spans="1:5" ht="15">
      <c r="A45" s="41"/>
      <c r="B45" s="42"/>
      <c r="C45" s="41"/>
      <c r="D45" s="113"/>
      <c r="E45" s="38"/>
    </row>
    <row r="46" spans="1:5" ht="15">
      <c r="A46" s="41"/>
      <c r="B46" s="42"/>
      <c r="C46" s="41"/>
      <c r="D46" s="113"/>
      <c r="E46" s="38"/>
    </row>
    <row r="47" ht="15">
      <c r="E47" s="39"/>
    </row>
    <row r="48" ht="15">
      <c r="E48" s="38"/>
    </row>
    <row r="49" ht="15">
      <c r="E49" s="39"/>
    </row>
    <row r="50" ht="15">
      <c r="E50" s="40"/>
    </row>
    <row r="51" ht="15">
      <c r="E51" s="40"/>
    </row>
    <row r="52" ht="15">
      <c r="E52" s="39"/>
    </row>
    <row r="53" ht="15">
      <c r="E53" s="39"/>
    </row>
    <row r="54" ht="15">
      <c r="E54" s="40"/>
    </row>
    <row r="55" ht="15">
      <c r="E55" s="40"/>
    </row>
    <row r="56" ht="15">
      <c r="E56" s="40"/>
    </row>
    <row r="57" ht="15">
      <c r="E57" s="41"/>
    </row>
    <row r="58" ht="15">
      <c r="E58" s="2"/>
    </row>
  </sheetData>
  <mergeCells count="9">
    <mergeCell ref="B1:E1"/>
    <mergeCell ref="B2:E2"/>
    <mergeCell ref="B5:C5"/>
    <mergeCell ref="B11:C11"/>
    <mergeCell ref="B44:E44"/>
    <mergeCell ref="B12:D12"/>
    <mergeCell ref="B42:C42"/>
    <mergeCell ref="B29:C29"/>
    <mergeCell ref="B41:C4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" sqref="B1:E17"/>
    </sheetView>
  </sheetViews>
  <sheetFormatPr defaultColWidth="9.00390625" defaultRowHeight="12.75"/>
  <cols>
    <col min="1" max="1" width="2.00390625" style="0" customWidth="1"/>
    <col min="2" max="2" width="6.25390625" style="0" customWidth="1"/>
    <col min="3" max="3" width="78.125" style="0" customWidth="1"/>
    <col min="4" max="4" width="12.00390625" style="0" customWidth="1"/>
    <col min="5" max="5" width="17.00390625" style="0" customWidth="1"/>
  </cols>
  <sheetData>
    <row r="1" spans="1:5" ht="13.5" customHeight="1">
      <c r="A1" s="21"/>
      <c r="B1" s="143" t="str">
        <f>'План границ'!B1:E1</f>
        <v>Площадь территории межевания в границах красных линий - 23940.00 кв.м</v>
      </c>
      <c r="C1" s="143"/>
      <c r="D1" s="143"/>
      <c r="E1" s="143"/>
    </row>
    <row r="2" spans="1:5" ht="13.5" customHeight="1">
      <c r="A2" s="21"/>
      <c r="B2" s="144" t="str">
        <f>'План границ'!B2:E2</f>
        <v>Экспликация земельных участков</v>
      </c>
      <c r="C2" s="145"/>
      <c r="D2" s="145"/>
      <c r="E2" s="145"/>
    </row>
    <row r="3" spans="1:5" ht="13.5" customHeight="1">
      <c r="A3" s="21"/>
      <c r="B3" s="24" t="str">
        <f>'План границ'!B3</f>
        <v>№ п/п</v>
      </c>
      <c r="C3" s="24" t="str">
        <f>'План границ'!C3</f>
        <v>Разрешенное использование</v>
      </c>
      <c r="D3" s="24" t="str">
        <f>'План границ'!D3</f>
        <v>Площадь</v>
      </c>
      <c r="E3" s="24" t="str">
        <f>'План границ'!E3</f>
        <v>Примечание    </v>
      </c>
    </row>
    <row r="4" spans="1:5" ht="13.5" customHeight="1">
      <c r="A4" s="21"/>
      <c r="B4" s="24">
        <f>'План границ'!B4</f>
        <v>1</v>
      </c>
      <c r="C4" s="24">
        <f>'План границ'!C4</f>
        <v>2</v>
      </c>
      <c r="D4" s="24">
        <f>'План границ'!D4</f>
        <v>3</v>
      </c>
      <c r="E4" s="24">
        <f>'План границ'!E4</f>
        <v>4</v>
      </c>
    </row>
    <row r="5" spans="1:5" ht="13.5" customHeight="1">
      <c r="A5" s="22"/>
      <c r="B5" s="140" t="s">
        <v>17</v>
      </c>
      <c r="C5" s="140"/>
      <c r="D5" s="140"/>
      <c r="E5" s="140"/>
    </row>
    <row r="6" spans="1:5" ht="30" customHeight="1">
      <c r="A6" s="22"/>
      <c r="B6" s="111">
        <v>1</v>
      </c>
      <c r="C6" s="30" t="s">
        <v>52</v>
      </c>
      <c r="D6" s="32">
        <v>505</v>
      </c>
      <c r="E6" s="31" t="s">
        <v>50</v>
      </c>
    </row>
    <row r="7" spans="1:5" ht="15" customHeight="1">
      <c r="A7" s="110"/>
      <c r="B7" s="111">
        <v>2</v>
      </c>
      <c r="C7" s="30" t="s">
        <v>53</v>
      </c>
      <c r="D7" s="32">
        <v>2200</v>
      </c>
      <c r="E7" s="31" t="s">
        <v>51</v>
      </c>
    </row>
    <row r="8" spans="1:5" ht="15" customHeight="1">
      <c r="A8" s="110"/>
      <c r="B8" s="111">
        <v>3</v>
      </c>
      <c r="C8" s="30" t="s">
        <v>54</v>
      </c>
      <c r="D8" s="32">
        <v>4969</v>
      </c>
      <c r="E8" s="31" t="s">
        <v>55</v>
      </c>
    </row>
    <row r="9" spans="1:5" ht="15" customHeight="1">
      <c r="A9" s="110"/>
      <c r="B9" s="111">
        <v>4</v>
      </c>
      <c r="C9" s="30" t="s">
        <v>56</v>
      </c>
      <c r="D9" s="32">
        <v>2448</v>
      </c>
      <c r="E9" s="31" t="s">
        <v>57</v>
      </c>
    </row>
    <row r="10" spans="1:5" ht="15" customHeight="1">
      <c r="A10" s="110"/>
      <c r="B10" s="111" t="s">
        <v>59</v>
      </c>
      <c r="C10" s="30" t="s">
        <v>66</v>
      </c>
      <c r="D10" s="32">
        <v>2017</v>
      </c>
      <c r="E10" s="31" t="s">
        <v>58</v>
      </c>
    </row>
    <row r="11" spans="1:5" ht="15" customHeight="1">
      <c r="A11" s="110"/>
      <c r="B11" s="111" t="s">
        <v>63</v>
      </c>
      <c r="C11" s="30" t="s">
        <v>67</v>
      </c>
      <c r="D11" s="32">
        <v>5141</v>
      </c>
      <c r="E11" s="31" t="s">
        <v>60</v>
      </c>
    </row>
    <row r="12" spans="1:5" ht="15" customHeight="1">
      <c r="A12" s="110"/>
      <c r="B12" s="111" t="s">
        <v>64</v>
      </c>
      <c r="C12" s="30" t="s">
        <v>68</v>
      </c>
      <c r="D12" s="32">
        <v>2160</v>
      </c>
      <c r="E12" s="31" t="s">
        <v>61</v>
      </c>
    </row>
    <row r="13" spans="1:5" ht="15" customHeight="1">
      <c r="A13" s="110"/>
      <c r="B13" s="111" t="s">
        <v>65</v>
      </c>
      <c r="C13" s="30" t="s">
        <v>69</v>
      </c>
      <c r="D13" s="32">
        <v>67</v>
      </c>
      <c r="E13" s="31" t="s">
        <v>62</v>
      </c>
    </row>
    <row r="14" spans="2:5" ht="15">
      <c r="B14" s="151" t="s">
        <v>46</v>
      </c>
      <c r="C14" s="152"/>
      <c r="D14" s="33">
        <f>SUM(D6:D13)</f>
        <v>19507</v>
      </c>
      <c r="E14" s="34"/>
    </row>
    <row r="15" ht="3" customHeight="1"/>
    <row r="16" spans="2:5" ht="12.75">
      <c r="B16" s="150" t="s">
        <v>104</v>
      </c>
      <c r="C16" s="150"/>
      <c r="D16" s="150"/>
      <c r="E16" s="150"/>
    </row>
    <row r="17" spans="2:5" ht="12.75">
      <c r="B17" s="150" t="s">
        <v>70</v>
      </c>
      <c r="C17" s="150"/>
      <c r="D17" s="150"/>
      <c r="E17" s="150"/>
    </row>
  </sheetData>
  <mergeCells count="6">
    <mergeCell ref="B16:E16"/>
    <mergeCell ref="B17:E17"/>
    <mergeCell ref="B1:E1"/>
    <mergeCell ref="B2:E2"/>
    <mergeCell ref="B5:E5"/>
    <mergeCell ref="B14:C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G16" sqref="G16"/>
    </sheetView>
  </sheetViews>
  <sheetFormatPr defaultColWidth="9.00390625" defaultRowHeight="12.75"/>
  <cols>
    <col min="1" max="1" width="3.875" style="0" customWidth="1"/>
    <col min="2" max="2" width="43.875" style="0" customWidth="1"/>
    <col min="3" max="3" width="35.125" style="0" customWidth="1"/>
    <col min="4" max="4" width="35.625" style="0" customWidth="1"/>
  </cols>
  <sheetData>
    <row r="1" spans="1:4" ht="12.75">
      <c r="A1" s="153" t="s">
        <v>6</v>
      </c>
      <c r="B1" s="156" t="s">
        <v>27</v>
      </c>
      <c r="C1" s="158" t="s">
        <v>28</v>
      </c>
      <c r="D1" s="84" t="s">
        <v>29</v>
      </c>
    </row>
    <row r="2" spans="1:4" ht="12.75">
      <c r="A2" s="154"/>
      <c r="B2" s="157"/>
      <c r="C2" s="159"/>
      <c r="D2" s="160" t="s">
        <v>30</v>
      </c>
    </row>
    <row r="3" spans="1:4" ht="12.75">
      <c r="A3" s="155"/>
      <c r="B3" s="157"/>
      <c r="C3" s="159"/>
      <c r="D3" s="161"/>
    </row>
    <row r="4" spans="1:4" ht="12.75">
      <c r="A4" s="85">
        <v>1</v>
      </c>
      <c r="B4" s="86">
        <v>2</v>
      </c>
      <c r="C4" s="86">
        <v>3</v>
      </c>
      <c r="D4" s="87">
        <v>4</v>
      </c>
    </row>
    <row r="5" spans="1:4" ht="12.75">
      <c r="A5" s="88">
        <v>1</v>
      </c>
      <c r="B5" s="89" t="s">
        <v>31</v>
      </c>
      <c r="C5" s="90">
        <v>395</v>
      </c>
      <c r="D5" s="91"/>
    </row>
    <row r="6" spans="1:4" ht="24">
      <c r="A6" s="88">
        <v>2</v>
      </c>
      <c r="B6" s="89" t="s">
        <v>32</v>
      </c>
      <c r="C6" s="92">
        <v>0.7</v>
      </c>
      <c r="D6" s="91">
        <f>C5*C6</f>
        <v>276.5</v>
      </c>
    </row>
    <row r="7" spans="1:4" ht="12.75">
      <c r="A7" s="88">
        <v>3</v>
      </c>
      <c r="B7" s="89" t="s">
        <v>33</v>
      </c>
      <c r="C7" s="92">
        <v>0.1</v>
      </c>
      <c r="D7" s="91">
        <f>C5*C7</f>
        <v>39.5</v>
      </c>
    </row>
    <row r="8" spans="1:4" ht="12.75">
      <c r="A8" s="88">
        <v>4</v>
      </c>
      <c r="B8" s="89" t="s">
        <v>34</v>
      </c>
      <c r="C8" s="92">
        <v>2</v>
      </c>
      <c r="D8" s="91">
        <f>C5*2</f>
        <v>790</v>
      </c>
    </row>
    <row r="9" spans="1:4" ht="12.75" customHeight="1">
      <c r="A9" s="88">
        <v>5</v>
      </c>
      <c r="B9" s="89" t="s">
        <v>35</v>
      </c>
      <c r="C9" s="93">
        <v>0.8</v>
      </c>
      <c r="D9" s="94">
        <f>C5*C9</f>
        <v>316</v>
      </c>
    </row>
    <row r="10" spans="1:4" ht="12.75">
      <c r="A10" s="95">
        <v>6</v>
      </c>
      <c r="B10" s="96" t="s">
        <v>36</v>
      </c>
      <c r="C10" s="93"/>
      <c r="D10" s="94"/>
    </row>
    <row r="11" spans="1:4" ht="12.75">
      <c r="A11" s="95"/>
      <c r="B11" s="97" t="s">
        <v>37</v>
      </c>
      <c r="C11" s="98"/>
      <c r="D11" s="99"/>
    </row>
    <row r="12" spans="1:4" ht="12.75">
      <c r="A12" s="95"/>
      <c r="B12" s="97" t="s">
        <v>38</v>
      </c>
      <c r="C12" s="98"/>
      <c r="D12" s="99"/>
    </row>
    <row r="13" spans="1:4" ht="12.75">
      <c r="A13" s="95"/>
      <c r="B13" s="100" t="s">
        <v>39</v>
      </c>
      <c r="C13" s="101">
        <v>0.3</v>
      </c>
      <c r="D13" s="102">
        <f>C5*C13</f>
        <v>118.5</v>
      </c>
    </row>
    <row r="14" spans="1:4" ht="12.75">
      <c r="A14" s="88">
        <v>7</v>
      </c>
      <c r="B14" s="89" t="s">
        <v>40</v>
      </c>
      <c r="C14" s="92">
        <v>6</v>
      </c>
      <c r="D14" s="91">
        <f>C5*C14</f>
        <v>2370</v>
      </c>
    </row>
    <row r="15" spans="1:4" ht="13.5" thickBot="1">
      <c r="A15" s="103"/>
      <c r="B15" s="162" t="s">
        <v>15</v>
      </c>
      <c r="C15" s="162"/>
      <c r="D15" s="104">
        <f>D6+D7+D8+D9+D13+D14</f>
        <v>3910.5</v>
      </c>
    </row>
    <row r="17" spans="1:4" ht="12.75">
      <c r="A17" s="105"/>
      <c r="B17" s="163" t="s">
        <v>41</v>
      </c>
      <c r="C17" s="163"/>
      <c r="D17" s="163"/>
    </row>
    <row r="18" spans="1:4" ht="13.5">
      <c r="A18" s="105"/>
      <c r="B18" s="164" t="s">
        <v>42</v>
      </c>
      <c r="C18" s="164"/>
      <c r="D18" s="164"/>
    </row>
    <row r="19" spans="1:4" ht="13.5">
      <c r="A19" s="105"/>
      <c r="B19" s="163" t="s">
        <v>43</v>
      </c>
      <c r="C19" s="163"/>
      <c r="D19" s="163"/>
    </row>
    <row r="20" spans="1:4" ht="12.75">
      <c r="A20" s="105"/>
      <c r="B20" s="163" t="s">
        <v>44</v>
      </c>
      <c r="C20" s="163"/>
      <c r="D20" s="163"/>
    </row>
    <row r="21" spans="1:4" ht="12.75">
      <c r="A21" s="105"/>
      <c r="B21" s="106" t="s">
        <v>101</v>
      </c>
      <c r="C21" s="107"/>
      <c r="D21" s="107"/>
    </row>
    <row r="22" spans="1:4" ht="12.75">
      <c r="A22" s="105"/>
      <c r="B22" s="164" t="s">
        <v>45</v>
      </c>
      <c r="C22" s="164"/>
      <c r="D22" s="164"/>
    </row>
    <row r="23" spans="1:4" ht="13.5">
      <c r="A23" s="105"/>
      <c r="B23" s="165" t="s">
        <v>102</v>
      </c>
      <c r="C23" s="165"/>
      <c r="D23" s="108"/>
    </row>
    <row r="24" spans="1:4" ht="12.75">
      <c r="A24" s="105"/>
      <c r="B24" s="163" t="s">
        <v>103</v>
      </c>
      <c r="C24" s="163"/>
      <c r="D24" s="163"/>
    </row>
  </sheetData>
  <mergeCells count="12">
    <mergeCell ref="B20:D20"/>
    <mergeCell ref="B22:D22"/>
    <mergeCell ref="B23:C23"/>
    <mergeCell ref="B24:D24"/>
    <mergeCell ref="B15:C15"/>
    <mergeCell ref="B17:D17"/>
    <mergeCell ref="B18:D18"/>
    <mergeCell ref="B19:D19"/>
    <mergeCell ref="A1:A3"/>
    <mergeCell ref="B1:B3"/>
    <mergeCell ref="C1:C3"/>
    <mergeCell ref="D2:D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&amp;LТаблица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:C28"/>
    </sheetView>
  </sheetViews>
  <sheetFormatPr defaultColWidth="9.00390625" defaultRowHeight="12.75"/>
  <cols>
    <col min="1" max="1" width="4.00390625" style="0" customWidth="1"/>
    <col min="2" max="2" width="68.25390625" style="0" customWidth="1"/>
    <col min="3" max="3" width="10.75390625" style="0" customWidth="1"/>
  </cols>
  <sheetData>
    <row r="1" spans="1:3" ht="12.75">
      <c r="A1" s="14" t="str">
        <f>'План границ'!B13</f>
        <v>6</v>
      </c>
      <c r="B1" s="13" t="str">
        <f>'План границ'!C13</f>
        <v>под многоквартирный среднеэтажный дом по ул. Красносельской, 81</v>
      </c>
      <c r="C1" s="15">
        <f>'План границ'!D13</f>
        <v>2855</v>
      </c>
    </row>
    <row r="2" spans="1:3" ht="12.75">
      <c r="A2" s="45" t="str">
        <f>'План границ'!B14</f>
        <v>6/1</v>
      </c>
      <c r="B2" s="23" t="str">
        <f>'План границ'!C14</f>
        <v>охранная зона инженерных коммуникаций</v>
      </c>
      <c r="C2" s="78">
        <f>'План границ'!D14</f>
        <v>1046</v>
      </c>
    </row>
    <row r="3" spans="1:3" ht="12.75">
      <c r="A3" s="45" t="str">
        <f>'План границ'!B15</f>
        <v>6/2</v>
      </c>
      <c r="B3" s="23" t="str">
        <f>'План границ'!C15</f>
        <v>пешеходная связь</v>
      </c>
      <c r="C3" s="78">
        <f>'План границ'!D15</f>
        <v>115</v>
      </c>
    </row>
    <row r="4" spans="1:3" ht="12.75">
      <c r="A4" s="14" t="str">
        <f>'План границ'!B16</f>
        <v>7</v>
      </c>
      <c r="B4" s="13" t="str">
        <f>'План границ'!C16</f>
        <v>под многоквартирный малоэтажный дом по ул. Красносельской, 81а</v>
      </c>
      <c r="C4" s="15">
        <f>'План границ'!D16</f>
        <v>2690</v>
      </c>
    </row>
    <row r="5" spans="1:3" ht="12.75">
      <c r="A5" s="45" t="str">
        <f>'План границ'!B17</f>
        <v>7/1</v>
      </c>
      <c r="B5" s="23" t="str">
        <f>'План границ'!C17</f>
        <v>охранная зона инженерных коммуникаций</v>
      </c>
      <c r="C5" s="78">
        <f>'План границ'!D17</f>
        <v>170</v>
      </c>
    </row>
    <row r="6" spans="1:3" ht="12.75">
      <c r="A6" s="45" t="str">
        <f>'План границ'!B18</f>
        <v>7/2</v>
      </c>
      <c r="B6" s="23" t="str">
        <f>'План границ'!C18</f>
        <v>охранная зона инженерных коммуникаций</v>
      </c>
      <c r="C6" s="78">
        <f>'План границ'!D18</f>
        <v>83</v>
      </c>
    </row>
    <row r="7" spans="1:3" ht="12.75">
      <c r="A7" s="45" t="str">
        <f>'План границ'!B19</f>
        <v>7/3</v>
      </c>
      <c r="B7" s="23" t="str">
        <f>'План границ'!C19</f>
        <v>охранная зона инженерных коммуникаций</v>
      </c>
      <c r="C7" s="78">
        <f>'План границ'!D19</f>
        <v>87</v>
      </c>
    </row>
    <row r="8" spans="1:3" ht="12.75">
      <c r="A8" s="45" t="str">
        <f>'План границ'!B20</f>
        <v>7/4</v>
      </c>
      <c r="B8" s="23" t="str">
        <f>'План границ'!C20</f>
        <v>пешеходная связь</v>
      </c>
      <c r="C8" s="78">
        <f>'План границ'!D20</f>
        <v>60</v>
      </c>
    </row>
    <row r="9" spans="1:3" ht="12.75">
      <c r="A9" s="14" t="str">
        <f>'План границ'!B21</f>
        <v>8</v>
      </c>
      <c r="B9" s="13" t="str">
        <f>'План границ'!C21</f>
        <v>под многоквартирный малоэтажный дом по ул. Красносельской, 83а</v>
      </c>
      <c r="C9" s="15">
        <f>'План границ'!D21</f>
        <v>3190</v>
      </c>
    </row>
    <row r="10" spans="1:3" ht="12.75">
      <c r="A10" s="45" t="str">
        <f>'План границ'!B22</f>
        <v>8/1</v>
      </c>
      <c r="B10" s="23" t="str">
        <f>'План границ'!C22</f>
        <v>охранная зона инженерных коммуникаций</v>
      </c>
      <c r="C10" s="78">
        <f>'План границ'!D22</f>
        <v>382</v>
      </c>
    </row>
    <row r="11" spans="1:3" ht="12.75">
      <c r="A11" s="45" t="str">
        <f>'План границ'!B23</f>
        <v>8/2</v>
      </c>
      <c r="B11" s="23" t="str">
        <f>'План границ'!C23</f>
        <v>охранная зона инженерных коммуникаций</v>
      </c>
      <c r="C11" s="78">
        <f>'План границ'!D23</f>
        <v>114</v>
      </c>
    </row>
    <row r="12" spans="1:3" ht="12.75">
      <c r="A12" s="45" t="str">
        <f>'План границ'!B24</f>
        <v>8/3</v>
      </c>
      <c r="B12" s="23" t="str">
        <f>'План границ'!C24</f>
        <v>охранная зона инженерных коммуникаций</v>
      </c>
      <c r="C12" s="78">
        <f>'План границ'!D24</f>
        <v>78</v>
      </c>
    </row>
    <row r="13" spans="1:3" ht="12.75">
      <c r="A13" s="45" t="str">
        <f>'План границ'!B25</f>
        <v>8/4</v>
      </c>
      <c r="B13" s="23" t="str">
        <f>'План границ'!C25</f>
        <v>проезд и пешеходная связь</v>
      </c>
      <c r="C13" s="78">
        <f>'План границ'!D25</f>
        <v>273</v>
      </c>
    </row>
    <row r="14" spans="1:3" ht="12.75">
      <c r="A14" s="45" t="str">
        <f>'План границ'!B26</f>
        <v>8/5</v>
      </c>
      <c r="B14" s="23" t="str">
        <f>'План границ'!C26</f>
        <v>пешеходная связь</v>
      </c>
      <c r="C14" s="78">
        <f>'План границ'!D26</f>
        <v>85</v>
      </c>
    </row>
    <row r="15" spans="1:3" ht="12.75">
      <c r="A15" s="14" t="str">
        <f>'План границ'!B27</f>
        <v>9</v>
      </c>
      <c r="B15" s="75" t="str">
        <f>'План границ'!C27</f>
        <v>под многоквартирный малоэтажный дом по ул. Радистов, 54б</v>
      </c>
      <c r="C15" s="15">
        <f>'План границ'!D27</f>
        <v>1910</v>
      </c>
    </row>
    <row r="16" spans="1:3" ht="12.75">
      <c r="A16" s="45" t="str">
        <f>'План границ'!B28</f>
        <v>9/1</v>
      </c>
      <c r="B16" s="23" t="str">
        <f>'План границ'!C28</f>
        <v>охранная зона инженерных коммуникаций</v>
      </c>
      <c r="C16" s="78">
        <f>'План границ'!D28</f>
        <v>507</v>
      </c>
    </row>
    <row r="17" spans="1:3" ht="12.75">
      <c r="A17" s="14">
        <f>'План границ'!B30</f>
        <v>10</v>
      </c>
      <c r="B17" s="75" t="str">
        <f>'План границ'!C30</f>
        <v>под установку металлического гаража для льготной категории граждан</v>
      </c>
      <c r="C17" s="15">
        <f>'План границ'!D30</f>
        <v>42</v>
      </c>
    </row>
    <row r="18" spans="1:3" ht="12.75">
      <c r="A18" s="14">
        <f>'План границ'!B31</f>
        <v>11</v>
      </c>
      <c r="B18" s="75" t="str">
        <f>'План границ'!C31</f>
        <v>под контейнерную площадку по сбору ТБО</v>
      </c>
      <c r="C18" s="15">
        <f>'План границ'!D31</f>
        <v>34</v>
      </c>
    </row>
    <row r="19" spans="1:3" ht="12.75">
      <c r="A19" s="14">
        <f>'План границ'!B32</f>
        <v>12</v>
      </c>
      <c r="B19" s="75" t="str">
        <f>'План границ'!C32</f>
        <v>для перераспределения между смежными земельными участками</v>
      </c>
      <c r="C19" s="15">
        <f>'План границ'!D32</f>
        <v>133</v>
      </c>
    </row>
    <row r="20" spans="1:3" ht="12.75">
      <c r="A20" s="14">
        <f>'План границ'!B33</f>
        <v>13</v>
      </c>
      <c r="B20" s="75" t="str">
        <f>'План границ'!C33</f>
        <v>для обслуживания ТП</v>
      </c>
      <c r="C20" s="15">
        <f>'План границ'!D33</f>
        <v>107</v>
      </c>
    </row>
    <row r="21" spans="1:3" ht="12.75">
      <c r="A21" s="14">
        <f>'План границ'!B34</f>
        <v>14</v>
      </c>
      <c r="B21" s="75" t="str">
        <f>'План границ'!C34</f>
        <v>для присоединения к земельному участку с КН :45</v>
      </c>
      <c r="C21" s="15">
        <f>'План границ'!D34</f>
        <v>384</v>
      </c>
    </row>
    <row r="22" spans="1:3" ht="12.75">
      <c r="A22" s="14">
        <f>'План границ'!B35</f>
        <v>15</v>
      </c>
      <c r="B22" s="75" t="str">
        <f>'План границ'!C35</f>
        <v>для присоединения к земельному участку с КН :45</v>
      </c>
      <c r="C22" s="15">
        <f>'План границ'!D35</f>
        <v>107</v>
      </c>
    </row>
    <row r="23" spans="1:3" ht="12.75">
      <c r="A23" s="14">
        <f>'План границ'!B36</f>
        <v>16</v>
      </c>
      <c r="B23" s="75" t="str">
        <f>'План границ'!C36</f>
        <v>для присоединения к земельному участку 3 (КН :24)</v>
      </c>
      <c r="C23" s="15">
        <f>'План границ'!D36</f>
        <v>826</v>
      </c>
    </row>
    <row r="24" spans="1:3" ht="12.75">
      <c r="A24" s="45" t="str">
        <f>'План границ'!B37</f>
        <v>16/1</v>
      </c>
      <c r="B24" s="23" t="str">
        <f>'План границ'!C37</f>
        <v>пешеходная связь</v>
      </c>
      <c r="C24" s="78">
        <f>'План границ'!D37</f>
        <v>125</v>
      </c>
    </row>
    <row r="25" spans="1:3" ht="12.75">
      <c r="A25" s="14">
        <f>'План границ'!B38</f>
        <v>17</v>
      </c>
      <c r="B25" s="75" t="str">
        <f>'План границ'!C38</f>
        <v>территория совместного использования (проезд)</v>
      </c>
      <c r="C25" s="15">
        <f>'План границ'!D38</f>
        <v>1259</v>
      </c>
    </row>
    <row r="26" spans="1:3" ht="12.75">
      <c r="A26" s="14">
        <f>'План границ'!B39</f>
        <v>18</v>
      </c>
      <c r="B26" s="75" t="str">
        <f>'План границ'!C39</f>
        <v>территория совместного использования (проезд)</v>
      </c>
      <c r="C26" s="15">
        <f>'План границ'!D39</f>
        <v>55</v>
      </c>
    </row>
    <row r="27" spans="1:3" ht="12.75">
      <c r="A27" s="14">
        <f>'План границ'!B40</f>
        <v>19</v>
      </c>
      <c r="B27" s="75" t="str">
        <f>'План границ'!C40</f>
        <v>территория совместного использования (проезд)</v>
      </c>
      <c r="C27" s="15">
        <f>'План границ'!D40</f>
        <v>153</v>
      </c>
    </row>
    <row r="28" spans="1:3" ht="12.75">
      <c r="A28" s="166" t="s">
        <v>21</v>
      </c>
      <c r="B28" s="166"/>
      <c r="C28" s="15">
        <f>'План границ'!D41</f>
        <v>13745</v>
      </c>
    </row>
    <row r="29" spans="1:3" ht="3" customHeight="1">
      <c r="A29" s="167"/>
      <c r="B29" s="167"/>
      <c r="C29" s="167"/>
    </row>
  </sheetData>
  <mergeCells count="2">
    <mergeCell ref="A28:B28"/>
    <mergeCell ref="A29:C2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VitalyA</cp:lastModifiedBy>
  <cp:lastPrinted>2013-11-20T09:17:37Z</cp:lastPrinted>
  <dcterms:created xsi:type="dcterms:W3CDTF">1999-02-05T10:47:40Z</dcterms:created>
  <dcterms:modified xsi:type="dcterms:W3CDTF">2013-12-25T15:49:32Z</dcterms:modified>
  <cp:category/>
  <cp:version/>
  <cp:contentType/>
  <cp:contentStatus/>
</cp:coreProperties>
</file>