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55" yWindow="65446" windowWidth="14265" windowHeight="13590" activeTab="0"/>
  </bookViews>
  <sheets>
    <sheet name="Табл.1" sheetId="1" r:id="rId1"/>
    <sheet name="План границ" sheetId="2" r:id="rId2"/>
    <sheet name="Опорный план" sheetId="3" r:id="rId3"/>
    <sheet name="В ПЗ" sheetId="4" r:id="rId4"/>
    <sheet name="Табл.2" sheetId="5" r:id="rId5"/>
    <sheet name="БТИ" sheetId="6" r:id="rId6"/>
  </sheets>
  <definedNames>
    <definedName name="_xlnm.Print_Area" localSheetId="1">'План границ'!$B$1:$F$3</definedName>
    <definedName name="_xlnm.Print_Area" localSheetId="0">'Табл.1'!$B$1:$M$32</definedName>
    <definedName name="_xlnm.Print_Area" localSheetId="4">'Табл.2'!$A$1:$D$24</definedName>
  </definedNames>
  <calcPr fullCalcOnLoad="1"/>
</workbook>
</file>

<file path=xl/sharedStrings.xml><?xml version="1.0" encoding="utf-8"?>
<sst xmlns="http://schemas.openxmlformats.org/spreadsheetml/2006/main" count="165" uniqueCount="138">
  <si>
    <t>Год стр-ва</t>
  </si>
  <si>
    <t>Общ. площ. жил. пом.</t>
  </si>
  <si>
    <t xml:space="preserve">Примечание    </t>
  </si>
  <si>
    <t>Всего:</t>
  </si>
  <si>
    <t>1</t>
  </si>
  <si>
    <t>Разрешенное использование</t>
  </si>
  <si>
    <t>№   уч- ка</t>
  </si>
  <si>
    <t>Экспликация земельных участков</t>
  </si>
  <si>
    <t>№ п/п</t>
  </si>
  <si>
    <t>Площадь</t>
  </si>
  <si>
    <t>Кол. эт.</t>
  </si>
  <si>
    <t>Общ. площ. нежил. пом.</t>
  </si>
  <si>
    <t>Кол кв.</t>
  </si>
  <si>
    <t>Удельн. показатель зем. доли</t>
  </si>
  <si>
    <t>Норматив. площадь зем. уч., кв.м</t>
  </si>
  <si>
    <t>Фактич. Коэфф.</t>
  </si>
  <si>
    <t>Проектная площадь, кв.м</t>
  </si>
  <si>
    <t>Территория, подлежащая межеванию  Sм.=</t>
  </si>
  <si>
    <t>ИТОГО</t>
  </si>
  <si>
    <t xml:space="preserve">   </t>
  </si>
  <si>
    <t>Всего образуемых земельных участков</t>
  </si>
  <si>
    <t>Итого образуемых земельных участков</t>
  </si>
  <si>
    <t>Показатели</t>
  </si>
  <si>
    <t>Норма обеспеченности   кв.м/чел.</t>
  </si>
  <si>
    <t>Нормативная площадь, кв.м</t>
  </si>
  <si>
    <t>на существующие жилые дома</t>
  </si>
  <si>
    <t>Население</t>
  </si>
  <si>
    <t>Площадка для игр детей дошкольного и младшего школьного возраста</t>
  </si>
  <si>
    <t>Площадка для отдыха взрослого населения</t>
  </si>
  <si>
    <t>Площадка для занятий физкультурой</t>
  </si>
  <si>
    <t>Автостоянка для временного хранения автомобилей</t>
  </si>
  <si>
    <t>Площадка для хозяйственных целей:</t>
  </si>
  <si>
    <t>для сушки белья</t>
  </si>
  <si>
    <t>для чистки вещей</t>
  </si>
  <si>
    <t>Всего</t>
  </si>
  <si>
    <t>Зеленые насаждения</t>
  </si>
  <si>
    <t>Расчет количества проживающих выполняем по формуле:   Nж = Nкв х К</t>
  </si>
  <si>
    <t>Всего ранее образованных земельных участков</t>
  </si>
  <si>
    <r>
      <t xml:space="preserve">где:    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ж</t>
    </r>
    <r>
      <rPr>
        <i/>
        <sz val="9"/>
        <rFont val="Times New Roman"/>
        <family val="1"/>
      </rPr>
      <t xml:space="preserve"> - </t>
    </r>
    <r>
      <rPr>
        <sz val="9"/>
        <rFont val="Times New Roman"/>
        <family val="1"/>
      </rPr>
      <t>количество проживающих</t>
    </r>
  </si>
  <si>
    <r>
      <t>N</t>
    </r>
    <r>
      <rPr>
        <vertAlign val="subscript"/>
        <sz val="9"/>
        <rFont val="Times New Roman"/>
        <family val="1"/>
      </rPr>
      <t xml:space="preserve">кв </t>
    </r>
    <r>
      <rPr>
        <i/>
        <sz val="9"/>
        <rFont val="Times New Roman"/>
        <family val="1"/>
      </rPr>
      <t xml:space="preserve">- </t>
    </r>
    <r>
      <rPr>
        <sz val="9"/>
        <rFont val="Times New Roman"/>
        <family val="1"/>
      </rPr>
      <t>количество квартир</t>
    </r>
  </si>
  <si>
    <r>
      <t>К</t>
    </r>
    <r>
      <rPr>
        <i/>
        <sz val="9"/>
        <rFont val="Times New Roman"/>
        <family val="1"/>
      </rPr>
      <t xml:space="preserve"> – </t>
    </r>
    <r>
      <rPr>
        <sz val="9"/>
        <rFont val="Times New Roman"/>
        <family val="1"/>
      </rPr>
      <t>средний размер домохозяйства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(коэффициент семейственности)</t>
    </r>
  </si>
  <si>
    <t>*Часть земельного участка площадью 76.00 кв.м расположена за красной линией ул. Типографская</t>
  </si>
  <si>
    <t>Образуемые земельные участки под жилые дома, в т.ч.:</t>
  </si>
  <si>
    <t xml:space="preserve">Всего образуемых земельных участков под жилые дома </t>
  </si>
  <si>
    <t>*Земельный участок полностью расположен в охранной зоне инженерных коммуникаций</t>
  </si>
  <si>
    <t>в т.ч. в границах красных линий</t>
  </si>
  <si>
    <t>Улица</t>
  </si>
  <si>
    <t>№ дома</t>
  </si>
  <si>
    <t>Эт</t>
  </si>
  <si>
    <t>Год</t>
  </si>
  <si>
    <t>S общ.</t>
  </si>
  <si>
    <t>Кварт.</t>
  </si>
  <si>
    <t>К норм.</t>
  </si>
  <si>
    <t>S норм.</t>
  </si>
  <si>
    <t>S факт.</t>
  </si>
  <si>
    <t>К факт.</t>
  </si>
  <si>
    <t>%</t>
  </si>
  <si>
    <t>S кв.неж.</t>
  </si>
  <si>
    <t>S кв. жил.</t>
  </si>
  <si>
    <t>Ранее образованные земельные участки, зарегистрированные в ГКН, в т.ч.:</t>
  </si>
  <si>
    <t>Назн.</t>
  </si>
  <si>
    <t>Лит.</t>
  </si>
  <si>
    <t>А</t>
  </si>
  <si>
    <t>квартирный</t>
  </si>
  <si>
    <t xml:space="preserve">охранная зона инженерных коммуникаций - </t>
  </si>
  <si>
    <t>8</t>
  </si>
  <si>
    <t>Ранее образованные земельные участки, не зарегистрированные в ГКН, в т.ч.:</t>
  </si>
  <si>
    <t>под существующий торговый павильон, под благоустройство и оборудование летнего кафе, установку биотуалета</t>
  </si>
  <si>
    <t>Ранее образованные земельные участки, предлагаемые к разделу в т.ч.:</t>
  </si>
  <si>
    <t>Всего ранее образованных земельных участков, предлагаемых к разделу</t>
  </si>
  <si>
    <t>***При разработке проекта застройки земельного участка № 44 предусмотреть проезд (доступ) к земельным участкам: № 2 с кадастровым номером 39:15:150817:12 и № 3 с кадастровым номером 39:15:150817:18</t>
  </si>
  <si>
    <t>Коэффициент семейственности – 2,5 (письмо Росстата исх.№ 12-11/1944 от 15.08.12г.)</t>
  </si>
  <si>
    <t>20</t>
  </si>
  <si>
    <t>21</t>
  </si>
  <si>
    <t>39:15:121543:6</t>
  </si>
  <si>
    <t>39:15:121543:14</t>
  </si>
  <si>
    <t>*Разница между суммой площадей ранее образованных и образуемых земельных участков и площадью территории межевания в границах красных линий составляет 60.00 кв.м и будет ликвидирована при уточнении земельного участка № 9</t>
  </si>
  <si>
    <t>Ранее образованные земельные участки, предлагаемые к уточнению, в т.ч.:</t>
  </si>
  <si>
    <t>Всего ранее образованных земельных участков, предлагаемых к уточнению</t>
  </si>
  <si>
    <t>под существующее здание общежития по ул. Косм. Леонова, 7в</t>
  </si>
  <si>
    <t>под существующее здание, строения и сооружения по ул. Косм. Леонова, 1-5а</t>
  </si>
  <si>
    <t>Площадь квартала межевания в согласованных границах</t>
  </si>
  <si>
    <t>Форма собств.</t>
  </si>
  <si>
    <t>Территория межевания расположена в границе территорий и зон охраны объектов культурного наследия регионального значения</t>
  </si>
  <si>
    <t>*Площадь земельного участка согласно данным ГКН составляет 86.00 кв.м</t>
  </si>
  <si>
    <t>2</t>
  </si>
  <si>
    <t>в т.ч. в границах красных линий 30631.00 кв.м</t>
  </si>
  <si>
    <t>Количество квартир – 457</t>
  </si>
  <si>
    <r>
      <t>N</t>
    </r>
    <r>
      <rPr>
        <vertAlign val="subscript"/>
        <sz val="9"/>
        <rFont val="Times New Roman"/>
        <family val="1"/>
      </rPr>
      <t>ж</t>
    </r>
    <r>
      <rPr>
        <sz val="9"/>
        <rFont val="Times New Roman"/>
        <family val="1"/>
      </rPr>
      <t xml:space="preserve"> = 457</t>
    </r>
    <r>
      <rPr>
        <b/>
        <sz val="9"/>
        <rFont val="Times New Roman"/>
        <family val="1"/>
      </rPr>
      <t xml:space="preserve"> х </t>
    </r>
    <r>
      <rPr>
        <sz val="9"/>
        <rFont val="Times New Roman"/>
        <family val="1"/>
      </rPr>
      <t xml:space="preserve">2,5 = </t>
    </r>
    <r>
      <rPr>
        <b/>
        <sz val="9"/>
        <rFont val="Times New Roman"/>
        <family val="1"/>
      </rPr>
      <t>1143 (чел.)</t>
    </r>
  </si>
  <si>
    <r>
      <t xml:space="preserve">Расчетное количество проживающих составляет  </t>
    </r>
    <r>
      <rPr>
        <b/>
        <sz val="9"/>
        <rFont val="Times New Roman"/>
        <family val="1"/>
      </rPr>
      <t>1143 человек</t>
    </r>
    <r>
      <rPr>
        <sz val="9"/>
        <rFont val="Times New Roman"/>
        <family val="1"/>
      </rPr>
      <t>.</t>
    </r>
  </si>
  <si>
    <t>4</t>
  </si>
  <si>
    <t>под существующие здания, строения, сооружения по ул. Садовая, дом 7-45</t>
  </si>
  <si>
    <t>39:15:150802:11</t>
  </si>
  <si>
    <t>муниципальная собственность</t>
  </si>
  <si>
    <t>... не указана ...</t>
  </si>
  <si>
    <t>3</t>
  </si>
  <si>
    <t>*Земельный участок, предлагаемый к уточнению границ</t>
  </si>
  <si>
    <t>**Земельный участок полностью расположен в санитарно-защитной зоне от железной дороги</t>
  </si>
  <si>
    <t>***Земельный участок полностью расположен в границах земельного участка с кадастровым номером 39:15:121050:3</t>
  </si>
  <si>
    <t>*Часть земельного участка площадью 385.00 кв.м расположена за красной линией ул. Багратиона</t>
  </si>
  <si>
    <t>**Земельный участок полностью расположен в охранной зоне инженерных коммуникаций</t>
  </si>
  <si>
    <t>***Земельный участок полностью расположен в охранной зоне инженерных коммуникаций и за красной линией пер. Большого</t>
  </si>
  <si>
    <t>****Часть земельного участка площадью 43.00 кв.м расположена за красной линией пер. Большого</t>
  </si>
  <si>
    <t>При проведении кадастровых работ проектная площадь земельных участков не должна измениться на величину, превышающую размер предельно допустимой погрешности определения площади.</t>
  </si>
  <si>
    <t>*Земельный участок обременен правом беспрепятственного доступа (проезда) к земельному участку под трансформаторную подстанцию</t>
  </si>
  <si>
    <t>ул.Ялтинская</t>
  </si>
  <si>
    <t xml:space="preserve"> 28-30</t>
  </si>
  <si>
    <t xml:space="preserve"> 28а</t>
  </si>
  <si>
    <t xml:space="preserve"> 32-34</t>
  </si>
  <si>
    <t xml:space="preserve"> 38-40</t>
  </si>
  <si>
    <t>проходная</t>
  </si>
  <si>
    <t>до45</t>
  </si>
  <si>
    <t>1990</t>
  </si>
  <si>
    <t>Площадь территории межевания в согласованных границах - 12380.00 кв.м</t>
  </si>
  <si>
    <t>39:15:130304:11</t>
  </si>
  <si>
    <t>39:15:130304:98</t>
  </si>
  <si>
    <t>39:15:130304:2</t>
  </si>
  <si>
    <t>39:15:130304:1</t>
  </si>
  <si>
    <t>39:15:130304:53</t>
  </si>
  <si>
    <t>39:15:130304:54</t>
  </si>
  <si>
    <t>39:15:130304:91</t>
  </si>
  <si>
    <t>5</t>
  </si>
  <si>
    <t>6</t>
  </si>
  <si>
    <t>7</t>
  </si>
  <si>
    <t>для строительства индивидуального жилого дома по ул. И. Сусанина, 97</t>
  </si>
  <si>
    <t>для благоустройства территории жилого дома индивидуального жилищного фонда по ул. И. Сусанина, 97</t>
  </si>
  <si>
    <t>под индивидуальный жилой дом по ул. И. Сусанина, 95</t>
  </si>
  <si>
    <t>под индивидуальный жилой дом по ул. И. Сусанина, 93</t>
  </si>
  <si>
    <t>под обслуживание жилого дома индивидуального жилищного фонда по ул. И. Сусанина, 93</t>
  </si>
  <si>
    <t>под обслуживание жилого дома индивидуального жилищного фонда по ул. И. Сусанина, 95</t>
  </si>
  <si>
    <t>под жилой дом индивидуального жилищного фонда по ул. И. Сусанина, 103</t>
  </si>
  <si>
    <t>под жилой дом индивидуального жилищного фонда по ул. И. Сусанина, 105</t>
  </si>
  <si>
    <t>под строительство жилого дома (объекта индивидуального жилищного строительства)</t>
  </si>
  <si>
    <t>под строительство многоквартирного малоэтажного дома</t>
  </si>
  <si>
    <t>под строительство объектов общественного назначения</t>
  </si>
  <si>
    <t>14/1</t>
  </si>
  <si>
    <t>для благоустройства территории жилого дома индивидуального жилищного фонда по ул. И. Сусанина, 95</t>
  </si>
  <si>
    <t>под строительство многоквартирных малоэтажных домов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</si>
</sst>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"/>
    <numFmt numFmtId="167" formatCode="0.00;[Red]0.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2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10"/>
      <name val="Times New Roman CYR"/>
      <family val="1"/>
    </font>
    <font>
      <sz val="11"/>
      <name val="Arial Cyr"/>
      <family val="0"/>
    </font>
    <font>
      <b/>
      <i/>
      <sz val="10"/>
      <name val="Times New Roman CYR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i/>
      <sz val="10"/>
      <color indexed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Times New Roman CYR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vertAlign val="subscript"/>
      <sz val="9"/>
      <name val="Times New Roman"/>
      <family val="1"/>
    </font>
    <font>
      <b/>
      <sz val="9"/>
      <name val="Times New Roman"/>
      <family val="1"/>
    </font>
    <font>
      <i/>
      <sz val="10"/>
      <name val="Arial Cyr"/>
      <family val="0"/>
    </font>
    <font>
      <b/>
      <i/>
      <sz val="11"/>
      <name val="Times New Roman CYR"/>
      <family val="1"/>
    </font>
    <font>
      <b/>
      <i/>
      <sz val="11"/>
      <color indexed="10"/>
      <name val="Arial"/>
      <family val="2"/>
    </font>
    <font>
      <i/>
      <sz val="11"/>
      <name val="Times New Roman CYR"/>
      <family val="1"/>
    </font>
    <font>
      <sz val="11"/>
      <color indexed="10"/>
      <name val="Times New Roman"/>
      <family val="1"/>
    </font>
    <font>
      <i/>
      <sz val="9"/>
      <name val="Times New Roman CYR"/>
      <family val="1"/>
    </font>
    <font>
      <i/>
      <u val="single"/>
      <sz val="10"/>
      <name val="Times New Roman"/>
      <family val="1"/>
    </font>
    <font>
      <b/>
      <i/>
      <sz val="11"/>
      <color indexed="10"/>
      <name val="Times New Roman CYR"/>
      <family val="1"/>
    </font>
    <font>
      <i/>
      <sz val="11"/>
      <color indexed="10"/>
      <name val="Times New Roman CYR"/>
      <family val="1"/>
    </font>
    <font>
      <b/>
      <sz val="11"/>
      <name val="Times New Roman"/>
      <family val="1"/>
    </font>
    <font>
      <i/>
      <u val="single"/>
      <sz val="11"/>
      <name val="Times New Roman CYR"/>
      <family val="1"/>
    </font>
    <font>
      <b/>
      <sz val="12"/>
      <name val="Times New Roman CYR"/>
      <family val="1"/>
    </font>
    <font>
      <i/>
      <sz val="9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i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justify" wrapText="1"/>
    </xf>
    <xf numFmtId="0" fontId="11" fillId="0" borderId="0" xfId="0" applyFont="1" applyAlignment="1">
      <alignment wrapText="1"/>
    </xf>
    <xf numFmtId="0" fontId="6" fillId="0" borderId="0" xfId="0" applyFont="1" applyBorder="1" applyAlignment="1">
      <alignment horizontal="center" vertical="justify" wrapText="1"/>
    </xf>
    <xf numFmtId="0" fontId="17" fillId="0" borderId="0" xfId="0" applyFont="1" applyAlignment="1">
      <alignment wrapText="1"/>
    </xf>
    <xf numFmtId="2" fontId="2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13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justify" wrapText="1"/>
    </xf>
    <xf numFmtId="0" fontId="1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justify" wrapText="1"/>
    </xf>
    <xf numFmtId="1" fontId="28" fillId="0" borderId="3" xfId="0" applyNumberFormat="1" applyFont="1" applyBorder="1" applyAlignment="1">
      <alignment horizontal="center" vertical="center" wrapText="1"/>
    </xf>
    <xf numFmtId="1" fontId="28" fillId="0" borderId="4" xfId="0" applyNumberFormat="1" applyFont="1" applyBorder="1" applyAlignment="1">
      <alignment horizontal="center" vertical="center" wrapText="1"/>
    </xf>
    <xf numFmtId="1" fontId="28" fillId="0" borderId="5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left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166" fontId="27" fillId="0" borderId="4" xfId="0" applyNumberFormat="1" applyFont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 wrapText="1"/>
    </xf>
    <xf numFmtId="1" fontId="27" fillId="0" borderId="4" xfId="0" applyNumberFormat="1" applyFont="1" applyBorder="1" applyAlignment="1">
      <alignment vertical="top" wrapText="1"/>
    </xf>
    <xf numFmtId="1" fontId="27" fillId="0" borderId="8" xfId="0" applyNumberFormat="1" applyFont="1" applyBorder="1" applyAlignment="1">
      <alignment horizontal="right" vertical="top" wrapText="1"/>
    </xf>
    <xf numFmtId="166" fontId="27" fillId="0" borderId="8" xfId="0" applyNumberFormat="1" applyFont="1" applyBorder="1" applyAlignment="1">
      <alignment horizontal="center" vertical="center" wrapText="1"/>
    </xf>
    <xf numFmtId="1" fontId="27" fillId="0" borderId="9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right" vertical="top" wrapText="1"/>
    </xf>
    <xf numFmtId="166" fontId="27" fillId="0" borderId="10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2" fontId="16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34" fillId="0" borderId="1" xfId="0" applyNumberFormat="1" applyFont="1" applyBorder="1" applyAlignment="1">
      <alignment horizontal="center" vertical="justify" wrapText="1"/>
    </xf>
    <xf numFmtId="2" fontId="22" fillId="0" borderId="1" xfId="0" applyNumberFormat="1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7" fillId="0" borderId="0" xfId="0" applyFont="1" applyAlignment="1">
      <alignment wrapText="1"/>
    </xf>
    <xf numFmtId="2" fontId="24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2" fontId="39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right"/>
    </xf>
    <xf numFmtId="2" fontId="4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vertical="center" wrapText="1"/>
    </xf>
    <xf numFmtId="1" fontId="40" fillId="0" borderId="1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" fontId="50" fillId="0" borderId="1" xfId="0" applyNumberFormat="1" applyFont="1" applyBorder="1" applyAlignment="1">
      <alignment horizontal="center"/>
    </xf>
    <xf numFmtId="0" fontId="46" fillId="3" borderId="1" xfId="0" applyFont="1" applyFill="1" applyBorder="1" applyAlignment="1">
      <alignment/>
    </xf>
    <xf numFmtId="0" fontId="46" fillId="4" borderId="1" xfId="0" applyFont="1" applyFill="1" applyBorder="1" applyAlignment="1">
      <alignment/>
    </xf>
    <xf numFmtId="0" fontId="46" fillId="5" borderId="1" xfId="0" applyFont="1" applyFill="1" applyBorder="1" applyAlignment="1">
      <alignment/>
    </xf>
    <xf numFmtId="49" fontId="34" fillId="0" borderId="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2" fontId="48" fillId="0" borderId="1" xfId="0" applyNumberFormat="1" applyFont="1" applyFill="1" applyBorder="1" applyAlignment="1">
      <alignment horizontal="center"/>
    </xf>
    <xf numFmtId="2" fontId="49" fillId="0" borderId="1" xfId="0" applyNumberFormat="1" applyFont="1" applyFill="1" applyBorder="1" applyAlignment="1">
      <alignment horizontal="center"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0" fontId="34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1" fontId="40" fillId="0" borderId="16" xfId="0" applyNumberFormat="1" applyFont="1" applyBorder="1" applyAlignment="1">
      <alignment horizontal="right" vertical="center" wrapText="1"/>
    </xf>
    <xf numFmtId="2" fontId="23" fillId="0" borderId="4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1" fontId="18" fillId="0" borderId="0" xfId="0" applyNumberFormat="1" applyFont="1" applyAlignment="1">
      <alignment horizontal="center" wrapText="1"/>
    </xf>
    <xf numFmtId="1" fontId="0" fillId="0" borderId="0" xfId="0" applyNumberFormat="1" applyAlignment="1">
      <alignment wrapText="1"/>
    </xf>
    <xf numFmtId="2" fontId="18" fillId="0" borderId="0" xfId="0" applyNumberFormat="1" applyFont="1" applyAlignment="1">
      <alignment horizontal="center" wrapText="1"/>
    </xf>
    <xf numFmtId="1" fontId="33" fillId="0" borderId="0" xfId="0" applyNumberFormat="1" applyFont="1" applyAlignment="1">
      <alignment horizontal="center" wrapText="1"/>
    </xf>
    <xf numFmtId="1" fontId="33" fillId="0" borderId="0" xfId="0" applyNumberFormat="1" applyFont="1" applyAlignment="1">
      <alignment horizontal="right" wrapText="1"/>
    </xf>
    <xf numFmtId="2" fontId="33" fillId="0" borderId="0" xfId="0" applyNumberFormat="1" applyFont="1" applyAlignment="1">
      <alignment horizontal="center" wrapText="1"/>
    </xf>
    <xf numFmtId="0" fontId="0" fillId="0" borderId="17" xfId="0" applyBorder="1" applyAlignment="1">
      <alignment/>
    </xf>
    <xf numFmtId="0" fontId="18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justify" wrapText="1"/>
    </xf>
    <xf numFmtId="0" fontId="24" fillId="2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1" fontId="38" fillId="0" borderId="18" xfId="0" applyNumberFormat="1" applyFont="1" applyBorder="1" applyAlignment="1">
      <alignment horizontal="left" vertical="center" wrapText="1"/>
    </xf>
    <xf numFmtId="1" fontId="38" fillId="0" borderId="17" xfId="0" applyNumberFormat="1" applyFont="1" applyBorder="1" applyAlignment="1">
      <alignment horizontal="left" vertical="center" wrapText="1"/>
    </xf>
    <xf numFmtId="1" fontId="38" fillId="0" borderId="19" xfId="0" applyNumberFormat="1" applyFont="1" applyBorder="1" applyAlignment="1">
      <alignment horizontal="left" vertical="center" wrapText="1"/>
    </xf>
    <xf numFmtId="1" fontId="38" fillId="0" borderId="1" xfId="0" applyNumberFormat="1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wrapText="1"/>
    </xf>
    <xf numFmtId="0" fontId="38" fillId="0" borderId="21" xfId="0" applyFont="1" applyBorder="1" applyAlignment="1">
      <alignment horizontal="left" wrapText="1"/>
    </xf>
    <xf numFmtId="0" fontId="38" fillId="0" borderId="15" xfId="0" applyFont="1" applyBorder="1" applyAlignment="1">
      <alignment horizontal="left" wrapText="1"/>
    </xf>
    <xf numFmtId="1" fontId="38" fillId="0" borderId="20" xfId="0" applyNumberFormat="1" applyFont="1" applyBorder="1" applyAlignment="1">
      <alignment horizontal="left" vertical="center" wrapText="1"/>
    </xf>
    <xf numFmtId="1" fontId="38" fillId="0" borderId="21" xfId="0" applyNumberFormat="1" applyFont="1" applyBorder="1" applyAlignment="1">
      <alignment horizontal="left" vertical="center" wrapText="1"/>
    </xf>
    <xf numFmtId="1" fontId="38" fillId="0" borderId="15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left" vertical="center" wrapText="1"/>
    </xf>
    <xf numFmtId="1" fontId="12" fillId="0" borderId="21" xfId="0" applyNumberFormat="1" applyFont="1" applyBorder="1" applyAlignment="1">
      <alignment horizontal="left" vertical="center" wrapText="1"/>
    </xf>
    <xf numFmtId="1" fontId="12" fillId="0" borderId="15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right" vertical="center" wrapText="1"/>
    </xf>
    <xf numFmtId="1" fontId="23" fillId="0" borderId="21" xfId="0" applyNumberFormat="1" applyFont="1" applyBorder="1" applyAlignment="1">
      <alignment horizontal="right" vertical="center" wrapText="1"/>
    </xf>
    <xf numFmtId="1" fontId="23" fillId="0" borderId="15" xfId="0" applyNumberFormat="1" applyFont="1" applyBorder="1" applyAlignment="1">
      <alignment horizontal="right" vertical="center" wrapText="1"/>
    </xf>
    <xf numFmtId="1" fontId="40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right" vertical="center" wrapText="1"/>
    </xf>
    <xf numFmtId="1" fontId="12" fillId="0" borderId="21" xfId="0" applyNumberFormat="1" applyFont="1" applyBorder="1" applyAlignment="1">
      <alignment horizontal="right" vertical="center" wrapText="1"/>
    </xf>
    <xf numFmtId="1" fontId="12" fillId="0" borderId="15" xfId="0" applyNumberFormat="1" applyFont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justify" wrapText="1"/>
    </xf>
    <xf numFmtId="1" fontId="7" fillId="0" borderId="20" xfId="0" applyNumberFormat="1" applyFont="1" applyBorder="1" applyAlignment="1">
      <alignment horizontal="right" vertical="center" wrapText="1"/>
    </xf>
    <xf numFmtId="1" fontId="7" fillId="0" borderId="21" xfId="0" applyNumberFormat="1" applyFont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right" vertical="center" wrapText="1"/>
    </xf>
    <xf numFmtId="1" fontId="22" fillId="0" borderId="20" xfId="0" applyNumberFormat="1" applyFont="1" applyFill="1" applyBorder="1" applyAlignment="1">
      <alignment horizontal="right" vertical="center" wrapText="1"/>
    </xf>
    <xf numFmtId="1" fontId="22" fillId="0" borderId="21" xfId="0" applyNumberFormat="1" applyFont="1" applyFill="1" applyBorder="1" applyAlignment="1">
      <alignment horizontal="right" vertical="center" wrapText="1"/>
    </xf>
    <xf numFmtId="1" fontId="22" fillId="0" borderId="15" xfId="0" applyNumberFormat="1" applyFont="1" applyFill="1" applyBorder="1" applyAlignment="1">
      <alignment horizontal="right" vertical="center" wrapText="1"/>
    </xf>
    <xf numFmtId="1" fontId="2" fillId="0" borderId="20" xfId="0" applyNumberFormat="1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left" vertical="center" wrapText="1"/>
    </xf>
    <xf numFmtId="0" fontId="40" fillId="0" borderId="20" xfId="0" applyFont="1" applyBorder="1" applyAlignment="1">
      <alignment horizontal="right" wrapText="1"/>
    </xf>
    <xf numFmtId="0" fontId="40" fillId="0" borderId="21" xfId="0" applyFont="1" applyBorder="1" applyAlignment="1">
      <alignment horizontal="right" wrapText="1"/>
    </xf>
    <xf numFmtId="0" fontId="40" fillId="0" borderId="15" xfId="0" applyFont="1" applyBorder="1" applyAlignment="1">
      <alignment horizontal="right" wrapText="1"/>
    </xf>
    <xf numFmtId="0" fontId="10" fillId="0" borderId="1" xfId="0" applyNumberFormat="1" applyFont="1" applyBorder="1" applyAlignment="1">
      <alignment horizontal="left" wrapText="1"/>
    </xf>
    <xf numFmtId="0" fontId="10" fillId="0" borderId="1" xfId="0" applyNumberFormat="1" applyFont="1" applyBorder="1" applyAlignment="1">
      <alignment horizontal="left"/>
    </xf>
    <xf numFmtId="1" fontId="40" fillId="0" borderId="20" xfId="0" applyNumberFormat="1" applyFont="1" applyBorder="1" applyAlignment="1">
      <alignment horizontal="right" vertical="center" wrapText="1"/>
    </xf>
    <xf numFmtId="1" fontId="40" fillId="0" borderId="15" xfId="0" applyNumberFormat="1" applyFont="1" applyBorder="1" applyAlignment="1">
      <alignment horizontal="right" vertical="center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4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0" fontId="4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left" vertical="center" wrapText="1"/>
    </xf>
    <xf numFmtId="1" fontId="34" fillId="0" borderId="20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1" fontId="40" fillId="0" borderId="21" xfId="0" applyNumberFormat="1" applyFont="1" applyBorder="1" applyAlignment="1">
      <alignment horizontal="right" vertical="center" wrapText="1"/>
    </xf>
    <xf numFmtId="1" fontId="36" fillId="0" borderId="20" xfId="0" applyNumberFormat="1" applyFont="1" applyBorder="1" applyAlignment="1">
      <alignment horizontal="right" vertical="center" wrapText="1"/>
    </xf>
    <xf numFmtId="1" fontId="36" fillId="0" borderId="15" xfId="0" applyNumberFormat="1" applyFont="1" applyBorder="1" applyAlignment="1">
      <alignment horizontal="right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left"/>
    </xf>
    <xf numFmtId="1" fontId="22" fillId="0" borderId="20" xfId="0" applyNumberFormat="1" applyFont="1" applyBorder="1" applyAlignment="1">
      <alignment horizontal="right" vertical="center" wrapText="1"/>
    </xf>
    <xf numFmtId="1" fontId="22" fillId="0" borderId="21" xfId="0" applyNumberFormat="1" applyFont="1" applyBorder="1" applyAlignment="1">
      <alignment horizontal="right" vertical="center" wrapText="1"/>
    </xf>
    <xf numFmtId="1" fontId="22" fillId="0" borderId="15" xfId="0" applyNumberFormat="1" applyFont="1" applyBorder="1" applyAlignment="1">
      <alignment horizontal="right" vertical="center" wrapText="1"/>
    </xf>
    <xf numFmtId="0" fontId="33" fillId="0" borderId="20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1" fontId="33" fillId="0" borderId="0" xfId="0" applyNumberFormat="1" applyFont="1" applyAlignment="1">
      <alignment horizontal="left" wrapText="1"/>
    </xf>
    <xf numFmtId="1" fontId="45" fillId="0" borderId="0" xfId="0" applyNumberFormat="1" applyFont="1" applyAlignment="1">
      <alignment horizontal="left" vertical="center" wrapText="1"/>
    </xf>
    <xf numFmtId="1" fontId="18" fillId="0" borderId="0" xfId="0" applyNumberFormat="1" applyFont="1" applyAlignment="1">
      <alignment horizontal="right" wrapText="1"/>
    </xf>
    <xf numFmtId="1" fontId="26" fillId="0" borderId="22" xfId="0" applyNumberFormat="1" applyFont="1" applyFill="1" applyBorder="1" applyAlignment="1">
      <alignment horizontal="center" vertical="justify" wrapText="1"/>
    </xf>
    <xf numFmtId="1" fontId="26" fillId="0" borderId="6" xfId="0" applyNumberFormat="1" applyFont="1" applyFill="1" applyBorder="1" applyAlignment="1">
      <alignment horizontal="center" vertical="justify" wrapText="1"/>
    </xf>
    <xf numFmtId="0" fontId="27" fillId="0" borderId="6" xfId="0" applyFont="1" applyBorder="1" applyAlignment="1">
      <alignment horizontal="center" vertical="justify" wrapText="1"/>
    </xf>
    <xf numFmtId="1" fontId="26" fillId="0" borderId="23" xfId="0" applyNumberFormat="1" applyFont="1" applyBorder="1" applyAlignment="1">
      <alignment horizontal="center" vertical="justify" wrapText="1"/>
    </xf>
    <xf numFmtId="1" fontId="26" fillId="0" borderId="1" xfId="0" applyNumberFormat="1" applyFont="1" applyBorder="1" applyAlignment="1">
      <alignment horizontal="center" vertical="justify" wrapText="1"/>
    </xf>
    <xf numFmtId="0" fontId="26" fillId="0" borderId="23" xfId="0" applyFont="1" applyBorder="1" applyAlignment="1">
      <alignment horizontal="center" vertical="justify" wrapText="1"/>
    </xf>
    <xf numFmtId="0" fontId="26" fillId="0" borderId="1" xfId="0" applyFont="1" applyBorder="1" applyAlignment="1">
      <alignment horizontal="center" vertical="justify" wrapText="1"/>
    </xf>
    <xf numFmtId="2" fontId="26" fillId="0" borderId="9" xfId="0" applyNumberFormat="1" applyFont="1" applyBorder="1" applyAlignment="1">
      <alignment horizontal="center" vertical="justify" wrapText="1"/>
    </xf>
    <xf numFmtId="2" fontId="26" fillId="0" borderId="11" xfId="0" applyNumberFormat="1" applyFont="1" applyBorder="1" applyAlignment="1">
      <alignment horizontal="center" vertical="justify" wrapText="1"/>
    </xf>
    <xf numFmtId="1" fontId="27" fillId="0" borderId="2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workbookViewId="0" topLeftCell="A1">
      <selection activeCell="B1" sqref="B1:M33"/>
    </sheetView>
  </sheetViews>
  <sheetFormatPr defaultColWidth="9.00390625" defaultRowHeight="12.75"/>
  <cols>
    <col min="1" max="1" width="2.625" style="19" customWidth="1"/>
    <col min="2" max="2" width="5.00390625" style="19" customWidth="1"/>
    <col min="3" max="3" width="52.875" style="19" customWidth="1"/>
    <col min="4" max="4" width="6.75390625" style="19" customWidth="1"/>
    <col min="5" max="5" width="5.125" style="19" customWidth="1"/>
    <col min="6" max="6" width="9.375" style="19" customWidth="1"/>
    <col min="7" max="7" width="10.625" style="19" customWidth="1"/>
    <col min="8" max="8" width="5.125" style="19" customWidth="1"/>
    <col min="9" max="9" width="10.875" style="19" customWidth="1"/>
    <col min="10" max="10" width="11.75390625" style="19" customWidth="1"/>
    <col min="11" max="11" width="8.375" style="19" customWidth="1"/>
    <col min="12" max="12" width="10.625" style="19" customWidth="1"/>
    <col min="13" max="13" width="14.875" style="32" customWidth="1"/>
    <col min="14" max="14" width="13.875" style="19" customWidth="1"/>
    <col min="15" max="15" width="11.875" style="19" customWidth="1"/>
    <col min="16" max="16" width="19.75390625" style="19" customWidth="1"/>
    <col min="17" max="17" width="7.625" style="19" customWidth="1"/>
    <col min="18" max="18" width="6.25390625" style="19" customWidth="1"/>
    <col min="19" max="19" width="9.125" style="33" customWidth="1"/>
    <col min="20" max="16384" width="9.125" style="19" customWidth="1"/>
  </cols>
  <sheetData>
    <row r="1" spans="1:19" ht="12.75" customHeight="1">
      <c r="A1" s="70"/>
      <c r="B1" s="180" t="s">
        <v>6</v>
      </c>
      <c r="C1" s="171" t="s">
        <v>5</v>
      </c>
      <c r="D1" s="167" t="s">
        <v>0</v>
      </c>
      <c r="E1" s="171" t="s">
        <v>10</v>
      </c>
      <c r="F1" s="166" t="s">
        <v>1</v>
      </c>
      <c r="G1" s="166" t="s">
        <v>11</v>
      </c>
      <c r="H1" s="171" t="s">
        <v>12</v>
      </c>
      <c r="I1" s="167" t="s">
        <v>13</v>
      </c>
      <c r="J1" s="167" t="s">
        <v>14</v>
      </c>
      <c r="K1" s="167" t="s">
        <v>15</v>
      </c>
      <c r="L1" s="167" t="s">
        <v>16</v>
      </c>
      <c r="M1" s="176" t="s">
        <v>2</v>
      </c>
      <c r="N1" s="18"/>
      <c r="S1" s="19"/>
    </row>
    <row r="2" spans="1:19" ht="25.5" customHeight="1">
      <c r="A2" s="70" t="s">
        <v>19</v>
      </c>
      <c r="B2" s="180"/>
      <c r="C2" s="171"/>
      <c r="D2" s="167"/>
      <c r="E2" s="171"/>
      <c r="F2" s="166"/>
      <c r="G2" s="166"/>
      <c r="H2" s="171"/>
      <c r="I2" s="167"/>
      <c r="J2" s="167"/>
      <c r="K2" s="167"/>
      <c r="L2" s="167"/>
      <c r="M2" s="176"/>
      <c r="N2" s="20"/>
      <c r="S2" s="19"/>
    </row>
    <row r="3" spans="1:19" ht="12.75" customHeight="1">
      <c r="A3" s="70"/>
      <c r="B3" s="71">
        <v>1</v>
      </c>
      <c r="C3" s="71">
        <v>2</v>
      </c>
      <c r="D3" s="71">
        <v>3</v>
      </c>
      <c r="E3" s="71">
        <v>4</v>
      </c>
      <c r="F3" s="71">
        <v>5</v>
      </c>
      <c r="G3" s="71">
        <v>6</v>
      </c>
      <c r="H3" s="71">
        <v>7</v>
      </c>
      <c r="I3" s="71">
        <v>8</v>
      </c>
      <c r="J3" s="71">
        <v>9</v>
      </c>
      <c r="K3" s="71">
        <v>10</v>
      </c>
      <c r="L3" s="71">
        <v>11</v>
      </c>
      <c r="M3" s="71">
        <v>12</v>
      </c>
      <c r="N3" s="153"/>
      <c r="S3" s="19"/>
    </row>
    <row r="4" spans="1:19" ht="12.75" customHeight="1">
      <c r="A4" s="70"/>
      <c r="B4" s="71"/>
      <c r="C4" s="184" t="s">
        <v>81</v>
      </c>
      <c r="D4" s="185"/>
      <c r="E4" s="185"/>
      <c r="F4" s="185"/>
      <c r="G4" s="185"/>
      <c r="H4" s="185"/>
      <c r="I4" s="185"/>
      <c r="J4" s="185"/>
      <c r="K4" s="186"/>
      <c r="L4" s="72">
        <v>12380</v>
      </c>
      <c r="M4" s="73"/>
      <c r="N4" s="153"/>
      <c r="S4" s="19"/>
    </row>
    <row r="5" spans="1:19" ht="12.75" customHeight="1" hidden="1">
      <c r="A5" s="70"/>
      <c r="B5" s="71"/>
      <c r="C5" s="184" t="s">
        <v>45</v>
      </c>
      <c r="D5" s="185"/>
      <c r="E5" s="185"/>
      <c r="F5" s="185"/>
      <c r="G5" s="185"/>
      <c r="H5" s="185"/>
      <c r="I5" s="185"/>
      <c r="J5" s="185"/>
      <c r="K5" s="186"/>
      <c r="L5" s="72">
        <v>30631</v>
      </c>
      <c r="M5" s="73"/>
      <c r="N5" s="153"/>
      <c r="S5" s="19"/>
    </row>
    <row r="6" spans="1:14" s="22" customFormat="1" ht="12.75" customHeight="1">
      <c r="A6" s="74"/>
      <c r="B6" s="168" t="str">
        <f>'План границ'!B6:F6</f>
        <v>Ранее образованные земельные участки, зарегистрированные в ГКН, в т.ч.:</v>
      </c>
      <c r="C6" s="169"/>
      <c r="D6" s="169"/>
      <c r="E6" s="169"/>
      <c r="F6" s="169"/>
      <c r="G6" s="169"/>
      <c r="H6" s="169"/>
      <c r="I6" s="169"/>
      <c r="J6" s="169"/>
      <c r="K6" s="170"/>
      <c r="L6" s="5"/>
      <c r="M6" s="34"/>
      <c r="N6" s="153"/>
    </row>
    <row r="7" spans="1:14" s="22" customFormat="1" ht="27" customHeight="1">
      <c r="A7" s="74"/>
      <c r="B7" s="38" t="str">
        <f>'План границ'!B7</f>
        <v>1</v>
      </c>
      <c r="C7" s="37" t="str">
        <f>'План границ'!C7</f>
        <v>для строительства индивидуального жилого дома по ул. И. Сусанина, 97</v>
      </c>
      <c r="D7" s="36"/>
      <c r="E7" s="36"/>
      <c r="F7" s="36"/>
      <c r="G7" s="36"/>
      <c r="H7" s="36"/>
      <c r="I7" s="36"/>
      <c r="J7" s="36"/>
      <c r="K7" s="5"/>
      <c r="L7" s="25">
        <f>'План границ'!E7</f>
        <v>600</v>
      </c>
      <c r="M7" s="34" t="str">
        <f>'План границ'!F7</f>
        <v>39:15:130304:11</v>
      </c>
      <c r="N7" s="153"/>
    </row>
    <row r="8" spans="1:14" s="22" customFormat="1" ht="27" customHeight="1">
      <c r="A8" s="74"/>
      <c r="B8" s="38" t="str">
        <f>'План границ'!B8</f>
        <v>2</v>
      </c>
      <c r="C8" s="37" t="str">
        <f>'План границ'!C8</f>
        <v>для благоустройства территории жилого дома индивидуального жилищного фонда по ул. И. Сусанина, 97</v>
      </c>
      <c r="D8" s="36"/>
      <c r="E8" s="36"/>
      <c r="F8" s="36"/>
      <c r="G8" s="36"/>
      <c r="H8" s="36"/>
      <c r="I8" s="36"/>
      <c r="J8" s="36"/>
      <c r="K8" s="5"/>
      <c r="L8" s="25">
        <f>'План границ'!E8</f>
        <v>372</v>
      </c>
      <c r="M8" s="34" t="str">
        <f>'План границ'!F8</f>
        <v>39:15:130304:98</v>
      </c>
      <c r="N8" s="153"/>
    </row>
    <row r="9" spans="1:14" s="22" customFormat="1" ht="12.75" customHeight="1">
      <c r="A9" s="74"/>
      <c r="B9" s="38" t="str">
        <f>'План границ'!B9</f>
        <v>3</v>
      </c>
      <c r="C9" s="37" t="str">
        <f>'План границ'!C9</f>
        <v>под индивидуальный жилой дом по ул. И. Сусанина, 95</v>
      </c>
      <c r="D9" s="36"/>
      <c r="E9" s="36"/>
      <c r="F9" s="36"/>
      <c r="G9" s="36"/>
      <c r="H9" s="36"/>
      <c r="I9" s="36"/>
      <c r="J9" s="36"/>
      <c r="K9" s="5"/>
      <c r="L9" s="25">
        <f>'План границ'!E9</f>
        <v>600</v>
      </c>
      <c r="M9" s="34" t="str">
        <f>'План границ'!F9</f>
        <v>39:15:130304:2</v>
      </c>
      <c r="N9" s="153"/>
    </row>
    <row r="10" spans="1:14" s="22" customFormat="1" ht="12.75" customHeight="1">
      <c r="A10" s="74"/>
      <c r="B10" s="38" t="str">
        <f>'План границ'!B10</f>
        <v>4</v>
      </c>
      <c r="C10" s="37" t="str">
        <f>'План границ'!C10</f>
        <v>под индивидуальный жилой дом по ул. И. Сусанина, 93</v>
      </c>
      <c r="D10" s="36"/>
      <c r="E10" s="36"/>
      <c r="F10" s="36"/>
      <c r="G10" s="36"/>
      <c r="H10" s="36"/>
      <c r="I10" s="36"/>
      <c r="J10" s="36"/>
      <c r="K10" s="5"/>
      <c r="L10" s="25">
        <f>'План границ'!E10</f>
        <v>600</v>
      </c>
      <c r="M10" s="34" t="str">
        <f>'План границ'!F10</f>
        <v>39:15:130304:1</v>
      </c>
      <c r="N10" s="153"/>
    </row>
    <row r="11" spans="1:14" s="22" customFormat="1" ht="27" customHeight="1">
      <c r="A11" s="74"/>
      <c r="B11" s="38" t="str">
        <f>'План границ'!B11</f>
        <v>5</v>
      </c>
      <c r="C11" s="37" t="str">
        <f>'План границ'!C11</f>
        <v>под обслуживание жилого дома индивидуального жилищного фонда по ул. И. Сусанина, 93</v>
      </c>
      <c r="D11" s="36"/>
      <c r="E11" s="36"/>
      <c r="F11" s="36"/>
      <c r="G11" s="36"/>
      <c r="H11" s="36"/>
      <c r="I11" s="36"/>
      <c r="J11" s="36"/>
      <c r="K11" s="5"/>
      <c r="L11" s="25">
        <f>'План границ'!E11</f>
        <v>467</v>
      </c>
      <c r="M11" s="34" t="str">
        <f>'План границ'!F11</f>
        <v>39:15:130304:53</v>
      </c>
      <c r="N11" s="153"/>
    </row>
    <row r="12" spans="1:14" s="22" customFormat="1" ht="27" customHeight="1">
      <c r="A12" s="74"/>
      <c r="B12" s="38" t="str">
        <f>'План границ'!B12</f>
        <v>6</v>
      </c>
      <c r="C12" s="37" t="str">
        <f>'План границ'!C12</f>
        <v>под обслуживание жилого дома индивидуального жилищного фонда по ул. И. Сусанина, 95</v>
      </c>
      <c r="D12" s="36"/>
      <c r="E12" s="36"/>
      <c r="F12" s="36"/>
      <c r="G12" s="36"/>
      <c r="H12" s="36"/>
      <c r="I12" s="36"/>
      <c r="J12" s="36"/>
      <c r="K12" s="5"/>
      <c r="L12" s="25">
        <f>'План границ'!E12</f>
        <v>467</v>
      </c>
      <c r="M12" s="34" t="str">
        <f>'План границ'!F12</f>
        <v>39:15:130304:54</v>
      </c>
      <c r="N12" s="153"/>
    </row>
    <row r="13" spans="1:14" s="22" customFormat="1" ht="27" customHeight="1">
      <c r="A13" s="74"/>
      <c r="B13" s="38" t="str">
        <f>'План границ'!B13</f>
        <v>7</v>
      </c>
      <c r="C13" s="37" t="str">
        <f>'План границ'!C13</f>
        <v>под жилой дом индивидуального жилищного фонда по ул. И. Сусанина, 103</v>
      </c>
      <c r="D13" s="36"/>
      <c r="E13" s="36"/>
      <c r="F13" s="36"/>
      <c r="G13" s="36"/>
      <c r="H13" s="36"/>
      <c r="I13" s="36"/>
      <c r="J13" s="36"/>
      <c r="K13" s="5"/>
      <c r="L13" s="25">
        <f>'План границ'!E13</f>
        <v>1000</v>
      </c>
      <c r="M13" s="34" t="str">
        <f>'План границ'!F13</f>
        <v>39:15:130304:91</v>
      </c>
      <c r="N13" s="153"/>
    </row>
    <row r="14" spans="1:14" s="22" customFormat="1" ht="12.75" customHeight="1" hidden="1">
      <c r="A14" s="74"/>
      <c r="B14" s="168" t="str">
        <f>'План границ'!B14:F14</f>
        <v>Ранее образованные земельные участки, не зарегистрированные в ГКН, в т.ч.:</v>
      </c>
      <c r="C14" s="169"/>
      <c r="D14" s="169"/>
      <c r="E14" s="169"/>
      <c r="F14" s="169"/>
      <c r="G14" s="169"/>
      <c r="H14" s="169"/>
      <c r="I14" s="169"/>
      <c r="J14" s="169"/>
      <c r="K14" s="170"/>
      <c r="L14" s="5"/>
      <c r="M14" s="34"/>
      <c r="N14" s="21"/>
    </row>
    <row r="15" spans="1:14" s="22" customFormat="1" ht="27" customHeight="1" hidden="1">
      <c r="A15" s="74"/>
      <c r="B15" s="35" t="s">
        <v>65</v>
      </c>
      <c r="C15" s="37" t="str">
        <f>'План границ'!C15</f>
        <v>под существующий торговый павильон, под благоустройство и оборудование летнего кафе, установку биотуалета</v>
      </c>
      <c r="D15" s="36"/>
      <c r="E15" s="36"/>
      <c r="F15" s="36"/>
      <c r="G15" s="36"/>
      <c r="H15" s="36"/>
      <c r="I15" s="36"/>
      <c r="J15" s="36"/>
      <c r="K15" s="5"/>
      <c r="L15" s="25">
        <f>'План границ'!E15</f>
        <v>300</v>
      </c>
      <c r="M15" s="34"/>
      <c r="N15" s="21"/>
    </row>
    <row r="16" spans="1:14" s="22" customFormat="1" ht="12.75" customHeight="1">
      <c r="A16" s="74"/>
      <c r="B16" s="181" t="s">
        <v>37</v>
      </c>
      <c r="C16" s="182"/>
      <c r="D16" s="182"/>
      <c r="E16" s="182"/>
      <c r="F16" s="182"/>
      <c r="G16" s="182"/>
      <c r="H16" s="182"/>
      <c r="I16" s="182"/>
      <c r="J16" s="182"/>
      <c r="K16" s="183"/>
      <c r="L16" s="17">
        <f>'План границ'!E16</f>
        <v>4106</v>
      </c>
      <c r="M16" s="26"/>
      <c r="N16" s="21"/>
    </row>
    <row r="17" spans="1:14" s="22" customFormat="1" ht="12.75" customHeight="1">
      <c r="A17" s="74"/>
      <c r="B17" s="172" t="s">
        <v>17</v>
      </c>
      <c r="C17" s="173"/>
      <c r="D17" s="173"/>
      <c r="E17" s="173"/>
      <c r="F17" s="173"/>
      <c r="G17" s="173"/>
      <c r="H17" s="173"/>
      <c r="I17" s="173"/>
      <c r="J17" s="173"/>
      <c r="K17" s="174"/>
      <c r="L17" s="75">
        <f>L4-L16</f>
        <v>8274</v>
      </c>
      <c r="M17" s="76"/>
      <c r="N17" s="21"/>
    </row>
    <row r="18" spans="1:14" s="29" customFormat="1" ht="12.75" customHeight="1">
      <c r="A18" s="77"/>
      <c r="B18" s="168" t="str">
        <f>'План границ'!B17:E17</f>
        <v>Образуемые земельные участки под жилые дома, в т.ч.:</v>
      </c>
      <c r="C18" s="169"/>
      <c r="D18" s="169"/>
      <c r="E18" s="169"/>
      <c r="F18" s="169"/>
      <c r="G18" s="169"/>
      <c r="H18" s="169"/>
      <c r="I18" s="169"/>
      <c r="J18" s="169"/>
      <c r="K18" s="170"/>
      <c r="L18" s="27"/>
      <c r="M18" s="78"/>
      <c r="N18" s="28"/>
    </row>
    <row r="19" spans="1:14" s="29" customFormat="1" ht="27" customHeight="1">
      <c r="A19" s="77"/>
      <c r="B19" s="38" t="str">
        <f>'План границ'!B18</f>
        <v>8</v>
      </c>
      <c r="C19" s="37" t="str">
        <f>'План границ'!C18</f>
        <v>под жилой дом индивидуального жилищного фонда по ул. И. Сусанина, 105</v>
      </c>
      <c r="D19" s="10"/>
      <c r="E19" s="10"/>
      <c r="F19" s="10"/>
      <c r="G19" s="10"/>
      <c r="H19" s="10"/>
      <c r="I19" s="10"/>
      <c r="J19" s="68"/>
      <c r="K19" s="69"/>
      <c r="L19" s="25">
        <f>'План границ'!E18</f>
        <v>755</v>
      </c>
      <c r="M19" s="25"/>
      <c r="N19" s="28"/>
    </row>
    <row r="20" spans="1:19" ht="12.75" customHeight="1">
      <c r="A20" s="70"/>
      <c r="B20" s="129"/>
      <c r="C20" s="40" t="s">
        <v>3</v>
      </c>
      <c r="D20" s="8"/>
      <c r="E20" s="8"/>
      <c r="F20" s="9"/>
      <c r="G20" s="9"/>
      <c r="H20" s="8"/>
      <c r="I20" s="41"/>
      <c r="J20" s="9"/>
      <c r="K20" s="30"/>
      <c r="L20" s="17">
        <f>'План границ'!E19</f>
        <v>755</v>
      </c>
      <c r="M20" s="85"/>
      <c r="S20" s="19"/>
    </row>
    <row r="21" spans="1:14" s="29" customFormat="1" ht="27" customHeight="1">
      <c r="A21" s="77"/>
      <c r="B21" s="38">
        <f>'План границ'!B20</f>
        <v>9</v>
      </c>
      <c r="C21" s="37" t="str">
        <f>'План границ'!C20</f>
        <v>под строительство жилого дома (объекта индивидуального жилищного строительства)</v>
      </c>
      <c r="D21" s="10"/>
      <c r="E21" s="10"/>
      <c r="F21" s="10"/>
      <c r="G21" s="10"/>
      <c r="H21" s="10"/>
      <c r="I21" s="10"/>
      <c r="J21" s="68"/>
      <c r="K21" s="69"/>
      <c r="L21" s="25">
        <f>'План границ'!E20</f>
        <v>553</v>
      </c>
      <c r="M21" s="25"/>
      <c r="N21" s="28"/>
    </row>
    <row r="22" spans="1:14" s="29" customFormat="1" ht="12.75" customHeight="1">
      <c r="A22" s="77"/>
      <c r="B22" s="38">
        <f>'План границ'!B21</f>
        <v>10</v>
      </c>
      <c r="C22" s="37" t="str">
        <f>'План границ'!C21</f>
        <v>под строительство многоквартирного малоэтажного дома</v>
      </c>
      <c r="D22" s="10"/>
      <c r="E22" s="10"/>
      <c r="F22" s="10"/>
      <c r="G22" s="10"/>
      <c r="H22" s="10"/>
      <c r="I22" s="10"/>
      <c r="J22" s="68"/>
      <c r="K22" s="69"/>
      <c r="L22" s="25">
        <f>'План границ'!E21</f>
        <v>1261</v>
      </c>
      <c r="M22" s="76"/>
      <c r="N22" s="28"/>
    </row>
    <row r="23" spans="1:14" s="29" customFormat="1" ht="12.75" customHeight="1">
      <c r="A23" s="77"/>
      <c r="B23" s="38">
        <f>'План границ'!B22</f>
        <v>11</v>
      </c>
      <c r="C23" s="37" t="str">
        <f>'План границ'!C22</f>
        <v>под строительство объектов общественного назначения</v>
      </c>
      <c r="D23" s="10"/>
      <c r="E23" s="10"/>
      <c r="F23" s="10"/>
      <c r="G23" s="10"/>
      <c r="H23" s="10"/>
      <c r="I23" s="10"/>
      <c r="J23" s="68"/>
      <c r="K23" s="69"/>
      <c r="L23" s="25">
        <f>'План границ'!E22</f>
        <v>2828</v>
      </c>
      <c r="M23" s="25"/>
      <c r="N23" s="28"/>
    </row>
    <row r="24" spans="1:14" s="29" customFormat="1" ht="27" customHeight="1">
      <c r="A24" s="77"/>
      <c r="B24" s="38">
        <f>'План границ'!B23</f>
        <v>12</v>
      </c>
      <c r="C24" s="37" t="str">
        <f>'План границ'!C23</f>
        <v>для благоустройства территории жилого дома индивидуального жилищного фонда по ул. И. Сусанина, 95</v>
      </c>
      <c r="D24" s="10"/>
      <c r="E24" s="10"/>
      <c r="F24" s="10"/>
      <c r="G24" s="10"/>
      <c r="H24" s="10"/>
      <c r="I24" s="10"/>
      <c r="J24" s="68"/>
      <c r="K24" s="69"/>
      <c r="L24" s="25">
        <f>'План границ'!E23</f>
        <v>320</v>
      </c>
      <c r="M24" s="76"/>
      <c r="N24" s="28"/>
    </row>
    <row r="25" spans="1:14" s="29" customFormat="1" ht="27" customHeight="1">
      <c r="A25" s="77"/>
      <c r="B25" s="38">
        <f>'План границ'!B24</f>
        <v>13</v>
      </c>
      <c r="C25" s="37" t="str">
        <f>'План границ'!C24</f>
        <v>под строительство жилого дома (объекта индивидуального жилищного строительства)</v>
      </c>
      <c r="D25" s="10"/>
      <c r="E25" s="10"/>
      <c r="F25" s="10"/>
      <c r="G25" s="10"/>
      <c r="H25" s="10"/>
      <c r="I25" s="10"/>
      <c r="J25" s="68"/>
      <c r="K25" s="69"/>
      <c r="L25" s="25">
        <f>'План границ'!E24</f>
        <v>600</v>
      </c>
      <c r="M25" s="25"/>
      <c r="N25" s="28"/>
    </row>
    <row r="26" spans="1:14" s="29" customFormat="1" ht="12.75" customHeight="1">
      <c r="A26" s="77"/>
      <c r="B26" s="38">
        <f>'План границ'!B25</f>
        <v>14</v>
      </c>
      <c r="C26" s="37" t="str">
        <f>'План границ'!C25</f>
        <v>под строительство многоквартирных малоэтажных домов</v>
      </c>
      <c r="D26" s="10"/>
      <c r="E26" s="10"/>
      <c r="F26" s="10"/>
      <c r="G26" s="10"/>
      <c r="H26" s="10"/>
      <c r="I26" s="10"/>
      <c r="J26" s="68"/>
      <c r="K26" s="69"/>
      <c r="L26" s="25">
        <f>'План границ'!E25</f>
        <v>1757</v>
      </c>
      <c r="M26" s="76"/>
      <c r="N26" s="28"/>
    </row>
    <row r="27" spans="1:14" s="29" customFormat="1" ht="12.75" customHeight="1">
      <c r="A27" s="77"/>
      <c r="B27" s="129" t="str">
        <f>'План границ'!B26</f>
        <v>14/1</v>
      </c>
      <c r="C27" s="128" t="str">
        <f>'План границ'!C26</f>
        <v>охранная зона инженерных коммуникаций - </v>
      </c>
      <c r="D27" s="154"/>
      <c r="E27" s="154"/>
      <c r="F27" s="154"/>
      <c r="G27" s="154"/>
      <c r="H27" s="154"/>
      <c r="I27" s="154"/>
      <c r="J27" s="81"/>
      <c r="K27" s="155"/>
      <c r="L27" s="81">
        <f>'План границ'!E26</f>
        <v>78</v>
      </c>
      <c r="M27" s="25"/>
      <c r="N27" s="28"/>
    </row>
    <row r="28" spans="1:14" s="29" customFormat="1" ht="27" customHeight="1">
      <c r="A28" s="77"/>
      <c r="B28" s="38">
        <f>'План границ'!B27</f>
        <v>15</v>
      </c>
      <c r="C28" s="37" t="str">
        <f>'План границ'!C27</f>
        <v>для благоустройства территории жилого дома индивидуального жилищного фонда по ул. И. Сусанина, 97</v>
      </c>
      <c r="D28" s="10"/>
      <c r="E28" s="10"/>
      <c r="F28" s="10"/>
      <c r="G28" s="10"/>
      <c r="H28" s="10"/>
      <c r="I28" s="10"/>
      <c r="J28" s="68"/>
      <c r="K28" s="69"/>
      <c r="L28" s="25">
        <f>'План границ'!E27</f>
        <v>200</v>
      </c>
      <c r="M28" s="76"/>
      <c r="N28" s="28"/>
    </row>
    <row r="29" spans="1:19" ht="12.75" customHeight="1">
      <c r="A29" s="70"/>
      <c r="B29" s="39"/>
      <c r="C29" s="40" t="s">
        <v>3</v>
      </c>
      <c r="D29" s="8"/>
      <c r="E29" s="8"/>
      <c r="F29" s="9"/>
      <c r="G29" s="9"/>
      <c r="H29" s="8"/>
      <c r="I29" s="41"/>
      <c r="J29" s="31"/>
      <c r="K29" s="30"/>
      <c r="L29" s="17">
        <f>'План границ'!E28</f>
        <v>7519</v>
      </c>
      <c r="M29" s="79"/>
      <c r="S29" s="19"/>
    </row>
    <row r="30" spans="1:14" s="24" customFormat="1" ht="12.75" customHeight="1">
      <c r="A30" s="80"/>
      <c r="B30" s="177" t="s">
        <v>20</v>
      </c>
      <c r="C30" s="178"/>
      <c r="D30" s="178"/>
      <c r="E30" s="178"/>
      <c r="F30" s="178"/>
      <c r="G30" s="178"/>
      <c r="H30" s="178"/>
      <c r="I30" s="178"/>
      <c r="J30" s="178"/>
      <c r="K30" s="179"/>
      <c r="L30" s="16">
        <f>L29+L20</f>
        <v>8274</v>
      </c>
      <c r="M30" s="76"/>
      <c r="N30" s="23"/>
    </row>
    <row r="31" spans="1:14" s="22" customFormat="1" ht="12.75" customHeight="1">
      <c r="A31" s="74"/>
      <c r="B31" s="172" t="s">
        <v>18</v>
      </c>
      <c r="C31" s="173"/>
      <c r="D31" s="173"/>
      <c r="E31" s="173"/>
      <c r="F31" s="173"/>
      <c r="G31" s="173"/>
      <c r="H31" s="173"/>
      <c r="I31" s="173"/>
      <c r="J31" s="173"/>
      <c r="K31" s="174"/>
      <c r="L31" s="75">
        <f>L30</f>
        <v>8274</v>
      </c>
      <c r="M31" s="76"/>
      <c r="N31" s="21"/>
    </row>
    <row r="32" spans="1:14" s="22" customFormat="1" ht="12.75" customHeight="1" hidden="1">
      <c r="A32" s="74"/>
      <c r="B32" s="175" t="str">
        <f>'План границ'!B30:C30</f>
        <v>в т.ч. в границах красных линий</v>
      </c>
      <c r="C32" s="175"/>
      <c r="D32" s="175"/>
      <c r="E32" s="175"/>
      <c r="F32" s="175"/>
      <c r="G32" s="175"/>
      <c r="H32" s="175"/>
      <c r="I32" s="175"/>
      <c r="J32" s="175"/>
      <c r="K32" s="100"/>
      <c r="L32" s="75" t="e">
        <f>L31-#REF!-#REF!</f>
        <v>#REF!</v>
      </c>
      <c r="M32" s="99"/>
      <c r="N32" s="21"/>
    </row>
    <row r="33" spans="2:13" ht="11.25" customHeight="1">
      <c r="B33" s="160" t="str">
        <f>'План границ'!B31:F31</f>
        <v>При проведении кадастровых работ проектная площадь земельных участков не должна измениться на величину, превышающую размер предельно допустимой погрешности определения площади.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2"/>
    </row>
    <row r="34" ht="11.25" customHeight="1">
      <c r="M34" s="19"/>
    </row>
    <row r="35" ht="12.75">
      <c r="M35" s="19"/>
    </row>
    <row r="36" ht="12.75">
      <c r="M36" s="19"/>
    </row>
    <row r="37" spans="2:13" ht="12.75">
      <c r="B37" s="159" t="str">
        <f>'План границ'!B40:F40</f>
        <v>****Часть земельного участка площадью 43.00 кв.м расположена за красной линией пер. Большого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</row>
    <row r="38" spans="2:13" ht="12.75">
      <c r="B38" s="163" t="str">
        <f>'План границ'!B41:C41</f>
        <v>**Земельный участок полностью расположен в санитарно-защитной зоне от железной дороги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5"/>
    </row>
    <row r="39" spans="2:13" ht="12.75">
      <c r="B39" s="159" t="str">
        <f>'План границ'!B37:F37</f>
        <v>*Земельный участок обременен правом беспрепятственного доступа (проезда) к земельному участку под трансформаторную подстанцию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spans="2:13" ht="12.75">
      <c r="B40" s="159" t="str">
        <f>'План границ'!B44:F44</f>
        <v>*Земельный участок, предлагаемый к уточнению границ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</row>
    <row r="41" spans="2:15" ht="12.75">
      <c r="B41" s="159" t="str">
        <f>'План границ'!B46:F46</f>
        <v>*Разница между суммой площадей ранее образованных и образуемых земельных участков и площадью территории межевания в границах красных линий составляет 60.00 кв.м и будет ликвидирована при уточнении земельного участка № 9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O41" s="120">
        <f>L4-L31</f>
        <v>4106</v>
      </c>
    </row>
    <row r="42" spans="2:13" ht="12.75">
      <c r="B42" s="159" t="str">
        <f>'План границ'!B48:F48</f>
        <v>***При разработке проекта застройки земельного участка № 44 предусмотреть проезд (доступ) к земельным участкам: № 2 с кадастровым номером 39:15:150817:12 и № 3 с кадастровым номером 39:15:150817:18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</row>
    <row r="43" spans="2:13" ht="12.75" customHeight="1">
      <c r="B43" s="159" t="str">
        <f>'План границ'!B45:F45</f>
        <v>Территория межевания расположена в границе территорий и зон охраны объектов культурного наследия регионального значения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</row>
    <row r="44" spans="2:13" ht="12.75">
      <c r="B44" s="159" t="str">
        <f>'План границ'!B42:F42</f>
        <v>*Площадь земельного участка согласно данным ГКН составляет 86.00 кв.м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</row>
    <row r="45" spans="2:13" ht="12.75">
      <c r="B45" s="159" t="str">
        <f>'План границ'!B49:F49</f>
        <v>***Земельный участок полностью расположен в границах земельного участка с кадастровым номером 39:15:121050:3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</row>
    <row r="46" spans="2:13" ht="12.75" customHeight="1">
      <c r="B46" s="159" t="str">
        <f>'План границ'!B40:C40</f>
        <v>****Часть земельного участка площадью 43.00 кв.м расположена за красной линией пер. Большого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</row>
    <row r="47" spans="2:13" ht="12.75" customHeight="1">
      <c r="B47" s="156" t="str">
        <f>'План границ'!B52:C52</f>
        <v>*Часть земельного участка площадью 385.00 кв.м расположена за красной линией ул. Багратиона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8"/>
    </row>
    <row r="48" spans="2:13" ht="12.75">
      <c r="B48" s="163" t="str">
        <f>'План границ'!B49:C49</f>
        <v>***Земельный участок полностью расположен в границах земельного участка с кадастровым номером 39:15:121050:3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5"/>
    </row>
    <row r="49" spans="2:13" ht="12.75">
      <c r="B49" s="163" t="str">
        <f>'План границ'!B37:C37</f>
        <v>*Земельный участок обременен правом беспрепятственного доступа (проезда) к земельному участку под трансформаторную подстанцию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5"/>
    </row>
    <row r="51" spans="2:13" ht="12.75">
      <c r="B51" s="159" t="e">
        <f>'План границ'!#REF!</f>
        <v>#REF!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</row>
    <row r="52" spans="2:13" ht="12.75">
      <c r="B52" s="159" t="e">
        <f>'План границ'!#REF!</f>
        <v>#REF!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</row>
    <row r="53" spans="2:13" ht="12.75">
      <c r="B53" s="159" t="e">
        <f>'План границ'!#REF!</f>
        <v>#REF!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</row>
    <row r="54" spans="2:13" ht="12.75">
      <c r="B54" s="159" t="e">
        <f>'План границ'!#REF!</f>
        <v>#REF!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</row>
    <row r="55" spans="2:13" ht="12.75">
      <c r="B55" s="159" t="e">
        <f>'План границ'!#REF!</f>
        <v>#REF!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</row>
    <row r="56" spans="2:13" ht="12.75">
      <c r="B56" s="159" t="e">
        <f>'План границ'!#REF!</f>
        <v>#REF!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</row>
    <row r="57" spans="2:13" ht="12.75">
      <c r="B57" s="159" t="e">
        <f>'План границ'!#REF!</f>
        <v>#REF!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</row>
    <row r="58" spans="2:13" ht="12.75">
      <c r="B58" s="159" t="e">
        <f>'План границ'!#REF!</f>
        <v>#REF!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</row>
    <row r="83" spans="10:16" ht="12.75">
      <c r="J83" s="20"/>
      <c r="K83" s="20"/>
      <c r="L83" s="20"/>
      <c r="N83" s="20"/>
      <c r="O83" s="20"/>
      <c r="P83" s="20"/>
    </row>
    <row r="84" spans="10:16" ht="12.75">
      <c r="J84" s="20"/>
      <c r="K84" s="20"/>
      <c r="L84" s="20"/>
      <c r="N84" s="20"/>
      <c r="O84" s="20"/>
      <c r="P84" s="20"/>
    </row>
    <row r="85" spans="10:16" ht="12.75">
      <c r="J85" s="20"/>
      <c r="K85" s="20"/>
      <c r="L85" s="20"/>
      <c r="M85" s="20"/>
      <c r="N85" s="20"/>
      <c r="O85" s="20"/>
      <c r="P85" s="20"/>
    </row>
    <row r="86" spans="10:16" ht="12.75">
      <c r="J86" s="20"/>
      <c r="K86" s="20"/>
      <c r="L86" s="20"/>
      <c r="M86" s="20"/>
      <c r="N86" s="20"/>
      <c r="O86" s="20"/>
      <c r="P86" s="20"/>
    </row>
    <row r="87" spans="10:16" ht="12.75">
      <c r="J87" s="20"/>
      <c r="K87" s="20"/>
      <c r="L87" s="20"/>
      <c r="M87" s="101"/>
      <c r="N87" s="20"/>
      <c r="O87" s="20"/>
      <c r="P87" s="20"/>
    </row>
    <row r="88" spans="10:16" ht="12.75">
      <c r="J88" s="20"/>
      <c r="K88" s="20"/>
      <c r="L88" s="20"/>
      <c r="M88" s="102"/>
      <c r="N88" s="20"/>
      <c r="O88" s="20"/>
      <c r="P88" s="20"/>
    </row>
    <row r="89" spans="10:16" ht="12.75">
      <c r="J89" s="20"/>
      <c r="K89" s="20"/>
      <c r="L89" s="20"/>
      <c r="M89" s="103"/>
      <c r="N89" s="20"/>
      <c r="O89" s="20"/>
      <c r="P89" s="20"/>
    </row>
    <row r="90" spans="10:16" ht="12.75">
      <c r="J90" s="20"/>
      <c r="K90" s="20"/>
      <c r="L90" s="20"/>
      <c r="M90" s="103"/>
      <c r="N90" s="20"/>
      <c r="O90" s="20"/>
      <c r="P90" s="20"/>
    </row>
    <row r="91" spans="10:16" ht="12.75">
      <c r="J91" s="20"/>
      <c r="K91" s="20"/>
      <c r="L91" s="20"/>
      <c r="M91" s="103"/>
      <c r="N91" s="20"/>
      <c r="O91" s="20"/>
      <c r="P91" s="20"/>
    </row>
    <row r="92" spans="10:16" ht="12.75">
      <c r="J92" s="20"/>
      <c r="K92" s="20"/>
      <c r="L92" s="20"/>
      <c r="M92" s="103"/>
      <c r="N92" s="20"/>
      <c r="O92" s="20"/>
      <c r="P92" s="20"/>
    </row>
    <row r="93" spans="10:16" ht="12.75">
      <c r="J93" s="20"/>
      <c r="K93" s="20"/>
      <c r="L93" s="20"/>
      <c r="M93" s="103"/>
      <c r="N93" s="20"/>
      <c r="O93" s="20"/>
      <c r="P93" s="20"/>
    </row>
    <row r="94" spans="10:16" ht="12.75">
      <c r="J94" s="20"/>
      <c r="K94" s="20"/>
      <c r="L94" s="20"/>
      <c r="M94" s="103"/>
      <c r="N94" s="20"/>
      <c r="O94" s="20"/>
      <c r="P94" s="20"/>
    </row>
    <row r="95" spans="10:16" ht="12.75">
      <c r="J95" s="20"/>
      <c r="K95" s="20"/>
      <c r="L95" s="20"/>
      <c r="M95" s="103"/>
      <c r="N95" s="20"/>
      <c r="O95" s="20"/>
      <c r="P95" s="20"/>
    </row>
    <row r="96" spans="10:16" ht="12.75">
      <c r="J96" s="20"/>
      <c r="K96" s="20"/>
      <c r="L96" s="20"/>
      <c r="M96" s="103"/>
      <c r="N96" s="20"/>
      <c r="O96" s="20"/>
      <c r="P96" s="20"/>
    </row>
    <row r="97" spans="10:16" ht="12.75">
      <c r="J97" s="20"/>
      <c r="K97" s="20"/>
      <c r="L97" s="20"/>
      <c r="M97" s="103"/>
      <c r="N97" s="20"/>
      <c r="O97" s="20"/>
      <c r="P97" s="20"/>
    </row>
    <row r="98" spans="10:16" ht="12.75">
      <c r="J98" s="20"/>
      <c r="K98" s="20"/>
      <c r="L98" s="20"/>
      <c r="M98" s="103"/>
      <c r="N98" s="20"/>
      <c r="O98" s="20"/>
      <c r="P98" s="20"/>
    </row>
    <row r="99" spans="10:16" ht="12.75">
      <c r="J99" s="20"/>
      <c r="K99" s="20"/>
      <c r="L99" s="20"/>
      <c r="M99" s="104"/>
      <c r="N99" s="20"/>
      <c r="O99" s="20"/>
      <c r="P99" s="20"/>
    </row>
    <row r="100" spans="10:16" ht="12.75">
      <c r="J100" s="20"/>
      <c r="K100" s="20"/>
      <c r="L100" s="20"/>
      <c r="M100" s="104"/>
      <c r="N100" s="20"/>
      <c r="O100" s="20"/>
      <c r="P100" s="20"/>
    </row>
    <row r="101" spans="10:16" ht="12.75">
      <c r="J101" s="20"/>
      <c r="K101" s="20"/>
      <c r="L101" s="20"/>
      <c r="M101" s="103"/>
      <c r="N101" s="20"/>
      <c r="O101" s="20"/>
      <c r="P101" s="20"/>
    </row>
    <row r="102" spans="10:16" ht="12.75">
      <c r="J102" s="20"/>
      <c r="K102" s="20"/>
      <c r="L102" s="20"/>
      <c r="M102" s="103"/>
      <c r="N102" s="20"/>
      <c r="O102" s="20"/>
      <c r="P102" s="20"/>
    </row>
    <row r="103" spans="10:16" ht="12.75">
      <c r="J103" s="20"/>
      <c r="K103" s="20"/>
      <c r="L103" s="20"/>
      <c r="M103" s="103"/>
      <c r="N103" s="20"/>
      <c r="O103" s="20"/>
      <c r="P103" s="20"/>
    </row>
    <row r="104" spans="10:16" ht="12.75">
      <c r="J104" s="20"/>
      <c r="K104" s="20"/>
      <c r="L104" s="20"/>
      <c r="M104" s="103"/>
      <c r="N104" s="20"/>
      <c r="O104" s="20"/>
      <c r="P104" s="20"/>
    </row>
    <row r="105" spans="10:16" ht="12.75">
      <c r="J105" s="20"/>
      <c r="K105" s="20"/>
      <c r="L105" s="20"/>
      <c r="M105" s="103"/>
      <c r="N105" s="20"/>
      <c r="O105" s="20"/>
      <c r="P105" s="20"/>
    </row>
    <row r="106" spans="10:16" ht="12.75">
      <c r="J106" s="20"/>
      <c r="K106" s="20"/>
      <c r="L106" s="20"/>
      <c r="M106" s="103"/>
      <c r="N106" s="20"/>
      <c r="O106" s="20"/>
      <c r="P106" s="20"/>
    </row>
    <row r="107" spans="10:16" ht="12.75">
      <c r="J107" s="20"/>
      <c r="K107" s="20"/>
      <c r="L107" s="20"/>
      <c r="M107" s="103"/>
      <c r="N107" s="20"/>
      <c r="O107" s="20"/>
      <c r="P107" s="20"/>
    </row>
    <row r="108" spans="10:16" ht="12.75">
      <c r="J108" s="20"/>
      <c r="K108" s="20"/>
      <c r="L108" s="20"/>
      <c r="M108" s="104"/>
      <c r="N108" s="20"/>
      <c r="O108" s="20"/>
      <c r="P108" s="20"/>
    </row>
    <row r="109" spans="10:16" ht="12.75">
      <c r="J109" s="20"/>
      <c r="K109" s="20"/>
      <c r="L109" s="20"/>
      <c r="M109" s="103"/>
      <c r="N109" s="20"/>
      <c r="O109" s="20"/>
      <c r="P109" s="20"/>
    </row>
    <row r="110" spans="10:16" ht="12.75">
      <c r="J110" s="20"/>
      <c r="K110" s="20"/>
      <c r="L110" s="20"/>
      <c r="M110" s="104"/>
      <c r="N110" s="20"/>
      <c r="O110" s="20"/>
      <c r="P110" s="20"/>
    </row>
    <row r="111" spans="10:16" ht="12.75">
      <c r="J111" s="20"/>
      <c r="K111" s="20"/>
      <c r="L111" s="20"/>
      <c r="M111" s="105"/>
      <c r="N111" s="20"/>
      <c r="O111" s="20"/>
      <c r="P111" s="20"/>
    </row>
    <row r="112" spans="10:16" ht="12.75">
      <c r="J112" s="20"/>
      <c r="K112" s="20"/>
      <c r="L112" s="20"/>
      <c r="M112" s="105"/>
      <c r="N112" s="20"/>
      <c r="O112" s="20"/>
      <c r="P112" s="20"/>
    </row>
    <row r="113" spans="10:16" ht="12.75">
      <c r="J113" s="20"/>
      <c r="K113" s="20"/>
      <c r="L113" s="20"/>
      <c r="M113" s="104"/>
      <c r="N113" s="20"/>
      <c r="O113" s="20"/>
      <c r="P113" s="20"/>
    </row>
    <row r="114" spans="10:16" ht="12.75">
      <c r="J114" s="20"/>
      <c r="K114" s="20"/>
      <c r="L114" s="20"/>
      <c r="M114" s="104"/>
      <c r="N114" s="20"/>
      <c r="O114" s="20"/>
      <c r="P114" s="20"/>
    </row>
    <row r="115" spans="10:16" ht="12.75">
      <c r="J115" s="20"/>
      <c r="K115" s="20"/>
      <c r="L115" s="20"/>
      <c r="M115" s="105"/>
      <c r="N115" s="20"/>
      <c r="O115" s="20"/>
      <c r="P115" s="20"/>
    </row>
    <row r="116" spans="10:16" ht="12.75">
      <c r="J116" s="20"/>
      <c r="K116" s="20"/>
      <c r="L116" s="20"/>
      <c r="M116" s="105"/>
      <c r="N116" s="20"/>
      <c r="O116" s="20"/>
      <c r="P116" s="20"/>
    </row>
    <row r="117" spans="10:16" ht="12.75">
      <c r="J117" s="20"/>
      <c r="K117" s="20"/>
      <c r="L117" s="20"/>
      <c r="M117" s="105"/>
      <c r="N117" s="20"/>
      <c r="O117" s="20"/>
      <c r="P117" s="20"/>
    </row>
    <row r="118" spans="10:16" ht="12.75">
      <c r="J118" s="20"/>
      <c r="K118" s="20"/>
      <c r="L118" s="20"/>
      <c r="M118" s="20"/>
      <c r="N118" s="20"/>
      <c r="O118" s="20"/>
      <c r="P118" s="20"/>
    </row>
    <row r="119" spans="10:16" ht="12.75">
      <c r="J119" s="20"/>
      <c r="K119" s="20"/>
      <c r="L119" s="20"/>
      <c r="M119" s="20"/>
      <c r="N119" s="20"/>
      <c r="O119" s="20"/>
      <c r="P119" s="20"/>
    </row>
    <row r="120" spans="10:16" ht="12.75">
      <c r="J120" s="20"/>
      <c r="K120" s="20"/>
      <c r="L120" s="20"/>
      <c r="N120" s="20"/>
      <c r="O120" s="20"/>
      <c r="P120" s="20"/>
    </row>
    <row r="121" spans="10:16" ht="12.75">
      <c r="J121" s="20"/>
      <c r="K121" s="20"/>
      <c r="L121" s="20"/>
      <c r="N121" s="20"/>
      <c r="O121" s="20"/>
      <c r="P121" s="20"/>
    </row>
    <row r="122" spans="10:16" ht="12.75">
      <c r="J122" s="20"/>
      <c r="K122" s="20"/>
      <c r="L122" s="20"/>
      <c r="N122" s="20"/>
      <c r="O122" s="20"/>
      <c r="P122" s="20"/>
    </row>
    <row r="123" spans="10:16" ht="12.75">
      <c r="J123" s="20"/>
      <c r="K123" s="20"/>
      <c r="L123" s="20"/>
      <c r="N123" s="20"/>
      <c r="O123" s="20"/>
      <c r="P123" s="20"/>
    </row>
  </sheetData>
  <mergeCells count="45">
    <mergeCell ref="N3:N13"/>
    <mergeCell ref="B6:K6"/>
    <mergeCell ref="B16:K16"/>
    <mergeCell ref="C4:K4"/>
    <mergeCell ref="B14:K14"/>
    <mergeCell ref="C5:K5"/>
    <mergeCell ref="L1:L2"/>
    <mergeCell ref="M1:M2"/>
    <mergeCell ref="B42:M42"/>
    <mergeCell ref="B17:K17"/>
    <mergeCell ref="B40:M40"/>
    <mergeCell ref="H1:H2"/>
    <mergeCell ref="B30:K30"/>
    <mergeCell ref="E1:E2"/>
    <mergeCell ref="I1:I2"/>
    <mergeCell ref="B1:B2"/>
    <mergeCell ref="B58:M58"/>
    <mergeCell ref="B31:K31"/>
    <mergeCell ref="B54:M54"/>
    <mergeCell ref="B55:M55"/>
    <mergeCell ref="B37:M37"/>
    <mergeCell ref="B45:M45"/>
    <mergeCell ref="B38:M38"/>
    <mergeCell ref="B56:M56"/>
    <mergeCell ref="B57:M57"/>
    <mergeCell ref="B32:J32"/>
    <mergeCell ref="G1:G2"/>
    <mergeCell ref="K1:K2"/>
    <mergeCell ref="B18:K18"/>
    <mergeCell ref="J1:J2"/>
    <mergeCell ref="C1:C2"/>
    <mergeCell ref="F1:F2"/>
    <mergeCell ref="D1:D2"/>
    <mergeCell ref="B33:M33"/>
    <mergeCell ref="B53:M53"/>
    <mergeCell ref="B48:M48"/>
    <mergeCell ref="B49:M49"/>
    <mergeCell ref="B52:M52"/>
    <mergeCell ref="B51:M51"/>
    <mergeCell ref="B47:M47"/>
    <mergeCell ref="B41:M41"/>
    <mergeCell ref="B39:M39"/>
    <mergeCell ref="B46:M46"/>
    <mergeCell ref="B43:M43"/>
    <mergeCell ref="B44:M44"/>
  </mergeCells>
  <printOptions/>
  <pageMargins left="0.46" right="0.38" top="0.7" bottom="0.16" header="0.47" footer="0.16"/>
  <pageSetup horizontalDpi="600" verticalDpi="600" orientation="landscape" paperSize="9" scale="93" r:id="rId1"/>
  <headerFooter alignWithMargins="0">
    <oddHeader>&amp;LТабл.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workbookViewId="0" topLeftCell="A1">
      <selection activeCell="J27" sqref="J27"/>
    </sheetView>
  </sheetViews>
  <sheetFormatPr defaultColWidth="9.00390625" defaultRowHeight="12.75"/>
  <cols>
    <col min="1" max="1" width="2.125" style="83" customWidth="1"/>
    <col min="2" max="2" width="5.00390625" style="12" customWidth="1"/>
    <col min="3" max="3" width="31.875" style="2" customWidth="1"/>
    <col min="4" max="4" width="35.25390625" style="2" customWidth="1"/>
    <col min="5" max="5" width="9.625" style="15" customWidth="1"/>
    <col min="6" max="6" width="15.00390625" style="4" customWidth="1"/>
    <col min="7" max="7" width="9.125" style="2" customWidth="1"/>
    <col min="8" max="8" width="12.875" style="2" customWidth="1"/>
    <col min="9" max="9" width="14.00390625" style="2" customWidth="1"/>
    <col min="10" max="10" width="22.875" style="2" customWidth="1"/>
    <col min="11" max="11" width="29.125" style="2" customWidth="1"/>
    <col min="12" max="12" width="15.875" style="2" customWidth="1"/>
    <col min="13" max="13" width="2.375" style="0" customWidth="1"/>
    <col min="14" max="14" width="69.875" style="2" customWidth="1"/>
    <col min="15" max="15" width="18.625" style="12" customWidth="1"/>
    <col min="16" max="16" width="24.625" style="0" customWidth="1"/>
    <col min="17" max="17" width="17.875" style="2" customWidth="1"/>
    <col min="18" max="18" width="5.75390625" style="2" customWidth="1"/>
    <col min="20" max="16384" width="9.125" style="2" customWidth="1"/>
  </cols>
  <sheetData>
    <row r="1" spans="2:7" ht="12.75" customHeight="1">
      <c r="B1" s="206" t="s">
        <v>113</v>
      </c>
      <c r="C1" s="206"/>
      <c r="D1" s="206"/>
      <c r="E1" s="206"/>
      <c r="F1" s="206"/>
      <c r="G1" s="1"/>
    </row>
    <row r="2" spans="2:7" ht="12.75" customHeight="1" hidden="1">
      <c r="B2" s="206" t="s">
        <v>86</v>
      </c>
      <c r="C2" s="206"/>
      <c r="D2" s="206"/>
      <c r="E2" s="206"/>
      <c r="F2" s="206"/>
      <c r="G2" s="1"/>
    </row>
    <row r="3" spans="2:7" ht="12.75" customHeight="1">
      <c r="B3" s="207" t="s">
        <v>7</v>
      </c>
      <c r="C3" s="208"/>
      <c r="D3" s="208"/>
      <c r="E3" s="208"/>
      <c r="F3" s="208"/>
      <c r="G3" s="1"/>
    </row>
    <row r="4" spans="2:6" ht="12.75" customHeight="1">
      <c r="B4" s="86" t="s">
        <v>8</v>
      </c>
      <c r="C4" s="210" t="s">
        <v>5</v>
      </c>
      <c r="D4" s="211"/>
      <c r="E4" s="87" t="s">
        <v>9</v>
      </c>
      <c r="F4" s="121" t="s">
        <v>2</v>
      </c>
    </row>
    <row r="5" spans="2:6" ht="12.75" customHeight="1">
      <c r="B5" s="114">
        <v>1</v>
      </c>
      <c r="C5" s="212">
        <v>2</v>
      </c>
      <c r="D5" s="213"/>
      <c r="E5" s="114">
        <v>3</v>
      </c>
      <c r="F5" s="114">
        <v>4</v>
      </c>
    </row>
    <row r="6" spans="1:7" s="11" customFormat="1" ht="12.75" customHeight="1">
      <c r="A6" s="84"/>
      <c r="B6" s="209" t="s">
        <v>59</v>
      </c>
      <c r="C6" s="209"/>
      <c r="D6" s="209"/>
      <c r="E6" s="209"/>
      <c r="F6" s="209"/>
      <c r="G6" s="2"/>
    </row>
    <row r="7" spans="1:18" s="11" customFormat="1" ht="12.75" customHeight="1">
      <c r="A7" s="84"/>
      <c r="B7" s="88" t="s">
        <v>4</v>
      </c>
      <c r="C7" s="187" t="s">
        <v>124</v>
      </c>
      <c r="D7" s="188"/>
      <c r="E7" s="94">
        <v>600</v>
      </c>
      <c r="F7" s="90" t="s">
        <v>114</v>
      </c>
      <c r="G7" s="6"/>
      <c r="H7" s="7"/>
      <c r="I7" s="7"/>
      <c r="J7" s="7"/>
      <c r="K7" s="7"/>
      <c r="Q7"/>
      <c r="R7"/>
    </row>
    <row r="8" spans="1:18" s="11" customFormat="1" ht="27" customHeight="1">
      <c r="A8" s="84"/>
      <c r="B8" s="88" t="s">
        <v>85</v>
      </c>
      <c r="C8" s="187" t="s">
        <v>125</v>
      </c>
      <c r="D8" s="188"/>
      <c r="E8" s="94">
        <v>372</v>
      </c>
      <c r="F8" s="90" t="s">
        <v>115</v>
      </c>
      <c r="G8" s="6"/>
      <c r="H8" s="7"/>
      <c r="I8" s="7"/>
      <c r="J8" s="7"/>
      <c r="K8" s="7"/>
      <c r="Q8"/>
      <c r="R8"/>
    </row>
    <row r="9" spans="1:18" s="11" customFormat="1" ht="12.75" customHeight="1">
      <c r="A9" s="84"/>
      <c r="B9" s="88" t="s">
        <v>95</v>
      </c>
      <c r="C9" s="187" t="s">
        <v>126</v>
      </c>
      <c r="D9" s="188"/>
      <c r="E9" s="94">
        <v>600</v>
      </c>
      <c r="F9" s="90" t="s">
        <v>116</v>
      </c>
      <c r="G9" s="6"/>
      <c r="H9" s="7"/>
      <c r="I9" s="7"/>
      <c r="J9" s="7"/>
      <c r="K9" s="7"/>
      <c r="Q9"/>
      <c r="R9"/>
    </row>
    <row r="10" spans="1:18" s="11" customFormat="1" ht="12.75" customHeight="1">
      <c r="A10" s="84"/>
      <c r="B10" s="88" t="s">
        <v>90</v>
      </c>
      <c r="C10" s="187" t="s">
        <v>127</v>
      </c>
      <c r="D10" s="188"/>
      <c r="E10" s="94">
        <v>600</v>
      </c>
      <c r="F10" s="90" t="s">
        <v>117</v>
      </c>
      <c r="G10" s="6"/>
      <c r="H10" s="7"/>
      <c r="I10" s="7"/>
      <c r="J10" s="7"/>
      <c r="K10" s="7"/>
      <c r="Q10"/>
      <c r="R10"/>
    </row>
    <row r="11" spans="1:18" s="11" customFormat="1" ht="27" customHeight="1">
      <c r="A11" s="84"/>
      <c r="B11" s="88" t="s">
        <v>121</v>
      </c>
      <c r="C11" s="187" t="s">
        <v>128</v>
      </c>
      <c r="D11" s="188"/>
      <c r="E11" s="94">
        <v>467</v>
      </c>
      <c r="F11" s="90" t="s">
        <v>118</v>
      </c>
      <c r="G11" s="6"/>
      <c r="H11" s="7"/>
      <c r="I11" s="7"/>
      <c r="J11" s="7"/>
      <c r="K11" s="7"/>
      <c r="Q11"/>
      <c r="R11"/>
    </row>
    <row r="12" spans="1:18" s="11" customFormat="1" ht="27" customHeight="1">
      <c r="A12" s="84"/>
      <c r="B12" s="88" t="s">
        <v>122</v>
      </c>
      <c r="C12" s="187" t="s">
        <v>129</v>
      </c>
      <c r="D12" s="188"/>
      <c r="E12" s="94">
        <v>467</v>
      </c>
      <c r="F12" s="90" t="s">
        <v>119</v>
      </c>
      <c r="G12" s="6"/>
      <c r="H12" s="7"/>
      <c r="I12" s="7"/>
      <c r="J12" s="7"/>
      <c r="K12" s="7"/>
      <c r="Q12"/>
      <c r="R12"/>
    </row>
    <row r="13" spans="1:18" s="11" customFormat="1" ht="12.75" customHeight="1">
      <c r="A13" s="84"/>
      <c r="B13" s="88" t="s">
        <v>123</v>
      </c>
      <c r="C13" s="187" t="s">
        <v>130</v>
      </c>
      <c r="D13" s="188"/>
      <c r="E13" s="94">
        <v>1000</v>
      </c>
      <c r="F13" s="90" t="s">
        <v>120</v>
      </c>
      <c r="G13" s="6"/>
      <c r="H13" s="7"/>
      <c r="I13" s="7"/>
      <c r="J13" s="7"/>
      <c r="K13" s="7"/>
      <c r="Q13"/>
      <c r="R13"/>
    </row>
    <row r="14" spans="1:7" s="11" customFormat="1" ht="12.75" customHeight="1" hidden="1">
      <c r="A14" s="84"/>
      <c r="B14" s="209" t="s">
        <v>66</v>
      </c>
      <c r="C14" s="209"/>
      <c r="D14" s="209"/>
      <c r="E14" s="209"/>
      <c r="F14" s="209"/>
      <c r="G14" s="2"/>
    </row>
    <row r="15" spans="1:18" s="11" customFormat="1" ht="12.75" customHeight="1" hidden="1">
      <c r="A15" s="84"/>
      <c r="B15" s="88" t="s">
        <v>65</v>
      </c>
      <c r="C15" s="187" t="s">
        <v>67</v>
      </c>
      <c r="D15" s="188"/>
      <c r="E15" s="94">
        <v>300</v>
      </c>
      <c r="F15" s="90"/>
      <c r="G15" s="6"/>
      <c r="H15" s="7"/>
      <c r="I15" s="7"/>
      <c r="J15" s="7"/>
      <c r="K15" s="7"/>
      <c r="Q15"/>
      <c r="R15"/>
    </row>
    <row r="16" spans="2:11" ht="12.75" customHeight="1">
      <c r="B16" s="194" t="s">
        <v>37</v>
      </c>
      <c r="C16" s="214"/>
      <c r="D16" s="195"/>
      <c r="E16" s="75">
        <f>SUM(E7:E13)</f>
        <v>4106</v>
      </c>
      <c r="F16" s="90"/>
      <c r="G16" s="6"/>
      <c r="H16" s="6"/>
      <c r="I16" s="6"/>
      <c r="J16" s="6"/>
      <c r="K16" s="6"/>
    </row>
    <row r="17" spans="2:15" ht="12.75" customHeight="1">
      <c r="B17" s="209" t="s">
        <v>42</v>
      </c>
      <c r="C17" s="209"/>
      <c r="D17" s="209"/>
      <c r="E17" s="209"/>
      <c r="F17" s="91"/>
      <c r="G17" s="7"/>
      <c r="H17" s="6"/>
      <c r="I17" s="6"/>
      <c r="J17" s="6"/>
      <c r="K17" s="6"/>
      <c r="O17" s="13"/>
    </row>
    <row r="18" spans="2:18" ht="12.75" customHeight="1">
      <c r="B18" s="88" t="s">
        <v>65</v>
      </c>
      <c r="C18" s="187" t="s">
        <v>131</v>
      </c>
      <c r="D18" s="188"/>
      <c r="E18" s="3">
        <v>755</v>
      </c>
      <c r="F18" s="97"/>
      <c r="G18" s="6"/>
      <c r="H18" s="6"/>
      <c r="I18" s="6"/>
      <c r="J18" s="6"/>
      <c r="K18" s="6"/>
      <c r="N18"/>
      <c r="O18" s="13"/>
      <c r="Q18"/>
      <c r="R18"/>
    </row>
    <row r="19" spans="2:11" ht="12.75" customHeight="1">
      <c r="B19" s="189" t="s">
        <v>43</v>
      </c>
      <c r="C19" s="190"/>
      <c r="D19" s="191"/>
      <c r="E19" s="122">
        <f>E18</f>
        <v>755</v>
      </c>
      <c r="F19" s="94"/>
      <c r="G19" s="6"/>
      <c r="H19" s="6"/>
      <c r="I19" s="6"/>
      <c r="J19" s="6"/>
      <c r="K19" s="6"/>
    </row>
    <row r="20" spans="2:15" ht="27" customHeight="1">
      <c r="B20" s="95">
        <v>9</v>
      </c>
      <c r="C20" s="187" t="s">
        <v>132</v>
      </c>
      <c r="D20" s="188"/>
      <c r="E20" s="3">
        <v>553</v>
      </c>
      <c r="F20" s="91"/>
      <c r="G20" s="7"/>
      <c r="H20" s="6"/>
      <c r="I20" s="6"/>
      <c r="J20" s="6"/>
      <c r="K20" s="6"/>
      <c r="O20" s="13"/>
    </row>
    <row r="21" spans="2:15" ht="12.75" customHeight="1">
      <c r="B21" s="95">
        <v>10</v>
      </c>
      <c r="C21" s="187" t="s">
        <v>133</v>
      </c>
      <c r="D21" s="188"/>
      <c r="E21" s="3">
        <v>1261</v>
      </c>
      <c r="F21" s="91"/>
      <c r="G21" s="7"/>
      <c r="H21" s="6"/>
      <c r="I21" s="6"/>
      <c r="J21" s="6"/>
      <c r="K21" s="6"/>
      <c r="O21" s="13"/>
    </row>
    <row r="22" spans="2:15" ht="12.75" customHeight="1">
      <c r="B22" s="95">
        <v>11</v>
      </c>
      <c r="C22" s="187" t="s">
        <v>134</v>
      </c>
      <c r="D22" s="188"/>
      <c r="E22" s="3">
        <v>2828</v>
      </c>
      <c r="F22" s="91"/>
      <c r="G22" s="7"/>
      <c r="H22" s="6"/>
      <c r="I22" s="6"/>
      <c r="J22" s="6"/>
      <c r="K22" s="6"/>
      <c r="O22" s="13"/>
    </row>
    <row r="23" spans="2:15" ht="27" customHeight="1">
      <c r="B23" s="95">
        <v>12</v>
      </c>
      <c r="C23" s="187" t="s">
        <v>136</v>
      </c>
      <c r="D23" s="188"/>
      <c r="E23" s="3">
        <v>320</v>
      </c>
      <c r="F23" s="91"/>
      <c r="G23" s="7"/>
      <c r="H23" s="6"/>
      <c r="I23" s="6"/>
      <c r="J23" s="6"/>
      <c r="K23" s="6"/>
      <c r="O23" s="13"/>
    </row>
    <row r="24" spans="2:15" ht="27" customHeight="1">
      <c r="B24" s="95">
        <v>13</v>
      </c>
      <c r="C24" s="187" t="s">
        <v>132</v>
      </c>
      <c r="D24" s="188"/>
      <c r="E24" s="3">
        <v>600</v>
      </c>
      <c r="F24" s="91"/>
      <c r="G24" s="7"/>
      <c r="H24" s="6"/>
      <c r="I24" s="6"/>
      <c r="J24" s="6"/>
      <c r="K24" s="6"/>
      <c r="O24" s="13"/>
    </row>
    <row r="25" spans="2:15" ht="12.75" customHeight="1">
      <c r="B25" s="95">
        <v>14</v>
      </c>
      <c r="C25" s="187" t="s">
        <v>137</v>
      </c>
      <c r="D25" s="188"/>
      <c r="E25" s="3">
        <v>1757</v>
      </c>
      <c r="F25" s="91"/>
      <c r="G25" s="7"/>
      <c r="H25" s="6"/>
      <c r="I25" s="6"/>
      <c r="J25" s="6"/>
      <c r="K25" s="6"/>
      <c r="O25" s="13"/>
    </row>
    <row r="26" spans="2:18" ht="12.75" customHeight="1">
      <c r="B26" s="126" t="s">
        <v>135</v>
      </c>
      <c r="C26" s="215" t="s">
        <v>64</v>
      </c>
      <c r="D26" s="216"/>
      <c r="E26" s="127">
        <v>78</v>
      </c>
      <c r="F26" s="97"/>
      <c r="G26" s="6"/>
      <c r="H26" s="6"/>
      <c r="I26" s="6"/>
      <c r="J26" s="6"/>
      <c r="K26" s="6"/>
      <c r="O26" s="2"/>
      <c r="Q26"/>
      <c r="R26"/>
    </row>
    <row r="27" spans="2:15" ht="27" customHeight="1">
      <c r="B27" s="95">
        <v>15</v>
      </c>
      <c r="C27" s="187" t="s">
        <v>125</v>
      </c>
      <c r="D27" s="188"/>
      <c r="E27" s="3">
        <v>200</v>
      </c>
      <c r="F27" s="91"/>
      <c r="G27" s="7"/>
      <c r="H27" s="6"/>
      <c r="I27" s="6"/>
      <c r="J27" s="6"/>
      <c r="K27" s="6"/>
      <c r="O27" s="13"/>
    </row>
    <row r="28" spans="2:11" ht="12.75" customHeight="1">
      <c r="B28" s="189" t="s">
        <v>20</v>
      </c>
      <c r="C28" s="190"/>
      <c r="D28" s="191"/>
      <c r="E28" s="122">
        <f>SUM(E20:E25)+E27</f>
        <v>7519</v>
      </c>
      <c r="F28" s="94"/>
      <c r="G28" s="6"/>
      <c r="H28" s="6"/>
      <c r="I28" s="6"/>
      <c r="J28" s="6"/>
      <c r="K28" s="6"/>
    </row>
    <row r="29" spans="2:6" ht="12.75" customHeight="1">
      <c r="B29" s="172" t="s">
        <v>18</v>
      </c>
      <c r="C29" s="173"/>
      <c r="D29" s="174"/>
      <c r="E29" s="123">
        <f>E28+E19+E16</f>
        <v>12380</v>
      </c>
      <c r="F29" s="90"/>
    </row>
    <row r="30" spans="2:6" ht="15" customHeight="1" hidden="1">
      <c r="B30" s="194" t="s">
        <v>45</v>
      </c>
      <c r="C30" s="195"/>
      <c r="D30" s="124"/>
      <c r="E30" s="125" t="e">
        <f>E29-#REF!-#REF!</f>
        <v>#REF!</v>
      </c>
      <c r="F30" s="98"/>
    </row>
    <row r="31" spans="1:6" ht="27" customHeight="1">
      <c r="A31" s="138"/>
      <c r="B31" s="196" t="s">
        <v>103</v>
      </c>
      <c r="C31" s="197"/>
      <c r="D31" s="197"/>
      <c r="E31" s="197"/>
      <c r="F31" s="198"/>
    </row>
    <row r="32" spans="1:6" ht="12.75" customHeight="1">
      <c r="A32" s="138"/>
      <c r="B32" s="2"/>
      <c r="E32" s="2"/>
      <c r="F32" s="2"/>
    </row>
    <row r="33" spans="1:6" ht="12.75" customHeight="1">
      <c r="A33" s="138"/>
      <c r="B33" s="2"/>
      <c r="E33" s="2"/>
      <c r="F33" s="2"/>
    </row>
    <row r="34" spans="1:6" ht="12.75" customHeight="1">
      <c r="A34" s="138"/>
      <c r="B34" s="2"/>
      <c r="E34" s="2"/>
      <c r="F34" s="2"/>
    </row>
    <row r="35" spans="1:6" ht="27" customHeight="1">
      <c r="A35" s="138"/>
      <c r="B35" s="2"/>
      <c r="E35" s="2"/>
      <c r="F35" s="2"/>
    </row>
    <row r="37" spans="1:6" ht="25.5" customHeight="1">
      <c r="A37" s="138"/>
      <c r="B37" s="200" t="s">
        <v>104</v>
      </c>
      <c r="C37" s="200"/>
      <c r="D37" s="200"/>
      <c r="E37" s="200"/>
      <c r="F37" s="200"/>
    </row>
    <row r="38" spans="1:6" ht="12" customHeight="1">
      <c r="A38" s="138"/>
      <c r="B38" s="193" t="s">
        <v>100</v>
      </c>
      <c r="C38" s="193"/>
      <c r="D38" s="193"/>
      <c r="E38" s="193"/>
      <c r="F38" s="193"/>
    </row>
    <row r="39" spans="1:6" ht="25.5" customHeight="1">
      <c r="A39" s="138"/>
      <c r="B39" s="193" t="s">
        <v>101</v>
      </c>
      <c r="C39" s="193"/>
      <c r="D39" s="193"/>
      <c r="E39" s="193"/>
      <c r="F39" s="193"/>
    </row>
    <row r="40" spans="1:6" ht="12" customHeight="1">
      <c r="A40" s="138"/>
      <c r="B40" s="193" t="s">
        <v>102</v>
      </c>
      <c r="C40" s="193"/>
      <c r="D40" s="193"/>
      <c r="E40" s="193"/>
      <c r="F40" s="193"/>
    </row>
    <row r="41" spans="2:6" ht="24" customHeight="1">
      <c r="B41" s="201" t="s">
        <v>97</v>
      </c>
      <c r="C41" s="201"/>
      <c r="D41" s="201"/>
      <c r="E41" s="201"/>
      <c r="F41" s="201"/>
    </row>
    <row r="42" spans="2:6" ht="12" customHeight="1">
      <c r="B42" s="192" t="s">
        <v>84</v>
      </c>
      <c r="C42" s="192"/>
      <c r="D42" s="192"/>
      <c r="E42" s="192"/>
      <c r="F42" s="192"/>
    </row>
    <row r="43" spans="2:6" ht="12" customHeight="1">
      <c r="B43" s="2"/>
      <c r="E43" s="2"/>
      <c r="F43" s="2"/>
    </row>
    <row r="44" spans="2:6" ht="12" customHeight="1">
      <c r="B44" s="192" t="s">
        <v>96</v>
      </c>
      <c r="C44" s="192"/>
      <c r="D44" s="192"/>
      <c r="E44" s="192"/>
      <c r="F44" s="192"/>
    </row>
    <row r="45" spans="1:6" ht="14.25" customHeight="1">
      <c r="A45" s="138"/>
      <c r="B45" s="205" t="s">
        <v>83</v>
      </c>
      <c r="C45" s="205"/>
      <c r="D45" s="205"/>
      <c r="E45" s="205"/>
      <c r="F45" s="205"/>
    </row>
    <row r="46" spans="2:6" ht="33.75" customHeight="1">
      <c r="B46" s="202" t="s">
        <v>76</v>
      </c>
      <c r="C46" s="203"/>
      <c r="D46" s="203"/>
      <c r="E46" s="203"/>
      <c r="F46" s="204"/>
    </row>
    <row r="47" spans="2:6" ht="15">
      <c r="B47" s="149"/>
      <c r="C47" s="149"/>
      <c r="D47" s="149"/>
      <c r="E47" s="149"/>
      <c r="F47" s="149"/>
    </row>
    <row r="48" spans="2:6" ht="25.5" customHeight="1">
      <c r="B48" s="192" t="s">
        <v>70</v>
      </c>
      <c r="C48" s="192"/>
      <c r="D48" s="192"/>
      <c r="E48" s="192"/>
      <c r="F48" s="192"/>
    </row>
    <row r="49" spans="2:6" ht="15">
      <c r="B49" s="202" t="s">
        <v>98</v>
      </c>
      <c r="C49" s="203"/>
      <c r="D49" s="203"/>
      <c r="E49" s="203"/>
      <c r="F49" s="204"/>
    </row>
    <row r="50" spans="2:6" ht="30" customHeight="1">
      <c r="B50" s="150"/>
      <c r="C50" s="149"/>
      <c r="D50" s="149"/>
      <c r="E50" s="151"/>
      <c r="F50" s="152"/>
    </row>
    <row r="51" spans="2:6" ht="15">
      <c r="B51" s="201" t="s">
        <v>44</v>
      </c>
      <c r="C51" s="201"/>
      <c r="D51" s="201"/>
      <c r="E51" s="201"/>
      <c r="F51" s="201"/>
    </row>
    <row r="52" spans="2:15" ht="11.25" customHeight="1">
      <c r="B52" s="199" t="s">
        <v>99</v>
      </c>
      <c r="C52" s="199"/>
      <c r="D52" s="199"/>
      <c r="E52" s="199"/>
      <c r="F52" s="199"/>
      <c r="L52" s="7"/>
      <c r="N52" s="7"/>
      <c r="O52" s="14"/>
    </row>
    <row r="53" spans="2:6" ht="15">
      <c r="B53" s="149"/>
      <c r="C53" s="149"/>
      <c r="D53" s="149"/>
      <c r="E53" s="149"/>
      <c r="F53" s="149"/>
    </row>
    <row r="54" spans="2:6" ht="26.25" customHeight="1">
      <c r="B54" s="149"/>
      <c r="C54" s="149"/>
      <c r="D54" s="149"/>
      <c r="E54" s="149"/>
      <c r="F54" s="149"/>
    </row>
    <row r="55" spans="2:6" ht="15">
      <c r="B55" s="150"/>
      <c r="C55" s="149"/>
      <c r="D55" s="149"/>
      <c r="E55" s="151"/>
      <c r="F55" s="152"/>
    </row>
    <row r="56" spans="2:6" ht="15">
      <c r="B56" s="199" t="s">
        <v>41</v>
      </c>
      <c r="C56" s="199"/>
      <c r="D56" s="199"/>
      <c r="E56" s="199"/>
      <c r="F56" s="199"/>
    </row>
    <row r="57" spans="2:11" ht="19.5" customHeight="1">
      <c r="B57" s="2"/>
      <c r="E57" s="2"/>
      <c r="F57" s="2"/>
      <c r="K57" s="82"/>
    </row>
    <row r="58" ht="15">
      <c r="F58" s="134"/>
    </row>
    <row r="59" ht="15">
      <c r="F59" s="135"/>
    </row>
    <row r="60" ht="15">
      <c r="F60" s="135"/>
    </row>
    <row r="61" ht="15">
      <c r="F61" s="135"/>
    </row>
    <row r="62" ht="15">
      <c r="F62" s="135"/>
    </row>
    <row r="63" ht="15">
      <c r="F63" s="136"/>
    </row>
    <row r="64" ht="15">
      <c r="F64" s="135"/>
    </row>
    <row r="65" ht="15">
      <c r="F65" s="136"/>
    </row>
    <row r="66" ht="15">
      <c r="F66" s="137"/>
    </row>
    <row r="67" ht="15">
      <c r="F67" s="137"/>
    </row>
    <row r="68" ht="15">
      <c r="F68" s="136"/>
    </row>
    <row r="69" ht="15">
      <c r="F69" s="136"/>
    </row>
    <row r="70" ht="15">
      <c r="F70" s="137"/>
    </row>
    <row r="71" ht="15">
      <c r="F71" s="137"/>
    </row>
    <row r="72" ht="15">
      <c r="F72" s="137"/>
    </row>
    <row r="73" ht="15">
      <c r="F73" s="2"/>
    </row>
    <row r="74" ht="15">
      <c r="F74" s="2"/>
    </row>
  </sheetData>
  <mergeCells count="45">
    <mergeCell ref="C25:D25"/>
    <mergeCell ref="C27:D27"/>
    <mergeCell ref="C26:D26"/>
    <mergeCell ref="C13:D13"/>
    <mergeCell ref="C22:D22"/>
    <mergeCell ref="C23:D23"/>
    <mergeCell ref="C9:D9"/>
    <mergeCell ref="C18:D18"/>
    <mergeCell ref="C15:D15"/>
    <mergeCell ref="B14:F14"/>
    <mergeCell ref="B17:E17"/>
    <mergeCell ref="B16:D16"/>
    <mergeCell ref="C10:D10"/>
    <mergeCell ref="C11:D11"/>
    <mergeCell ref="C12:D12"/>
    <mergeCell ref="B45:F45"/>
    <mergeCell ref="B46:F46"/>
    <mergeCell ref="B41:F41"/>
    <mergeCell ref="B1:F1"/>
    <mergeCell ref="B3:F3"/>
    <mergeCell ref="B6:F6"/>
    <mergeCell ref="C4:D4"/>
    <mergeCell ref="C5:D5"/>
    <mergeCell ref="B2:F2"/>
    <mergeCell ref="C8:D8"/>
    <mergeCell ref="B39:F39"/>
    <mergeCell ref="B31:F31"/>
    <mergeCell ref="C24:D24"/>
    <mergeCell ref="B56:F56"/>
    <mergeCell ref="B37:F37"/>
    <mergeCell ref="B52:F52"/>
    <mergeCell ref="B51:F51"/>
    <mergeCell ref="B44:F44"/>
    <mergeCell ref="B49:F49"/>
    <mergeCell ref="B48:F48"/>
    <mergeCell ref="C7:D7"/>
    <mergeCell ref="C21:D21"/>
    <mergeCell ref="B19:D19"/>
    <mergeCell ref="B42:F42"/>
    <mergeCell ref="C20:D20"/>
    <mergeCell ref="B40:F40"/>
    <mergeCell ref="B28:D28"/>
    <mergeCell ref="B29:D29"/>
    <mergeCell ref="B30:C30"/>
    <mergeCell ref="B38:F38"/>
  </mergeCells>
  <printOptions/>
  <pageMargins left="0.75" right="0.75" top="1" bottom="1" header="0.5" footer="0.5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1" sqref="B1:F24"/>
    </sheetView>
  </sheetViews>
  <sheetFormatPr defaultColWidth="9.00390625" defaultRowHeight="12.75"/>
  <cols>
    <col min="1" max="1" width="2.00390625" style="0" customWidth="1"/>
    <col min="2" max="2" width="4.375" style="0" customWidth="1"/>
    <col min="3" max="3" width="43.00390625" style="0" customWidth="1"/>
    <col min="4" max="4" width="23.00390625" style="0" customWidth="1"/>
    <col min="5" max="5" width="10.00390625" style="0" customWidth="1"/>
    <col min="6" max="6" width="17.75390625" style="0" customWidth="1"/>
  </cols>
  <sheetData>
    <row r="1" spans="1:6" ht="13.5" customHeight="1">
      <c r="A1" s="83"/>
      <c r="B1" s="206" t="str">
        <f>'План границ'!B1:F1</f>
        <v>Площадь территории межевания в согласованных границах - 12380.00 кв.м</v>
      </c>
      <c r="C1" s="206"/>
      <c r="D1" s="206"/>
      <c r="E1" s="206"/>
      <c r="F1" s="206"/>
    </row>
    <row r="2" spans="1:6" ht="13.5" customHeight="1" hidden="1">
      <c r="A2" s="83"/>
      <c r="B2" s="206" t="str">
        <f>'План границ'!B2:F2</f>
        <v>в т.ч. в границах красных линий 30631.00 кв.м</v>
      </c>
      <c r="C2" s="206"/>
      <c r="D2" s="206"/>
      <c r="E2" s="206"/>
      <c r="F2" s="206"/>
    </row>
    <row r="3" spans="1:6" ht="13.5" customHeight="1">
      <c r="A3" s="83"/>
      <c r="B3" s="207" t="str">
        <f>'План границ'!B3:F3</f>
        <v>Экспликация земельных участков</v>
      </c>
      <c r="C3" s="208"/>
      <c r="D3" s="208"/>
      <c r="E3" s="208"/>
      <c r="F3" s="208"/>
    </row>
    <row r="4" spans="1:6" ht="13.5" customHeight="1">
      <c r="A4" s="83"/>
      <c r="B4" s="86" t="str">
        <f>'План границ'!B4</f>
        <v>№ п/п</v>
      </c>
      <c r="C4" s="217" t="str">
        <f>'План границ'!C4</f>
        <v>Разрешенное использование</v>
      </c>
      <c r="D4" s="218"/>
      <c r="E4" s="86" t="str">
        <f>'План границ'!E4</f>
        <v>Площадь</v>
      </c>
      <c r="F4" s="86" t="str">
        <f>'План границ'!F4</f>
        <v>Примечание    </v>
      </c>
    </row>
    <row r="5" spans="1:6" ht="13.5" customHeight="1">
      <c r="A5" s="83"/>
      <c r="B5" s="86">
        <f>'План границ'!B5</f>
        <v>1</v>
      </c>
      <c r="C5" s="217">
        <f>'План границ'!C5</f>
        <v>2</v>
      </c>
      <c r="D5" s="218"/>
      <c r="E5" s="86">
        <f>'План границ'!E5</f>
        <v>3</v>
      </c>
      <c r="F5" s="86">
        <f>'План границ'!F5</f>
        <v>4</v>
      </c>
    </row>
    <row r="6" spans="1:6" ht="13.5" customHeight="1">
      <c r="A6" s="84"/>
      <c r="B6" s="209" t="str">
        <f>'План границ'!B6:F6</f>
        <v>Ранее образованные земельные участки, зарегистрированные в ГКН, в т.ч.:</v>
      </c>
      <c r="C6" s="209"/>
      <c r="D6" s="209"/>
      <c r="E6" s="209"/>
      <c r="F6" s="209"/>
    </row>
    <row r="7" spans="1:6" ht="13.5" customHeight="1">
      <c r="A7" s="84"/>
      <c r="B7" s="88" t="str">
        <f>'План границ'!B7</f>
        <v>1</v>
      </c>
      <c r="C7" s="187" t="str">
        <f>'План границ'!C7</f>
        <v>для строительства индивидуального жилого дома по ул. И. Сусанина, 97</v>
      </c>
      <c r="D7" s="188"/>
      <c r="E7" s="89">
        <f>'План границ'!E7</f>
        <v>600</v>
      </c>
      <c r="F7" s="90" t="str">
        <f>'План границ'!F7</f>
        <v>39:15:130304:11</v>
      </c>
    </row>
    <row r="8" spans="1:6" ht="27" customHeight="1">
      <c r="A8" s="84"/>
      <c r="B8" s="88" t="str">
        <f>'План границ'!B8</f>
        <v>2</v>
      </c>
      <c r="C8" s="187" t="str">
        <f>'План границ'!C8</f>
        <v>для благоустройства территории жилого дома индивидуального жилищного фонда по ул. И. Сусанина, 97</v>
      </c>
      <c r="D8" s="188"/>
      <c r="E8" s="89">
        <f>'План границ'!E8</f>
        <v>372</v>
      </c>
      <c r="F8" s="90" t="str">
        <f>'План границ'!F8</f>
        <v>39:15:130304:98</v>
      </c>
    </row>
    <row r="9" spans="1:6" ht="13.5" customHeight="1">
      <c r="A9" s="84"/>
      <c r="B9" s="88" t="str">
        <f>'План границ'!B9</f>
        <v>3</v>
      </c>
      <c r="C9" s="187" t="str">
        <f>'План границ'!C9</f>
        <v>под индивидуальный жилой дом по ул. И. Сусанина, 95</v>
      </c>
      <c r="D9" s="188"/>
      <c r="E9" s="89">
        <f>'План границ'!E9</f>
        <v>600</v>
      </c>
      <c r="F9" s="90" t="str">
        <f>'План границ'!F9</f>
        <v>39:15:130304:2</v>
      </c>
    </row>
    <row r="10" spans="1:6" ht="13.5" customHeight="1">
      <c r="A10" s="84"/>
      <c r="B10" s="88" t="str">
        <f>'План границ'!B10</f>
        <v>4</v>
      </c>
      <c r="C10" s="187" t="str">
        <f>'План границ'!C10</f>
        <v>под индивидуальный жилой дом по ул. И. Сусанина, 93</v>
      </c>
      <c r="D10" s="188"/>
      <c r="E10" s="89">
        <f>'План границ'!E10</f>
        <v>600</v>
      </c>
      <c r="F10" s="90" t="str">
        <f>'План границ'!F10</f>
        <v>39:15:130304:1</v>
      </c>
    </row>
    <row r="11" spans="1:6" ht="27" customHeight="1">
      <c r="A11" s="84"/>
      <c r="B11" s="88" t="str">
        <f>'План границ'!B11</f>
        <v>5</v>
      </c>
      <c r="C11" s="187" t="str">
        <f>'План границ'!C11</f>
        <v>под обслуживание жилого дома индивидуального жилищного фонда по ул. И. Сусанина, 93</v>
      </c>
      <c r="D11" s="188"/>
      <c r="E11" s="89">
        <f>'План границ'!E11</f>
        <v>467</v>
      </c>
      <c r="F11" s="90" t="str">
        <f>'План границ'!F11</f>
        <v>39:15:130304:53</v>
      </c>
    </row>
    <row r="12" spans="1:6" ht="27" customHeight="1">
      <c r="A12" s="84"/>
      <c r="B12" s="88" t="str">
        <f>'План границ'!B12</f>
        <v>6</v>
      </c>
      <c r="C12" s="187" t="str">
        <f>'План границ'!C12</f>
        <v>под обслуживание жилого дома индивидуального жилищного фонда по ул. И. Сусанина, 95</v>
      </c>
      <c r="D12" s="188"/>
      <c r="E12" s="89">
        <f>'План границ'!E12</f>
        <v>467</v>
      </c>
      <c r="F12" s="90" t="str">
        <f>'План границ'!F12</f>
        <v>39:15:130304:54</v>
      </c>
    </row>
    <row r="13" spans="1:6" ht="13.5" customHeight="1">
      <c r="A13" s="84"/>
      <c r="B13" s="88" t="str">
        <f>'План границ'!B13</f>
        <v>7</v>
      </c>
      <c r="C13" s="187" t="str">
        <f>'План границ'!C13</f>
        <v>под жилой дом индивидуального жилищного фонда по ул. И. Сусанина, 103</v>
      </c>
      <c r="D13" s="188"/>
      <c r="E13" s="89">
        <f>'План границ'!E13</f>
        <v>1000</v>
      </c>
      <c r="F13" s="90" t="str">
        <f>'План границ'!F13</f>
        <v>39:15:130304:91</v>
      </c>
    </row>
    <row r="14" spans="1:6" ht="13.5" customHeight="1" hidden="1">
      <c r="A14" s="84"/>
      <c r="B14" s="209" t="str">
        <f>'План границ'!B14:F14</f>
        <v>Ранее образованные земельные участки, не зарегистрированные в ГКН, в т.ч.:</v>
      </c>
      <c r="C14" s="209"/>
      <c r="D14" s="209"/>
      <c r="E14" s="209"/>
      <c r="F14" s="209"/>
    </row>
    <row r="15" spans="1:6" ht="24.75" customHeight="1" hidden="1">
      <c r="A15" s="84"/>
      <c r="B15" s="88" t="str">
        <f>'План границ'!B15</f>
        <v>8</v>
      </c>
      <c r="C15" s="187" t="str">
        <f>'План границ'!C15</f>
        <v>под существующий торговый павильон, под благоустройство и оборудование летнего кафе, установку биотуалета</v>
      </c>
      <c r="D15" s="188"/>
      <c r="E15" s="89">
        <f>'План границ'!E15</f>
        <v>300</v>
      </c>
      <c r="F15" s="90"/>
    </row>
    <row r="16" spans="1:6" ht="13.5" customHeight="1">
      <c r="A16" s="83"/>
      <c r="B16" s="194" t="str">
        <f>'План границ'!B16:C16</f>
        <v>Всего ранее образованных земельных участков</v>
      </c>
      <c r="C16" s="214"/>
      <c r="D16" s="195"/>
      <c r="E16" s="75">
        <f>'План границ'!E16</f>
        <v>4106</v>
      </c>
      <c r="F16" s="90"/>
    </row>
    <row r="17" spans="1:6" ht="13.5" customHeight="1" hidden="1">
      <c r="A17" s="83"/>
      <c r="B17" s="209" t="s">
        <v>77</v>
      </c>
      <c r="C17" s="209"/>
      <c r="D17" s="209"/>
      <c r="E17" s="209"/>
      <c r="F17" s="91"/>
    </row>
    <row r="18" spans="1:6" ht="13.5" customHeight="1" hidden="1">
      <c r="A18" s="83"/>
      <c r="B18" s="88" t="s">
        <v>72</v>
      </c>
      <c r="C18" s="187" t="s">
        <v>80</v>
      </c>
      <c r="D18" s="188"/>
      <c r="E18" s="92">
        <v>3830</v>
      </c>
      <c r="F18" s="90" t="s">
        <v>75</v>
      </c>
    </row>
    <row r="19" spans="1:6" ht="13.5" customHeight="1" hidden="1">
      <c r="A19" s="83"/>
      <c r="B19" s="88" t="s">
        <v>73</v>
      </c>
      <c r="C19" s="187" t="s">
        <v>79</v>
      </c>
      <c r="D19" s="188"/>
      <c r="E19" s="92">
        <v>421</v>
      </c>
      <c r="F19" s="90" t="s">
        <v>74</v>
      </c>
    </row>
    <row r="20" spans="1:6" ht="13.5" customHeight="1" hidden="1">
      <c r="A20" s="83"/>
      <c r="B20" s="194" t="s">
        <v>78</v>
      </c>
      <c r="C20" s="214"/>
      <c r="D20" s="195"/>
      <c r="E20" s="93">
        <f>SUM(E18:E19)</f>
        <v>4251</v>
      </c>
      <c r="F20" s="94"/>
    </row>
    <row r="21" spans="1:6" ht="13.5" customHeight="1" hidden="1">
      <c r="A21" s="83"/>
      <c r="B21" s="209" t="s">
        <v>68</v>
      </c>
      <c r="C21" s="209"/>
      <c r="D21" s="209"/>
      <c r="E21" s="209"/>
      <c r="F21" s="91"/>
    </row>
    <row r="22" spans="1:6" ht="13.5" customHeight="1" hidden="1">
      <c r="A22" s="83"/>
      <c r="B22" s="88" t="s">
        <v>90</v>
      </c>
      <c r="C22" s="187" t="s">
        <v>91</v>
      </c>
      <c r="D22" s="188"/>
      <c r="E22" s="89">
        <v>19136</v>
      </c>
      <c r="F22" s="130" t="s">
        <v>92</v>
      </c>
    </row>
    <row r="23" spans="1:6" ht="13.5" customHeight="1" hidden="1">
      <c r="A23" s="83"/>
      <c r="B23" s="194" t="s">
        <v>69</v>
      </c>
      <c r="C23" s="214"/>
      <c r="D23" s="195"/>
      <c r="E23" s="93">
        <f>SUM(E22:E22)</f>
        <v>19136</v>
      </c>
      <c r="F23" s="115"/>
    </row>
    <row r="24" spans="1:6" ht="13.5" customHeight="1">
      <c r="A24" s="83"/>
      <c r="B24" s="220" t="s">
        <v>18</v>
      </c>
      <c r="C24" s="221"/>
      <c r="D24" s="222"/>
      <c r="E24" s="96">
        <f>E16</f>
        <v>4106</v>
      </c>
      <c r="F24" s="90"/>
    </row>
    <row r="25" ht="13.5" customHeight="1"/>
    <row r="28" ht="11.25" customHeight="1"/>
    <row r="29" ht="11.25" customHeight="1"/>
    <row r="30" ht="11.25" customHeight="1"/>
    <row r="34" spans="2:6" ht="12.75">
      <c r="B34" s="223" t="str">
        <f>'План границ'!B44:F44</f>
        <v>*Земельный участок, предлагаемый к уточнению границ</v>
      </c>
      <c r="C34" s="224"/>
      <c r="D34" s="224"/>
      <c r="E34" s="224"/>
      <c r="F34" s="225"/>
    </row>
    <row r="35" spans="2:6" ht="12.75">
      <c r="B35" s="219" t="str">
        <f>'План границ'!B40:F40</f>
        <v>****Часть земельного участка площадью 43.00 кв.м расположена за красной линией пер. Большого</v>
      </c>
      <c r="C35" s="219"/>
      <c r="D35" s="219"/>
      <c r="E35" s="219"/>
      <c r="F35" s="219"/>
    </row>
    <row r="36" spans="2:6" ht="12.75">
      <c r="B36" s="219" t="str">
        <f>'План границ'!B49:F49</f>
        <v>***Земельный участок полностью расположен в границах земельного участка с кадастровым номером 39:15:121050:3</v>
      </c>
      <c r="C36" s="219"/>
      <c r="D36" s="219"/>
      <c r="E36" s="219"/>
      <c r="F36" s="219"/>
    </row>
    <row r="37" spans="2:10" ht="12.75">
      <c r="B37" s="219" t="str">
        <f>'План границ'!B42:F42</f>
        <v>*Площадь земельного участка согласно данным ГКН составляет 86.00 кв.м</v>
      </c>
      <c r="C37" s="219"/>
      <c r="D37" s="219"/>
      <c r="E37" s="219"/>
      <c r="F37" s="219"/>
      <c r="J37" s="146"/>
    </row>
    <row r="38" spans="2:6" ht="12.75">
      <c r="B38" s="219" t="str">
        <f>'План границ'!B40:F40</f>
        <v>****Часть земельного участка площадью 43.00 кв.м расположена за красной линией пер. Большого</v>
      </c>
      <c r="C38" s="219"/>
      <c r="D38" s="219"/>
      <c r="E38" s="219"/>
      <c r="F38" s="219"/>
    </row>
  </sheetData>
  <mergeCells count="29">
    <mergeCell ref="B14:F14"/>
    <mergeCell ref="C19:D19"/>
    <mergeCell ref="C18:D18"/>
    <mergeCell ref="C15:D15"/>
    <mergeCell ref="B16:D16"/>
    <mergeCell ref="B17:E17"/>
    <mergeCell ref="B36:F36"/>
    <mergeCell ref="B38:F38"/>
    <mergeCell ref="B37:F37"/>
    <mergeCell ref="B34:F34"/>
    <mergeCell ref="B20:D20"/>
    <mergeCell ref="B35:F35"/>
    <mergeCell ref="C22:D22"/>
    <mergeCell ref="B24:D24"/>
    <mergeCell ref="B23:D23"/>
    <mergeCell ref="B21:E21"/>
    <mergeCell ref="C9:D9"/>
    <mergeCell ref="C8:D8"/>
    <mergeCell ref="B1:F1"/>
    <mergeCell ref="B3:F3"/>
    <mergeCell ref="B6:F6"/>
    <mergeCell ref="C4:D4"/>
    <mergeCell ref="C5:D5"/>
    <mergeCell ref="B2:F2"/>
    <mergeCell ref="C7:D7"/>
    <mergeCell ref="C10:D10"/>
    <mergeCell ref="C11:D11"/>
    <mergeCell ref="C12:D12"/>
    <mergeCell ref="C13:D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11" sqref="B11:C11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3" width="11.25390625" style="0" customWidth="1"/>
  </cols>
  <sheetData>
    <row r="1" spans="1:3" ht="12.75">
      <c r="A1" s="140" t="str">
        <f>'План границ'!B18</f>
        <v>8</v>
      </c>
      <c r="B1" s="141" t="str">
        <f>'План границ'!C18</f>
        <v>под жилой дом индивидуального жилищного фонда по ул. И. Сусанина, 105</v>
      </c>
      <c r="C1" s="142">
        <f>'План границ'!E18</f>
        <v>755</v>
      </c>
    </row>
    <row r="2" spans="1:3" s="67" customFormat="1" ht="25.5">
      <c r="A2" s="140">
        <f>'План границ'!B20</f>
        <v>9</v>
      </c>
      <c r="B2" s="141" t="str">
        <f>'План границ'!C20</f>
        <v>под строительство жилого дома (объекта индивидуального жилищного строительства)</v>
      </c>
      <c r="C2" s="142">
        <f>'План границ'!E20</f>
        <v>553</v>
      </c>
    </row>
    <row r="3" spans="1:3" ht="12.75">
      <c r="A3" s="140">
        <f>'План границ'!B21</f>
        <v>10</v>
      </c>
      <c r="B3" s="141" t="str">
        <f>'План границ'!C21</f>
        <v>под строительство многоквартирного малоэтажного дома</v>
      </c>
      <c r="C3" s="142">
        <f>'План границ'!E21</f>
        <v>1261</v>
      </c>
    </row>
    <row r="4" spans="1:3" s="67" customFormat="1" ht="12.75">
      <c r="A4" s="140">
        <f>'План границ'!B22</f>
        <v>11</v>
      </c>
      <c r="B4" s="141" t="str">
        <f>'План границ'!C22</f>
        <v>под строительство объектов общественного назначения</v>
      </c>
      <c r="C4" s="142">
        <f>'План границ'!E22</f>
        <v>2828</v>
      </c>
    </row>
    <row r="5" spans="1:3" s="67" customFormat="1" ht="25.5">
      <c r="A5" s="140">
        <f>'План границ'!B23</f>
        <v>12</v>
      </c>
      <c r="B5" s="141" t="str">
        <f>'План границ'!C23</f>
        <v>для благоустройства территории жилого дома индивидуального жилищного фонда по ул. И. Сусанина, 95</v>
      </c>
      <c r="C5" s="142">
        <f>'План границ'!E23</f>
        <v>320</v>
      </c>
    </row>
    <row r="6" spans="1:3" s="67" customFormat="1" ht="25.5">
      <c r="A6" s="140">
        <f>'План границ'!B24</f>
        <v>13</v>
      </c>
      <c r="B6" s="141" t="str">
        <f>'План границ'!C24</f>
        <v>под строительство жилого дома (объекта индивидуального жилищного строительства)</v>
      </c>
      <c r="C6" s="142">
        <f>'План границ'!E24</f>
        <v>600</v>
      </c>
    </row>
    <row r="7" spans="1:3" ht="12.75">
      <c r="A7" s="140">
        <f>'План границ'!B25</f>
        <v>14</v>
      </c>
      <c r="B7" s="141" t="str">
        <f>'План границ'!C25</f>
        <v>под строительство многоквартирных малоэтажных домов</v>
      </c>
      <c r="C7" s="142">
        <f>'План границ'!E25</f>
        <v>1757</v>
      </c>
    </row>
    <row r="8" spans="1:3" ht="12.75">
      <c r="A8" s="143" t="str">
        <f>'План границ'!B26</f>
        <v>14/1</v>
      </c>
      <c r="B8" s="144" t="str">
        <f>'План границ'!C26</f>
        <v>охранная зона инженерных коммуникаций - </v>
      </c>
      <c r="C8" s="145">
        <f>'План границ'!E26</f>
        <v>78</v>
      </c>
    </row>
    <row r="9" spans="1:3" ht="25.5">
      <c r="A9" s="140">
        <f>'План границ'!B27</f>
        <v>15</v>
      </c>
      <c r="B9" s="141" t="str">
        <f>'План границ'!C27</f>
        <v>для благоустройства территории жилого дома индивидуального жилищного фонда по ул. И. Сусанина, 97</v>
      </c>
      <c r="C9" s="142">
        <f>'План границ'!E27</f>
        <v>200</v>
      </c>
    </row>
    <row r="10" spans="1:4" ht="12.75">
      <c r="A10" s="228" t="s">
        <v>21</v>
      </c>
      <c r="B10" s="228"/>
      <c r="C10" s="142">
        <f>SUM(C1:C7)+C9</f>
        <v>8274</v>
      </c>
      <c r="D10" s="139"/>
    </row>
    <row r="11" spans="2:3" ht="27" customHeight="1">
      <c r="B11" s="227" t="str">
        <f>'План границ'!B31:F31</f>
        <v>При проведении кадастровых работ проектная площадь земельных участков не должна измениться на величину, превышающую размер предельно допустимой погрешности определения площади.</v>
      </c>
      <c r="C11" s="227"/>
    </row>
    <row r="12" ht="12.75" customHeight="1"/>
    <row r="13" ht="12.75" customHeight="1"/>
    <row r="14" ht="22.5" customHeight="1"/>
    <row r="15" ht="12.75" customHeight="1"/>
    <row r="16" spans="1:3" ht="12.75" customHeight="1">
      <c r="A16" s="226" t="str">
        <f>'План границ'!B44</f>
        <v>*Земельный участок, предлагаемый к уточнению границ</v>
      </c>
      <c r="B16" s="226"/>
      <c r="C16" s="226"/>
    </row>
    <row r="17" spans="1:3" ht="12.75" customHeight="1">
      <c r="A17" s="226" t="str">
        <f>'План границ'!B48</f>
        <v>***При разработке проекта застройки земельного участка № 44 предусмотреть проезд (доступ) к земельным участкам: № 2 с кадастровым номером 39:15:150817:12 и № 3 с кадастровым номером 39:15:150817:18</v>
      </c>
      <c r="B17" s="226"/>
      <c r="C17" s="226"/>
    </row>
    <row r="19" spans="2:3" ht="12.75">
      <c r="B19" s="227" t="str">
        <f>'План границ'!B41:F41</f>
        <v>**Земельный участок полностью расположен в санитарно-защитной зоне от железной дороги</v>
      </c>
      <c r="C19" s="227"/>
    </row>
    <row r="23" spans="2:3" ht="12.75">
      <c r="B23" s="227" t="str">
        <f>'План границ'!B42:F42</f>
        <v>*Площадь земельного участка согласно данным ГКН составляет 86.00 кв.м</v>
      </c>
      <c r="C23" s="227"/>
    </row>
    <row r="25" ht="12.75">
      <c r="B25" s="118" t="e">
        <f>'План границ'!#REF!</f>
        <v>#REF!</v>
      </c>
    </row>
    <row r="26" ht="12.75">
      <c r="B26" s="118" t="e">
        <f>'План границ'!#REF!</f>
        <v>#REF!</v>
      </c>
    </row>
    <row r="27" ht="12.75">
      <c r="B27" s="118" t="e">
        <f>'План границ'!#REF!</f>
        <v>#REF!</v>
      </c>
    </row>
    <row r="28" ht="12.75">
      <c r="B28" s="119" t="e">
        <f>'План границ'!#REF!</f>
        <v>#REF!</v>
      </c>
    </row>
    <row r="29" ht="12.75">
      <c r="B29" s="118" t="e">
        <f>'План границ'!#REF!</f>
        <v>#REF!</v>
      </c>
    </row>
    <row r="30" ht="12.75">
      <c r="B30" s="118" t="e">
        <f>'План границ'!#REF!</f>
        <v>#REF!</v>
      </c>
    </row>
    <row r="31" ht="12.75">
      <c r="B31" s="118" t="e">
        <f>'План границ'!#REF!</f>
        <v>#REF!</v>
      </c>
    </row>
    <row r="32" ht="12.75">
      <c r="B32" s="118" t="e">
        <f>'План границ'!#REF!</f>
        <v>#REF!</v>
      </c>
    </row>
  </sheetData>
  <mergeCells count="6">
    <mergeCell ref="A17:C17"/>
    <mergeCell ref="B11:C11"/>
    <mergeCell ref="B23:C23"/>
    <mergeCell ref="A10:B10"/>
    <mergeCell ref="B19:C19"/>
    <mergeCell ref="A16:C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48" sqref="B48"/>
    </sheetView>
  </sheetViews>
  <sheetFormatPr defaultColWidth="9.00390625" defaultRowHeight="12.75"/>
  <cols>
    <col min="1" max="1" width="3.75390625" style="0" customWidth="1"/>
    <col min="2" max="2" width="53.25390625" style="0" customWidth="1"/>
    <col min="3" max="3" width="22.875" style="0" customWidth="1"/>
    <col min="4" max="4" width="41.875" style="0" customWidth="1"/>
  </cols>
  <sheetData>
    <row r="1" spans="1:4" ht="12.75">
      <c r="A1" s="229" t="s">
        <v>8</v>
      </c>
      <c r="B1" s="232" t="s">
        <v>22</v>
      </c>
      <c r="C1" s="234" t="s">
        <v>23</v>
      </c>
      <c r="D1" s="42" t="s">
        <v>24</v>
      </c>
    </row>
    <row r="2" spans="1:4" ht="12.75">
      <c r="A2" s="230"/>
      <c r="B2" s="233"/>
      <c r="C2" s="235"/>
      <c r="D2" s="236" t="s">
        <v>25</v>
      </c>
    </row>
    <row r="3" spans="1:4" ht="12.75">
      <c r="A3" s="231"/>
      <c r="B3" s="233"/>
      <c r="C3" s="235"/>
      <c r="D3" s="237"/>
    </row>
    <row r="4" spans="1:4" ht="12.75">
      <c r="A4" s="43">
        <v>1</v>
      </c>
      <c r="B4" s="44">
        <v>2</v>
      </c>
      <c r="C4" s="44">
        <v>3</v>
      </c>
      <c r="D4" s="45">
        <v>4</v>
      </c>
    </row>
    <row r="5" spans="1:4" ht="12.75">
      <c r="A5" s="46">
        <v>1</v>
      </c>
      <c r="B5" s="47" t="s">
        <v>26</v>
      </c>
      <c r="C5" s="48">
        <f>ROUNDUP(2.5*БТИ!K6,0)</f>
        <v>78</v>
      </c>
      <c r="D5" s="49"/>
    </row>
    <row r="6" spans="1:4" ht="24">
      <c r="A6" s="46">
        <v>2</v>
      </c>
      <c r="B6" s="47" t="s">
        <v>27</v>
      </c>
      <c r="C6" s="50">
        <v>0.7</v>
      </c>
      <c r="D6" s="49">
        <f>C5*C6</f>
        <v>54.599999999999994</v>
      </c>
    </row>
    <row r="7" spans="1:4" ht="12.75">
      <c r="A7" s="46">
        <v>3</v>
      </c>
      <c r="B7" s="47" t="s">
        <v>28</v>
      </c>
      <c r="C7" s="50">
        <v>0.1</v>
      </c>
      <c r="D7" s="49">
        <f>C5*C7</f>
        <v>7.800000000000001</v>
      </c>
    </row>
    <row r="8" spans="1:4" ht="12.75">
      <c r="A8" s="46">
        <v>4</v>
      </c>
      <c r="B8" s="47" t="s">
        <v>29</v>
      </c>
      <c r="C8" s="50">
        <v>2</v>
      </c>
      <c r="D8" s="49">
        <f>C5*2</f>
        <v>156</v>
      </c>
    </row>
    <row r="9" spans="1:4" ht="12.75">
      <c r="A9" s="46">
        <v>5</v>
      </c>
      <c r="B9" s="47" t="s">
        <v>30</v>
      </c>
      <c r="C9" s="51">
        <v>0.8</v>
      </c>
      <c r="D9" s="52">
        <f>C5*C9</f>
        <v>62.400000000000006</v>
      </c>
    </row>
    <row r="10" spans="1:4" ht="12.75">
      <c r="A10" s="53">
        <v>6</v>
      </c>
      <c r="B10" s="54" t="s">
        <v>31</v>
      </c>
      <c r="C10" s="51"/>
      <c r="D10" s="52"/>
    </row>
    <row r="11" spans="1:4" ht="12.75">
      <c r="A11" s="53"/>
      <c r="B11" s="55" t="s">
        <v>32</v>
      </c>
      <c r="C11" s="56"/>
      <c r="D11" s="57"/>
    </row>
    <row r="12" spans="1:4" ht="12.75">
      <c r="A12" s="53"/>
      <c r="B12" s="55" t="s">
        <v>33</v>
      </c>
      <c r="C12" s="56"/>
      <c r="D12" s="57"/>
    </row>
    <row r="13" spans="1:4" ht="12.75">
      <c r="A13" s="53"/>
      <c r="B13" s="58" t="s">
        <v>34</v>
      </c>
      <c r="C13" s="59">
        <v>0.3</v>
      </c>
      <c r="D13" s="60">
        <f>C5*C13</f>
        <v>23.4</v>
      </c>
    </row>
    <row r="14" spans="1:4" ht="12.75">
      <c r="A14" s="46">
        <v>7</v>
      </c>
      <c r="B14" s="47" t="s">
        <v>35</v>
      </c>
      <c r="C14" s="50">
        <v>6</v>
      </c>
      <c r="D14" s="49">
        <f>C5*C14</f>
        <v>468</v>
      </c>
    </row>
    <row r="15" spans="1:4" ht="13.5" thickBot="1">
      <c r="A15" s="61"/>
      <c r="B15" s="238" t="s">
        <v>18</v>
      </c>
      <c r="C15" s="238"/>
      <c r="D15" s="62">
        <f>D6+D7+D8+D9+D13+D14</f>
        <v>772.1999999999999</v>
      </c>
    </row>
    <row r="17" spans="1:4" ht="12.75">
      <c r="A17" s="63"/>
      <c r="B17" s="239" t="s">
        <v>36</v>
      </c>
      <c r="C17" s="239"/>
      <c r="D17" s="239"/>
    </row>
    <row r="18" spans="1:4" ht="13.5">
      <c r="A18" s="63"/>
      <c r="B18" s="240" t="s">
        <v>38</v>
      </c>
      <c r="C18" s="240"/>
      <c r="D18" s="240"/>
    </row>
    <row r="19" spans="1:4" ht="13.5">
      <c r="A19" s="63"/>
      <c r="B19" s="239" t="s">
        <v>39</v>
      </c>
      <c r="C19" s="239"/>
      <c r="D19" s="239"/>
    </row>
    <row r="20" spans="1:4" ht="12.75">
      <c r="A20" s="63"/>
      <c r="B20" s="239" t="s">
        <v>40</v>
      </c>
      <c r="C20" s="239"/>
      <c r="D20" s="239"/>
    </row>
    <row r="21" spans="1:4" ht="12.75">
      <c r="A21" s="63"/>
      <c r="B21" s="64" t="s">
        <v>87</v>
      </c>
      <c r="C21" s="65"/>
      <c r="D21" s="65"/>
    </row>
    <row r="22" spans="1:4" ht="12.75">
      <c r="A22" s="63"/>
      <c r="B22" s="240" t="s">
        <v>71</v>
      </c>
      <c r="C22" s="240"/>
      <c r="D22" s="240"/>
    </row>
    <row r="23" spans="1:4" ht="13.5">
      <c r="A23" s="63"/>
      <c r="B23" s="241" t="s">
        <v>88</v>
      </c>
      <c r="C23" s="241"/>
      <c r="D23" s="66"/>
    </row>
    <row r="24" spans="1:4" ht="12.75">
      <c r="A24" s="63"/>
      <c r="B24" s="239" t="s">
        <v>89</v>
      </c>
      <c r="C24" s="239"/>
      <c r="D24" s="239"/>
    </row>
  </sheetData>
  <mergeCells count="12">
    <mergeCell ref="B20:D20"/>
    <mergeCell ref="B22:D22"/>
    <mergeCell ref="B23:C23"/>
    <mergeCell ref="B24:D24"/>
    <mergeCell ref="B15:C15"/>
    <mergeCell ref="B17:D17"/>
    <mergeCell ref="B18:D18"/>
    <mergeCell ref="B19:D19"/>
    <mergeCell ref="A1:A3"/>
    <mergeCell ref="B1:B3"/>
    <mergeCell ref="C1:C3"/>
    <mergeCell ref="D2: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  <headerFooter alignWithMargins="0">
    <oddHeader>&amp;RТабл.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B1" sqref="B1:Q5"/>
    </sheetView>
  </sheetViews>
  <sheetFormatPr defaultColWidth="9.00390625" defaultRowHeight="12.75"/>
  <cols>
    <col min="1" max="1" width="1.00390625" style="0" customWidth="1"/>
    <col min="2" max="2" width="13.25390625" style="0" customWidth="1"/>
    <col min="3" max="3" width="8.125" style="0" customWidth="1"/>
    <col min="4" max="4" width="4.25390625" style="0" customWidth="1"/>
    <col min="5" max="5" width="10.875" style="0" customWidth="1"/>
    <col min="6" max="6" width="14.00390625" style="0" customWidth="1"/>
    <col min="7" max="7" width="5.875" style="0" customWidth="1"/>
    <col min="8" max="8" width="3.125" style="0" customWidth="1"/>
    <col min="9" max="9" width="9.75390625" style="0" customWidth="1"/>
    <col min="10" max="10" width="9.00390625" style="0" customWidth="1"/>
    <col min="11" max="11" width="6.625" style="0" customWidth="1"/>
    <col min="12" max="12" width="8.125" style="0" customWidth="1"/>
    <col min="13" max="13" width="9.75390625" style="0" customWidth="1"/>
    <col min="14" max="14" width="8.00390625" style="0" customWidth="1"/>
    <col min="15" max="15" width="7.875" style="0" customWidth="1"/>
    <col min="16" max="16" width="6.00390625" style="0" customWidth="1"/>
    <col min="17" max="17" width="7.375" style="0" customWidth="1"/>
  </cols>
  <sheetData>
    <row r="1" spans="1:17" ht="12.75">
      <c r="A1" s="109"/>
      <c r="B1" s="106" t="s">
        <v>46</v>
      </c>
      <c r="C1" s="106" t="s">
        <v>47</v>
      </c>
      <c r="D1" s="106" t="s">
        <v>61</v>
      </c>
      <c r="E1" s="106" t="s">
        <v>60</v>
      </c>
      <c r="F1" s="106" t="s">
        <v>82</v>
      </c>
      <c r="G1" s="112" t="s">
        <v>49</v>
      </c>
      <c r="H1" s="113" t="s">
        <v>48</v>
      </c>
      <c r="I1" s="106" t="s">
        <v>58</v>
      </c>
      <c r="J1" s="106" t="s">
        <v>57</v>
      </c>
      <c r="K1" s="111" t="s">
        <v>51</v>
      </c>
      <c r="L1" s="107" t="s">
        <v>52</v>
      </c>
      <c r="M1" s="107" t="s">
        <v>53</v>
      </c>
      <c r="N1" s="107" t="s">
        <v>54</v>
      </c>
      <c r="O1" s="107" t="s">
        <v>55</v>
      </c>
      <c r="P1" s="108" t="s">
        <v>56</v>
      </c>
      <c r="Q1" s="106" t="s">
        <v>50</v>
      </c>
    </row>
    <row r="2" spans="1:17" ht="12.75">
      <c r="A2" s="109"/>
      <c r="B2" s="147" t="s">
        <v>105</v>
      </c>
      <c r="C2" s="147" t="s">
        <v>106</v>
      </c>
      <c r="D2" s="109" t="s">
        <v>62</v>
      </c>
      <c r="E2" s="109" t="s">
        <v>63</v>
      </c>
      <c r="F2" s="109" t="s">
        <v>93</v>
      </c>
      <c r="G2" s="131" t="s">
        <v>111</v>
      </c>
      <c r="H2" s="132">
        <v>2</v>
      </c>
      <c r="I2" s="148">
        <v>505.2</v>
      </c>
      <c r="J2" s="109">
        <v>0</v>
      </c>
      <c r="K2" s="133">
        <v>10</v>
      </c>
      <c r="L2" s="116">
        <v>2.84</v>
      </c>
      <c r="M2" s="116">
        <f>(I2+J2)*L2</f>
        <v>1434.7679999999998</v>
      </c>
      <c r="N2" s="117">
        <v>2219</v>
      </c>
      <c r="O2" s="117">
        <f>N2/(I2+J2)</f>
        <v>4.392319873317498</v>
      </c>
      <c r="P2" s="110">
        <f>(N2*100/M2)-100</f>
        <v>54.659150468926015</v>
      </c>
      <c r="Q2" s="148">
        <v>505.2</v>
      </c>
    </row>
    <row r="3" spans="1:17" ht="12.75">
      <c r="A3" s="109"/>
      <c r="B3" s="109" t="s">
        <v>105</v>
      </c>
      <c r="C3" s="109" t="s">
        <v>107</v>
      </c>
      <c r="D3" s="109" t="s">
        <v>62</v>
      </c>
      <c r="E3" s="109" t="s">
        <v>110</v>
      </c>
      <c r="F3" s="109" t="s">
        <v>94</v>
      </c>
      <c r="G3" s="131" t="s">
        <v>112</v>
      </c>
      <c r="H3" s="132">
        <v>1</v>
      </c>
      <c r="I3" s="148">
        <v>0</v>
      </c>
      <c r="J3" s="109">
        <v>62.5</v>
      </c>
      <c r="K3" s="133">
        <v>0</v>
      </c>
      <c r="L3" s="116"/>
      <c r="M3" s="116"/>
      <c r="N3" s="117"/>
      <c r="O3" s="117"/>
      <c r="P3" s="110"/>
      <c r="Q3" s="148">
        <v>62.5</v>
      </c>
    </row>
    <row r="4" spans="1:17" ht="12.75">
      <c r="A4" s="109"/>
      <c r="B4" s="147" t="s">
        <v>105</v>
      </c>
      <c r="C4" s="147" t="s">
        <v>108</v>
      </c>
      <c r="D4" s="109" t="s">
        <v>62</v>
      </c>
      <c r="E4" s="109" t="s">
        <v>63</v>
      </c>
      <c r="F4" s="109" t="s">
        <v>93</v>
      </c>
      <c r="G4" s="131" t="s">
        <v>111</v>
      </c>
      <c r="H4" s="132">
        <v>2</v>
      </c>
      <c r="I4" s="109">
        <v>514.1</v>
      </c>
      <c r="J4" s="109">
        <v>0</v>
      </c>
      <c r="K4" s="133">
        <v>11</v>
      </c>
      <c r="L4" s="116">
        <v>2.84</v>
      </c>
      <c r="M4" s="116">
        <f>(I4+J4)*L4</f>
        <v>1460.044</v>
      </c>
      <c r="N4" s="117">
        <v>2573</v>
      </c>
      <c r="O4" s="117">
        <f>N4/(I4+J4)</f>
        <v>5.004862867146469</v>
      </c>
      <c r="P4" s="110">
        <f>(N4*100/M4)-100</f>
        <v>76.22756574459399</v>
      </c>
      <c r="Q4" s="109">
        <v>514.1</v>
      </c>
    </row>
    <row r="5" spans="1:17" ht="12.75">
      <c r="A5" s="109"/>
      <c r="B5" s="147" t="s">
        <v>105</v>
      </c>
      <c r="C5" s="147" t="s">
        <v>109</v>
      </c>
      <c r="D5" s="109" t="s">
        <v>62</v>
      </c>
      <c r="E5" s="109" t="s">
        <v>63</v>
      </c>
      <c r="F5" s="109" t="s">
        <v>93</v>
      </c>
      <c r="G5" s="131" t="s">
        <v>111</v>
      </c>
      <c r="H5" s="132">
        <v>2</v>
      </c>
      <c r="I5" s="109">
        <v>506.2</v>
      </c>
      <c r="J5" s="109">
        <v>0</v>
      </c>
      <c r="K5" s="133">
        <v>10</v>
      </c>
      <c r="L5" s="116">
        <v>2.84</v>
      </c>
      <c r="M5" s="116">
        <f>(I5+J5)*L5</f>
        <v>1437.608</v>
      </c>
      <c r="N5" s="117">
        <v>2563</v>
      </c>
      <c r="O5" s="117">
        <f>N5/(I5+J5)</f>
        <v>5.063216120110629</v>
      </c>
      <c r="P5" s="110">
        <f>(N5*100/M5)-100</f>
        <v>78.28225775037424</v>
      </c>
      <c r="Q5" s="109">
        <v>506.2</v>
      </c>
    </row>
    <row r="6" ht="12.75">
      <c r="K6">
        <f>SUM(K2:K5)</f>
        <v>31</v>
      </c>
    </row>
  </sheetData>
  <printOptions/>
  <pageMargins left="0.65" right="0.49" top="0.35" bottom="0.33" header="0.33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Admin</cp:lastModifiedBy>
  <cp:lastPrinted>2014-07-17T11:43:04Z</cp:lastPrinted>
  <dcterms:created xsi:type="dcterms:W3CDTF">1999-02-05T10:47:40Z</dcterms:created>
  <dcterms:modified xsi:type="dcterms:W3CDTF">2014-07-17T11:43:06Z</dcterms:modified>
  <cp:category/>
  <cp:version/>
  <cp:contentType/>
  <cp:contentStatus/>
</cp:coreProperties>
</file>