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.1.154\Econ\ОСЭР\Стратегическое планирование\Стратегия\Отчет по стратегии 2026\Изменения в стратегию\"/>
    </mc:Choice>
  </mc:AlternateContent>
  <xr:revisionPtr revIDLastSave="0" documentId="8_{ABC4AC91-603B-435A-984C-ECB20F70EEB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отчет мониторинг" sheetId="9" r:id="rId1"/>
  </sheets>
  <definedNames>
    <definedName name="_xlnm._FilterDatabase" localSheetId="0" hidden="1">'отчет мониторинг'!$A$7:$Q$18</definedName>
    <definedName name="_xlnm.Print_Titles" localSheetId="0">'отчет мониторинг'!$7:$11</definedName>
    <definedName name="_xlnm.Print_Area" localSheetId="0">'отчет мониторинг'!$A$1:$Q$71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1" i="9" l="1"/>
  <c r="I70" i="9"/>
  <c r="I68" i="9"/>
  <c r="I65" i="9"/>
  <c r="I63" i="9"/>
  <c r="I61" i="9"/>
  <c r="I58" i="9"/>
  <c r="I56" i="9"/>
  <c r="I54" i="9"/>
  <c r="I51" i="9"/>
  <c r="I49" i="9"/>
  <c r="I48" i="9"/>
  <c r="I46" i="9"/>
  <c r="I45" i="9"/>
  <c r="I42" i="9"/>
  <c r="I41" i="9"/>
  <c r="I39" i="9"/>
  <c r="I37" i="9"/>
  <c r="I36" i="9"/>
  <c r="I34" i="9"/>
  <c r="I31" i="9"/>
  <c r="I28" i="9" l="1"/>
  <c r="I27" i="9"/>
  <c r="I25" i="9"/>
  <c r="I24" i="9"/>
  <c r="I22" i="9"/>
  <c r="I20" i="9"/>
  <c r="I18" i="9"/>
  <c r="I16" i="9"/>
  <c r="I14" i="9"/>
  <c r="N49" i="9"/>
  <c r="O49" i="9" s="1"/>
  <c r="P49" i="9" s="1"/>
  <c r="Q49" i="9" s="1"/>
  <c r="L49" i="9"/>
  <c r="M49" i="9" s="1"/>
  <c r="L68" i="9"/>
  <c r="M68" i="9" s="1"/>
  <c r="N68" i="9" s="1"/>
  <c r="O68" i="9" s="1"/>
  <c r="P68" i="9" s="1"/>
  <c r="Q68" i="9" s="1"/>
  <c r="H65" i="9"/>
  <c r="M65" i="9" s="1"/>
  <c r="N65" i="9" s="1"/>
  <c r="O65" i="9" s="1"/>
  <c r="P65" i="9" s="1"/>
  <c r="Q65" i="9" s="1"/>
  <c r="F65" i="9"/>
  <c r="M54" i="9"/>
  <c r="N54" i="9"/>
  <c r="O54" i="9"/>
  <c r="P54" i="9"/>
</calcChain>
</file>

<file path=xl/sharedStrings.xml><?xml version="1.0" encoding="utf-8"?>
<sst xmlns="http://schemas.openxmlformats.org/spreadsheetml/2006/main" count="179" uniqueCount="144">
  <si>
    <t>план</t>
  </si>
  <si>
    <t>факт</t>
  </si>
  <si>
    <t>Ед. изм.</t>
  </si>
  <si>
    <t>Плановый период</t>
  </si>
  <si>
    <t>%</t>
  </si>
  <si>
    <t>Результаты мониторинга и контроля реализации Стратегии</t>
  </si>
  <si>
    <t>№ п/п</t>
  </si>
  <si>
    <t>Наименование задачи Стратегии</t>
  </si>
  <si>
    <t>Наименование целевого показателя Стратегии</t>
  </si>
  <si>
    <t>Наименование цели Стратегии</t>
  </si>
  <si>
    <t>Значение целевого показателя Стратегии</t>
  </si>
  <si>
    <t>Год, предшествующий отчетному</t>
  </si>
  <si>
    <t xml:space="preserve">прогноз </t>
  </si>
  <si>
    <t>Изменения значения целевого показателя в отчетном году по отношению к предшествующему году (%)</t>
  </si>
  <si>
    <t>Приложение к отчету о ходе реализации Стратегии социально-экономического развития городского округа «Город Калининград» на период до 2035 года</t>
  </si>
  <si>
    <t>Целевое значение             (2035 год)</t>
  </si>
  <si>
    <t>Развитие человеческого капитала, обеспечение экономики города трудовыми, кадровыми и интеллектуальными ресурсами.и</t>
  </si>
  <si>
    <t>Воспитание гармонично развитой и социально ответственной личности на основе духовно-нравственных ценностей народов Российской Федерации, исторических и национально-культурных традиций, поддержки и развития способностей и талантов у детей и молодежи.</t>
  </si>
  <si>
    <t>Доля обучающихся муниципальных образовательных учреждений, вовлеченных в систему духовно-нравственного и гражданско-патриотического воспитания</t>
  </si>
  <si>
    <t>текущий год (2026)</t>
  </si>
  <si>
    <t>отчетный год (2025)</t>
  </si>
  <si>
    <t>Создание современной развивающей образовательной среды во всех муниципальных образовательных учреждениях, в том числе для детей с ограниченными возможностями здоровья. Приоритетными направлениями этой деятельности должны стать как развитие инфраструктуры учреждений за счет строительства и реконструкции объектов (в том числе с использованием механизма муниципально-частного партнерства), проведения капитального ремонта и совершенствования материально-технического обеспечения действующих учреждений, так и закрепление кадров, в том числе путем формирования достойной оплаты труда педагогического состава.</t>
  </si>
  <si>
    <t>Доля детей в возрасте от 2 месяцев до 7 лет, обучающихся по программам дошкольного образования</t>
  </si>
  <si>
    <t>Подготовка обучающихся к осознанному выбору дальнейшего образования и профессиональной деятельности. Основные усилия должны быть направлены на организацию сетевого взаимодействия образовательных учреждений, создание условий для учебно-исследовательской и проектной деятельности обучающихся, построение индивидуального образовательного маршрута, открытие на базе муниципальных образовательных учреждений профильных педагогических классов, функционирование ресурсных центров Балтийского федерального университета имени Иммануила Канта.</t>
  </si>
  <si>
    <t>доля выпускников муниципальных общеобразовательных учреждений, не получивших аттестат о среднем (полном) образовании, в общей численности выпускников 11-х классов</t>
  </si>
  <si>
    <t xml:space="preserve">Обеспечение экономики города высококвалифицированными кадрами, повышение предпринимательской компетенции, трансфер технологий и научных разработок в экономику города. Задача должна быть реализована путем привлечения в сферу </t>
  </si>
  <si>
    <t>Доля руководящих и педагогических работников муниципальных образовательных учреждений, принявших участие в мероприятиях, направленных на повышение квалификации в межкурсовой период</t>
  </si>
  <si>
    <t>Повышение доступности и привлекательности занятий физической культурой и спортом для всех групп населения.</t>
  </si>
  <si>
    <t>Доля населения, систематически занимающегося физической культурой и спортом, в общей численности населения Калининграда в возрасте от 3 до 79 лет</t>
  </si>
  <si>
    <t>Расширение возможностей для культурно-духовного развития жителей города.</t>
  </si>
  <si>
    <t>Уровень обеспеченности организациями сферы культуры от нормативного уровня обеспеченности</t>
  </si>
  <si>
    <t>Рост числа посещений культурных мероприятий по сравнению с показателем 2019 года</t>
  </si>
  <si>
    <t>Раз.</t>
  </si>
  <si>
    <t>Повышение социальной защищенности населения городского округа «Город Калининград</t>
  </si>
  <si>
    <t>Доля граждан, получающих меры социальной поддержки, в общей численности населения города Калининграда.</t>
  </si>
  <si>
    <t>факт (2024)</t>
  </si>
  <si>
    <t xml:space="preserve">Цель 2. </t>
  </si>
  <si>
    <t>Задача 2.1.</t>
  </si>
  <si>
    <t>Доля граждан, занимающихся волонтерской (добровольческой) деятельностью или вовлеченных в деятельность волонтерских (добровольческих) организаций</t>
  </si>
  <si>
    <t>Формирование комфортной городской среды 15-минутной доступности</t>
  </si>
  <si>
    <t>Выработка стандарта развития городских территорий как основы формирования уникального облика города при сохранении его исторической застройки с учетом экономически выгодного ее использования в современной жизни.</t>
  </si>
  <si>
    <t>Показатель 2.1.1.</t>
  </si>
  <si>
    <t>Индекс качества городской среды</t>
  </si>
  <si>
    <t>баллов</t>
  </si>
  <si>
    <t>-</t>
  </si>
  <si>
    <t>Задача 2.2.</t>
  </si>
  <si>
    <t>Создание высококлассных общественных пространств в зонах жилой застройки, подразумевающих наличие комфортного жилья, доступность и разнообразие объектов торговли и услуг, отдыха, досуга, образования, здравоохранения и пр., а также создание условий для физического благополучия горожан, их самореализации и продуктивного взаимодействия.</t>
  </si>
  <si>
    <t>Доля благоустроенных дворовых территорий от общего количества дворовых территорий, нуждающихся в благоустройстве</t>
  </si>
  <si>
    <t>Показатель 2.2.1</t>
  </si>
  <si>
    <t>Реконструкция и создание общественных пространств в существующих жилых районах, учитывающие как современное приспособление объектов культурного наследия, формирование природно-экологического каркаса города, в том числе путем восстановления паркового кольца города на основе идеи «Зеленого пояса Шнайдера», а также благоустройства парковых пространств посредством создания новых эколого-туристических зон и маршрутов, внедрения технологии «Умного озеленения» (определение территорий для высадки редких видов зеленых насаждений и высадка деревьев по математическим расчетам и моделям, применение современных IT-технологий в учете деревьев), так и своевременное проведение работ по обновлению и поддержанию жилищного фонда в надлежащем состоянии, улучшению его эксплуатационных и энергетических характеристик с учетом срока безопасной эксплуатации такого фонда, а также проведение мероприятий по повышению уровня экологической безопасности на территории городского округа, в том числе за счет улучшения качества атмосферного воздуха, организации раздельного сбора твердых коммунальных отходов, ликвидации сбросов в водные объекты города загрязненных сточных вод (без очистки и недостаточно очищенных) и обеспечения надлежащего санитарного состояния территорий общего пользования.</t>
  </si>
  <si>
    <t>Задача 2.3.</t>
  </si>
  <si>
    <t>Доля благоустроенных общественных территорий от общего количества общественных территорий, нуждающихся в благоустройстве.</t>
  </si>
  <si>
    <t>Показатель 2.3.1</t>
  </si>
  <si>
    <t>Доля площади зеленых насаждений в пределах городской черты от общей площади городских земель в пределах городской черты</t>
  </si>
  <si>
    <t>Показатель 2.3.2</t>
  </si>
  <si>
    <t>Задача 2.4.</t>
  </si>
  <si>
    <t>Совершенствование инженерных систем коммунального хозяйства, которое должно осуществляться с развитием опорной транспортной сети.</t>
  </si>
  <si>
    <t>Удельный вес общей площади жилых помещений, оборудованной одновременно водопроводом, водоотведением (канализацией), отоплением, горячим водоснабжением, газом или напольными электроплитами.</t>
  </si>
  <si>
    <t>Показатель 2.4.1.</t>
  </si>
  <si>
    <t>Задача 2.5.</t>
  </si>
  <si>
    <t>Обеспечение устойчивого сокращения непригодного для проживания жилищного фонда.</t>
  </si>
  <si>
    <t>Доля площади расселенного жилищного фонда от общей площади жилищного фонда, признанного в установленном порядке аварийным и непригодным для проживания.</t>
  </si>
  <si>
    <t>Доля населения, не переселенного из жилищного фонда, признанного в установленном порядке аварийным и непригодным для проживания.</t>
  </si>
  <si>
    <t>Показатель 2.5.1.</t>
  </si>
  <si>
    <t>Показатель 2.5.2.</t>
  </si>
  <si>
    <t xml:space="preserve">Цель 3. </t>
  </si>
  <si>
    <t>Развитие транспортной инфраструктуры</t>
  </si>
  <si>
    <t>Совершенствование опорной транспортной сети (магистральных путей сообщения и транспортных узлов) и городской улично-дорожной сети. Приоритетными направлениями решения данной задачи должны стать строительство (реконструкция) существующих улиц для перераспределения транспортных потоков, реконструкция выездных магистралей с учетом оборудования выделенной полосы для общественного транспорта, строительство новых мостов (автодорожный мост по ул. Буткова, мост по ул. Гюго, мост Музейный на о. Канта), объектов, позволяющих замкнуть улично-дорожную сеть в кольца (3-я очередь Восточной эстакады, мостовой переход через Калининградский залив, обходы города), строительство и реконструкция тротуаров, авто- и велопарковок, создание велодорожек как обязательного элемента улично-дорожной сети города, развитие инфраструктуры для средств индивидуальной мобильности.</t>
  </si>
  <si>
    <t>Задача 3.1.</t>
  </si>
  <si>
    <t>Доля городской дорожной сети, находящейся в нормативном состоянии</t>
  </si>
  <si>
    <t>Доля городских парковочных пространств, оборудованных станциями зарядки электротранспорта</t>
  </si>
  <si>
    <t>Задача 3.2.</t>
  </si>
  <si>
    <t>Развитие городского общественного транспорта, повышение его провозной способности</t>
  </si>
  <si>
    <t>Показатель 3.2.1</t>
  </si>
  <si>
    <t>Показатель 3.2.2</t>
  </si>
  <si>
    <t>Маршрутный коэффициент сети общественного транспорта.</t>
  </si>
  <si>
    <t>Провозная способность городского общественного пассажирского транспорта</t>
  </si>
  <si>
    <t>тыс. человек в год</t>
  </si>
  <si>
    <t>Задача 3.3.</t>
  </si>
  <si>
    <t>Уровень социального риска</t>
  </si>
  <si>
    <t>Обеспечение безопасности участников дорожного движения и сохранности городских дорог.</t>
  </si>
  <si>
    <t>Показатель 3.3.1.</t>
  </si>
  <si>
    <t>единиц</t>
  </si>
  <si>
    <t>Цель 4</t>
  </si>
  <si>
    <t>Развитие инфраструктуры связи и безопасности</t>
  </si>
  <si>
    <t>Совершенствование опорной транспортной сети (магистральных путей сообщения и транспортных узлов) и городской улично-дорожной сети</t>
  </si>
  <si>
    <t>Задача 4.1.</t>
  </si>
  <si>
    <t>Доля массовых социально значимых услуг, доступных в электронном виде</t>
  </si>
  <si>
    <t>Реализация проектов развития инфраструктуры современной коммуникации: проекта «Чистое небо», предполагающего ликвидацию всех воздушных кабелей и проводов на городских магистралях, проектов формирования эффективной системы управления городским хозяйством «Умный город», системы централизованного управления инженерными системами многоквартирных домов «Умный дом».</t>
  </si>
  <si>
    <t>Показатель 4.1.1.</t>
  </si>
  <si>
    <t>Задача 4.2.</t>
  </si>
  <si>
    <t>Показатель 4.2.1.</t>
  </si>
  <si>
    <t>Доля домохозяйств, имеющих широкополосный доступ к сети Интернет.</t>
  </si>
  <si>
    <t>Задача 4.3.</t>
  </si>
  <si>
    <t>Развитие комплекса программно-аппаратных средств и организационных мер для видеоохраны и технической безопасности «Безопасный город»</t>
  </si>
  <si>
    <t>Доля оборудования аппаратно-программного комплекса «Безопасный город», находящегося в постоянной готовности</t>
  </si>
  <si>
    <t>Показатель 4.3.1</t>
  </si>
  <si>
    <t>Цель 5</t>
  </si>
  <si>
    <t>Поддержка и стимулирование развития индустрии гостеприимства.</t>
  </si>
  <si>
    <t>Развитие инфраструктуры гостеприимства</t>
  </si>
  <si>
    <t>Задача 5.1.</t>
  </si>
  <si>
    <t>Число мест в коллективных средствах размещения в расчете на 1 тысячу жителей города</t>
  </si>
  <si>
    <t>Показатель 5.1.1.</t>
  </si>
  <si>
    <t>Развитие уникальных культурных характеристик города, способствующих созданию индивидуального образа городского округа «Город Калининград».</t>
  </si>
  <si>
    <t>Задача 5.2.</t>
  </si>
  <si>
    <t>Доля объектов культурного наследия, находящихся в муниципальной собственности и требующих консервации или реставрации, в общем количестве объектов культурного наследия, находящихся в муниципальной собственности</t>
  </si>
  <si>
    <t>Показатель 5.2.1.</t>
  </si>
  <si>
    <t>Задача 5.3.</t>
  </si>
  <si>
    <t>Развитие системы привлечения туристов</t>
  </si>
  <si>
    <t>Численность лиц, размещенных в коллективных средствах размещения в расчете на 1 тысячу жителей города</t>
  </si>
  <si>
    <t>Цель 6</t>
  </si>
  <si>
    <t>Повышение инвестиционной привлекательности городского округа «Город Калининград», создание среды, благоприятной для ведения бизнеса</t>
  </si>
  <si>
    <t>Создание условий для привлечения инвестиций в экономику города.</t>
  </si>
  <si>
    <t>Задача 6.1.</t>
  </si>
  <si>
    <t>Показатель 6.1.1.</t>
  </si>
  <si>
    <t>Инвестиции в основной капитал на душу населения</t>
  </si>
  <si>
    <t>Задача 6.2.</t>
  </si>
  <si>
    <t>Поддержка малого и среднего предпринимательства.</t>
  </si>
  <si>
    <t>Доля среднесписочной численности работников (без внешних совместителей) малых, средних предприятий и индивидуальных предпринимателей в среднесписочной численности работников (без внешних совместителей) всех предприятий и организаций</t>
  </si>
  <si>
    <t>Показатель 6.2.1.</t>
  </si>
  <si>
    <t>Показатель 6.2.2.</t>
  </si>
  <si>
    <t>Доля субъектов малого и среднего предпринимательства в общем количестве хозяйствующих субъектов.</t>
  </si>
  <si>
    <t>Показатель 2.2.2</t>
  </si>
  <si>
    <t>Удовлетворенность жителей качеством благоустройства
дворовых территорий и территорий общего пользования</t>
  </si>
  <si>
    <t>Показатель 5.3.1.</t>
  </si>
  <si>
    <t>Показатель 3.1.1.</t>
  </si>
  <si>
    <t>Показатель 3.1.2</t>
  </si>
  <si>
    <t>Показатель 1.6.1.</t>
  </si>
  <si>
    <t>Цель 1.</t>
  </si>
  <si>
    <t>Задача 1.1.</t>
  </si>
  <si>
    <t>Показатель 1.1.1</t>
  </si>
  <si>
    <t>Задача 1.4.</t>
  </si>
  <si>
    <t>Задача 1.5.</t>
  </si>
  <si>
    <t>Задача 1.6.</t>
  </si>
  <si>
    <t>Задача 1.7.</t>
  </si>
  <si>
    <t>Показатель 1.6.2.</t>
  </si>
  <si>
    <t>Показатель 1.7.1.</t>
  </si>
  <si>
    <t>Показатель 1.7.2.</t>
  </si>
  <si>
    <t>Покаатель 1.5.1.</t>
  </si>
  <si>
    <t>Показатель 1.4.1.</t>
  </si>
  <si>
    <t>Показатель 1.3.1.</t>
  </si>
  <si>
    <t>Показатель 1.2.1.</t>
  </si>
  <si>
    <t>Задача 1.3.</t>
  </si>
  <si>
    <t>Задача 1.2.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</si>
</sst>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 x14ac:knownFonts="1">
    <font>
      <sz val="10"/>
      <name val="Arial Cyr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20"/>
      <name val="Times New Roman"/>
      <family val="1"/>
      <charset val="204"/>
    </font>
    <font>
      <sz val="18"/>
      <name val="Times New Roman"/>
      <family val="1"/>
      <charset val="204"/>
    </font>
    <font>
      <sz val="18"/>
      <name val="Arial Cyr"/>
      <charset val="204"/>
    </font>
    <font>
      <b/>
      <sz val="20"/>
      <name val="Times New Roman"/>
      <family val="1"/>
      <charset val="204"/>
    </font>
    <font>
      <sz val="24"/>
      <name val="Times New Roman"/>
      <family val="1"/>
      <charset val="204"/>
    </font>
    <font>
      <sz val="12"/>
      <name val="Arial Cyr"/>
      <charset val="204"/>
    </font>
    <font>
      <b/>
      <u/>
      <sz val="10"/>
      <name val="Arial Cyr"/>
      <charset val="204"/>
    </font>
    <font>
      <b/>
      <u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u/>
      <sz val="10"/>
      <name val="Arial Cyr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6" fillId="0" borderId="0"/>
  </cellStyleXfs>
  <cellXfs count="128">
    <xf numFmtId="0" fontId="0" fillId="0" borderId="0" xfId="0"/>
    <xf numFmtId="0" fontId="2" fillId="0" borderId="0" xfId="0" applyFont="1" applyFill="1"/>
    <xf numFmtId="0" fontId="2" fillId="0" borderId="0" xfId="0" applyFont="1" applyFill="1" applyBorder="1"/>
    <xf numFmtId="49" fontId="2" fillId="0" borderId="0" xfId="0" applyNumberFormat="1" applyFont="1" applyFill="1"/>
    <xf numFmtId="0" fontId="0" fillId="0" borderId="0" xfId="0" applyFill="1" applyAlignment="1">
      <alignment horizontal="left" vertical="center" wrapText="1" indent="2"/>
    </xf>
    <xf numFmtId="0" fontId="3" fillId="0" borderId="0" xfId="0" applyFont="1" applyFill="1" applyAlignment="1">
      <alignment horizontal="centerContinuous" vertical="top" wrapText="1"/>
    </xf>
    <xf numFmtId="0" fontId="9" fillId="0" borderId="0" xfId="0" applyFont="1" applyFill="1" applyAlignment="1">
      <alignment horizontal="centerContinuous" vertical="top" wrapText="1"/>
    </xf>
    <xf numFmtId="0" fontId="10" fillId="0" borderId="0" xfId="0" applyFont="1" applyFill="1" applyAlignment="1">
      <alignment horizontal="centerContinuous" vertical="top" wrapText="1"/>
    </xf>
    <xf numFmtId="0" fontId="6" fillId="0" borderId="0" xfId="0" applyFont="1" applyFill="1" applyAlignment="1">
      <alignment horizontal="centerContinuous" vertical="top" wrapText="1"/>
    </xf>
    <xf numFmtId="0" fontId="2" fillId="0" borderId="0" xfId="0" applyFont="1" applyFill="1" applyAlignment="1">
      <alignment horizontal="centerContinuous" vertical="top" wrapText="1"/>
    </xf>
    <xf numFmtId="0" fontId="2" fillId="0" borderId="1" xfId="0" applyFont="1" applyFill="1" applyBorder="1" applyAlignment="1">
      <alignment horizontal="centerContinuous" vertical="top" wrapText="1"/>
    </xf>
    <xf numFmtId="0" fontId="2" fillId="0" borderId="1" xfId="0" applyFont="1" applyFill="1" applyBorder="1" applyAlignment="1">
      <alignment horizontal="centerContinuous" vertical="top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14" fillId="0" borderId="0" xfId="0" applyFont="1" applyFill="1"/>
    <xf numFmtId="0" fontId="14" fillId="0" borderId="0" xfId="0" applyFont="1" applyFill="1" applyAlignment="1">
      <alignment vertical="center"/>
    </xf>
    <xf numFmtId="0" fontId="2" fillId="0" borderId="1" xfId="0" applyFont="1" applyFill="1" applyBorder="1" applyAlignment="1">
      <alignment horizontal="centerContinuous" vertical="center" wrapText="1"/>
    </xf>
    <xf numFmtId="0" fontId="7" fillId="0" borderId="0" xfId="0" applyFont="1" applyFill="1" applyAlignment="1">
      <alignment horizontal="righ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 wrapText="1"/>
    </xf>
    <xf numFmtId="0" fontId="0" fillId="0" borderId="0" xfId="0" applyFill="1" applyAlignment="1">
      <alignment horizontal="right" wrapText="1"/>
    </xf>
    <xf numFmtId="0" fontId="7" fillId="0" borderId="0" xfId="0" applyFont="1" applyFill="1" applyAlignment="1">
      <alignment horizontal="right" vertical="center" wrapText="1"/>
    </xf>
    <xf numFmtId="0" fontId="8" fillId="0" borderId="0" xfId="0" applyFont="1" applyFill="1" applyAlignment="1">
      <alignment horizontal="right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center" vertical="center" wrapText="1"/>
    </xf>
    <xf numFmtId="0" fontId="0" fillId="0" borderId="12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2" xfId="0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4" xfId="0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6" xfId="0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 wrapText="1"/>
    </xf>
    <xf numFmtId="0" fontId="4" fillId="0" borderId="10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0" fillId="0" borderId="13" xfId="0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3" fillId="0" borderId="0" xfId="0" applyFont="1" applyFill="1" applyAlignment="1">
      <alignment horizontal="center" vertical="top" wrapText="1"/>
    </xf>
    <xf numFmtId="49" fontId="13" fillId="0" borderId="1" xfId="0" applyNumberFormat="1" applyFont="1" applyFill="1" applyBorder="1" applyAlignment="1">
      <alignment horizontal="left" vertical="center"/>
    </xf>
    <xf numFmtId="49" fontId="13" fillId="0" borderId="1" xfId="0" applyNumberFormat="1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/>
    </xf>
    <xf numFmtId="49" fontId="5" fillId="0" borderId="11" xfId="0" applyNumberFormat="1" applyFont="1" applyFill="1" applyBorder="1" applyAlignment="1">
      <alignment vertical="center" wrapText="1"/>
    </xf>
    <xf numFmtId="49" fontId="5" fillId="0" borderId="13" xfId="0" applyNumberFormat="1" applyFont="1" applyFill="1" applyBorder="1" applyAlignment="1">
      <alignment horizontal="left" vertical="center" wrapText="1"/>
    </xf>
    <xf numFmtId="49" fontId="5" fillId="0" borderId="12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justify" vertical="center" wrapText="1"/>
    </xf>
    <xf numFmtId="0" fontId="0" fillId="0" borderId="1" xfId="0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4" fontId="2" fillId="0" borderId="1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vertical="center" wrapText="1"/>
    </xf>
    <xf numFmtId="49" fontId="2" fillId="0" borderId="1" xfId="0" applyNumberFormat="1" applyFont="1" applyFill="1" applyBorder="1" applyAlignment="1">
      <alignment horizontal="left" vertical="center"/>
    </xf>
    <xf numFmtId="49" fontId="2" fillId="0" borderId="1" xfId="0" applyNumberFormat="1" applyFont="1" applyFill="1" applyBorder="1" applyAlignment="1">
      <alignment horizontal="left" vertical="center" wrapText="1"/>
    </xf>
    <xf numFmtId="164" fontId="2" fillId="0" borderId="1" xfId="0" applyNumberFormat="1" applyFont="1" applyFill="1" applyBorder="1" applyAlignment="1">
      <alignment horizontal="left" vertical="center" wrapText="1"/>
    </xf>
    <xf numFmtId="164" fontId="2" fillId="0" borderId="11" xfId="0" applyNumberFormat="1" applyFont="1" applyFill="1" applyBorder="1" applyAlignment="1">
      <alignment horizontal="left" vertical="center" wrapText="1"/>
    </xf>
    <xf numFmtId="164" fontId="0" fillId="0" borderId="13" xfId="0" applyNumberFormat="1" applyFill="1" applyBorder="1" applyAlignment="1">
      <alignment horizontal="left" vertical="center" wrapText="1"/>
    </xf>
    <xf numFmtId="164" fontId="0" fillId="0" borderId="12" xfId="0" applyNumberFormat="1" applyFill="1" applyBorder="1" applyAlignment="1">
      <alignment horizontal="left" vertical="center" wrapText="1"/>
    </xf>
    <xf numFmtId="164" fontId="2" fillId="0" borderId="1" xfId="1" applyNumberFormat="1" applyFont="1" applyFill="1" applyBorder="1" applyAlignment="1">
      <alignment horizontal="center" vertical="center" wrapText="1"/>
    </xf>
    <xf numFmtId="164" fontId="0" fillId="0" borderId="1" xfId="0" applyNumberFormat="1" applyFont="1" applyFill="1" applyBorder="1" applyAlignment="1">
      <alignment vertical="center" wrapText="1"/>
    </xf>
    <xf numFmtId="49" fontId="13" fillId="0" borderId="1" xfId="0" applyNumberFormat="1" applyFont="1" applyFill="1" applyBorder="1" applyAlignment="1">
      <alignment horizontal="left" vertical="center" wrapText="1"/>
    </xf>
    <xf numFmtId="164" fontId="13" fillId="0" borderId="11" xfId="0" applyNumberFormat="1" applyFont="1" applyFill="1" applyBorder="1" applyAlignment="1">
      <alignment horizontal="left" vertical="center" wrapText="1"/>
    </xf>
    <xf numFmtId="164" fontId="13" fillId="0" borderId="13" xfId="0" applyNumberFormat="1" applyFont="1" applyFill="1" applyBorder="1" applyAlignment="1">
      <alignment horizontal="left" vertical="center" wrapText="1"/>
    </xf>
    <xf numFmtId="164" fontId="13" fillId="0" borderId="12" xfId="0" applyNumberFormat="1" applyFont="1" applyFill="1" applyBorder="1" applyAlignment="1">
      <alignment horizontal="left" vertical="center" wrapText="1"/>
    </xf>
    <xf numFmtId="164" fontId="2" fillId="0" borderId="13" xfId="0" applyNumberFormat="1" applyFont="1" applyFill="1" applyBorder="1" applyAlignment="1">
      <alignment horizontal="left" vertical="center" wrapText="1"/>
    </xf>
    <xf numFmtId="164" fontId="2" fillId="0" borderId="12" xfId="0" applyNumberFormat="1" applyFont="1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vertical="center" wrapText="1"/>
    </xf>
    <xf numFmtId="164" fontId="2" fillId="0" borderId="12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/>
    </xf>
    <xf numFmtId="49" fontId="2" fillId="0" borderId="11" xfId="0" applyNumberFormat="1" applyFont="1" applyFill="1" applyBorder="1" applyAlignment="1">
      <alignment horizontal="left" vertical="center" wrapText="1"/>
    </xf>
    <xf numFmtId="0" fontId="11" fillId="0" borderId="13" xfId="0" applyFont="1" applyFill="1" applyBorder="1" applyAlignment="1">
      <alignment horizontal="left" vertical="center" wrapText="1"/>
    </xf>
    <xf numFmtId="0" fontId="11" fillId="0" borderId="12" xfId="0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49" fontId="2" fillId="0" borderId="13" xfId="0" applyNumberFormat="1" applyFont="1" applyFill="1" applyBorder="1" applyAlignment="1">
      <alignment horizontal="left" vertical="center" wrapText="1"/>
    </xf>
    <xf numFmtId="49" fontId="2" fillId="0" borderId="12" xfId="0" applyNumberFormat="1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justify" vertical="center" wrapText="1"/>
    </xf>
    <xf numFmtId="0" fontId="0" fillId="0" borderId="13" xfId="0" applyFill="1" applyBorder="1" applyAlignment="1">
      <alignment horizontal="justify" vertical="center" wrapText="1"/>
    </xf>
    <xf numFmtId="0" fontId="0" fillId="0" borderId="12" xfId="0" applyFill="1" applyBorder="1" applyAlignment="1">
      <alignment horizontal="justify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0" fillId="0" borderId="13" xfId="0" applyFont="1" applyFill="1" applyBorder="1" applyAlignment="1">
      <alignment horizontal="justify" vertical="center" wrapText="1"/>
    </xf>
    <xf numFmtId="0" fontId="0" fillId="0" borderId="12" xfId="0" applyFont="1" applyFill="1" applyBorder="1" applyAlignment="1">
      <alignment horizontal="justify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2" xfId="0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  <xf numFmtId="2" fontId="2" fillId="0" borderId="2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164" fontId="0" fillId="0" borderId="1" xfId="0" applyNumberFormat="1" applyFill="1" applyBorder="1" applyAlignment="1">
      <alignment horizontal="left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164" fontId="2" fillId="0" borderId="11" xfId="0" applyNumberFormat="1" applyFont="1" applyFill="1" applyBorder="1" applyAlignment="1">
      <alignment horizontal="justify" vertical="center" wrapText="1"/>
    </xf>
    <xf numFmtId="164" fontId="0" fillId="0" borderId="13" xfId="0" applyNumberFormat="1" applyFill="1" applyBorder="1" applyAlignment="1">
      <alignment horizontal="justify" vertical="center" wrapText="1"/>
    </xf>
    <xf numFmtId="164" fontId="0" fillId="0" borderId="12" xfId="0" applyNumberFormat="1" applyFill="1" applyBorder="1" applyAlignment="1">
      <alignment horizontal="justify" vertical="center" wrapText="1"/>
    </xf>
    <xf numFmtId="164" fontId="2" fillId="0" borderId="4" xfId="0" applyNumberFormat="1" applyFont="1" applyFill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justify" vertical="center" wrapText="1"/>
    </xf>
    <xf numFmtId="0" fontId="15" fillId="0" borderId="13" xfId="0" applyFont="1" applyFill="1" applyBorder="1" applyAlignment="1">
      <alignment horizontal="justify" vertical="center" wrapText="1"/>
    </xf>
    <xf numFmtId="0" fontId="15" fillId="0" borderId="12" xfId="0" applyFont="1" applyFill="1" applyBorder="1" applyAlignment="1">
      <alignment horizontal="justify" vertical="center" wrapText="1"/>
    </xf>
    <xf numFmtId="49" fontId="2" fillId="0" borderId="11" xfId="0" applyNumberFormat="1" applyFont="1" applyFill="1" applyBorder="1" applyAlignment="1">
      <alignment horizontal="justify" vertical="center" wrapText="1"/>
    </xf>
    <xf numFmtId="164" fontId="2" fillId="0" borderId="3" xfId="0" applyNumberFormat="1" applyFont="1" applyFill="1" applyBorder="1" applyAlignment="1">
      <alignment horizontal="center" vertical="center"/>
    </xf>
    <xf numFmtId="164" fontId="2" fillId="0" borderId="3" xfId="1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2" fillId="0" borderId="11" xfId="1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/>
    </xf>
    <xf numFmtId="1" fontId="2" fillId="0" borderId="4" xfId="1" applyNumberFormat="1" applyFont="1" applyFill="1" applyBorder="1" applyAlignment="1">
      <alignment horizontal="center" vertical="center" wrapText="1"/>
    </xf>
    <xf numFmtId="49" fontId="13" fillId="0" borderId="11" xfId="0" applyNumberFormat="1" applyFont="1" applyFill="1" applyBorder="1" applyAlignment="1">
      <alignment horizontal="left" vertical="center" wrapText="1"/>
    </xf>
    <xf numFmtId="0" fontId="12" fillId="0" borderId="13" xfId="0" applyFont="1" applyFill="1" applyBorder="1" applyAlignment="1">
      <alignment vertical="center" wrapText="1"/>
    </xf>
    <xf numFmtId="0" fontId="12" fillId="0" borderId="12" xfId="0" applyFont="1" applyFill="1" applyBorder="1" applyAlignment="1">
      <alignment vertical="center" wrapText="1"/>
    </xf>
    <xf numFmtId="0" fontId="2" fillId="0" borderId="1" xfId="1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center" vertical="center"/>
    </xf>
    <xf numFmtId="165" fontId="2" fillId="0" borderId="4" xfId="1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Alignment="1">
      <alignment wrapText="1"/>
    </xf>
    <xf numFmtId="0" fontId="0" fillId="0" borderId="0" xfId="0" applyFill="1" applyAlignment="1">
      <alignment wrapText="1"/>
    </xf>
  </cellXfs>
  <cellStyles count="3">
    <cellStyle name="Обычный" xfId="0" builtinId="0"/>
    <cellStyle name="Обычный 2" xfId="2" xr:uid="{8A7CF33C-2EA4-4749-83CB-E8AED8F3EC62}"/>
    <cellStyle name="Обычный_Коммуналка0109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82"/>
  <sheetViews>
    <sheetView tabSelected="1" view="pageBreakPreview" topLeftCell="A4" zoomScale="70" zoomScaleSheetLayoutView="70" zoomScalePageLayoutView="61" workbookViewId="0">
      <pane ySplit="7" topLeftCell="A11" activePane="bottomLeft" state="frozen"/>
      <selection activeCell="A4" sqref="A4"/>
      <selection pane="bottomLeft" activeCell="C17" sqref="C17:Q17"/>
    </sheetView>
  </sheetViews>
  <sheetFormatPr defaultColWidth="9.140625" defaultRowHeight="15.75" x14ac:dyDescent="0.25"/>
  <cols>
    <col min="1" max="1" width="28.42578125" style="1" customWidth="1"/>
    <col min="2" max="3" width="18.85546875" style="1" customWidth="1"/>
    <col min="4" max="4" width="58.140625" style="1" customWidth="1"/>
    <col min="5" max="5" width="20.140625" style="1" customWidth="1"/>
    <col min="6" max="6" width="20.7109375" style="1" customWidth="1"/>
    <col min="7" max="7" width="14" style="1" bestFit="1" customWidth="1"/>
    <col min="8" max="8" width="14.42578125" style="1" bestFit="1" customWidth="1"/>
    <col min="9" max="9" width="9.140625" style="1"/>
    <col min="10" max="10" width="4.5703125" style="1" customWidth="1"/>
    <col min="11" max="11" width="5.42578125" style="1" customWidth="1"/>
    <col min="12" max="13" width="15.85546875" style="1" customWidth="1"/>
    <col min="14" max="14" width="14.42578125" style="1" customWidth="1"/>
    <col min="15" max="15" width="15.28515625" style="1" customWidth="1"/>
    <col min="16" max="16" width="14.85546875" style="1" customWidth="1"/>
    <col min="17" max="17" width="15" style="1" customWidth="1"/>
    <col min="18" max="16384" width="9.140625" style="1"/>
  </cols>
  <sheetData>
    <row r="1" spans="1:27" ht="94.9" customHeight="1" x14ac:dyDescent="0.25">
      <c r="F1" s="20"/>
      <c r="G1" s="21"/>
      <c r="H1" s="21"/>
      <c r="I1" s="21"/>
      <c r="J1" s="21"/>
      <c r="K1" s="22" t="s">
        <v>14</v>
      </c>
      <c r="L1" s="23"/>
      <c r="M1" s="23"/>
      <c r="N1" s="23"/>
      <c r="O1" s="23"/>
      <c r="P1" s="23"/>
      <c r="Q1" s="23"/>
      <c r="R1" s="4"/>
      <c r="S1" s="4"/>
      <c r="T1" s="4"/>
      <c r="U1" s="4"/>
      <c r="V1" s="4"/>
      <c r="W1" s="4"/>
      <c r="X1" s="4"/>
      <c r="Y1" s="4"/>
    </row>
    <row r="2" spans="1:27" ht="25.15" customHeight="1" x14ac:dyDescent="0.25">
      <c r="A2" s="5" t="s">
        <v>5</v>
      </c>
      <c r="B2" s="5"/>
      <c r="C2" s="6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9"/>
      <c r="Q2" s="9"/>
    </row>
    <row r="4" spans="1:27" ht="94.9" customHeight="1" x14ac:dyDescent="0.25">
      <c r="F4" s="20"/>
      <c r="G4" s="21"/>
      <c r="H4" s="21"/>
      <c r="I4" s="21"/>
      <c r="J4" s="21"/>
      <c r="K4" s="17"/>
      <c r="L4" s="22" t="s">
        <v>14</v>
      </c>
      <c r="M4" s="22"/>
      <c r="N4" s="22"/>
      <c r="O4" s="22"/>
      <c r="P4" s="22"/>
      <c r="Q4" s="22"/>
      <c r="R4" s="46"/>
      <c r="S4" s="46"/>
      <c r="T4" s="4"/>
      <c r="U4" s="4"/>
      <c r="V4" s="4"/>
      <c r="W4" s="4"/>
      <c r="X4" s="4"/>
      <c r="Y4" s="4"/>
      <c r="Z4" s="4"/>
      <c r="AA4" s="4"/>
    </row>
    <row r="5" spans="1:27" ht="25.15" customHeight="1" x14ac:dyDescent="0.25">
      <c r="A5" s="47" t="s">
        <v>5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9"/>
      <c r="S5" s="9"/>
    </row>
    <row r="7" spans="1:27" s="2" customFormat="1" x14ac:dyDescent="0.25">
      <c r="A7" s="30" t="s">
        <v>6</v>
      </c>
      <c r="B7" s="31" t="s">
        <v>9</v>
      </c>
      <c r="C7" s="31" t="s">
        <v>7</v>
      </c>
      <c r="D7" s="30" t="s">
        <v>8</v>
      </c>
      <c r="E7" s="30" t="s">
        <v>2</v>
      </c>
      <c r="F7" s="10" t="s">
        <v>10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27" s="2" customFormat="1" ht="54" customHeight="1" x14ac:dyDescent="0.25">
      <c r="A8" s="30"/>
      <c r="B8" s="32"/>
      <c r="C8" s="32"/>
      <c r="D8" s="30"/>
      <c r="E8" s="30"/>
      <c r="F8" s="31" t="s">
        <v>11</v>
      </c>
      <c r="G8" s="35" t="s">
        <v>20</v>
      </c>
      <c r="H8" s="36"/>
      <c r="I8" s="39" t="s">
        <v>13</v>
      </c>
      <c r="J8" s="40"/>
      <c r="K8" s="41"/>
      <c r="L8" s="10" t="s">
        <v>3</v>
      </c>
      <c r="M8" s="16"/>
      <c r="N8" s="10"/>
      <c r="O8" s="10"/>
      <c r="P8" s="11"/>
      <c r="Q8" s="30" t="s">
        <v>15</v>
      </c>
    </row>
    <row r="9" spans="1:27" s="2" customFormat="1" ht="64.5" customHeight="1" x14ac:dyDescent="0.25">
      <c r="A9" s="30"/>
      <c r="B9" s="32"/>
      <c r="C9" s="32"/>
      <c r="D9" s="30"/>
      <c r="E9" s="30"/>
      <c r="F9" s="34"/>
      <c r="G9" s="37"/>
      <c r="H9" s="38"/>
      <c r="I9" s="42"/>
      <c r="J9" s="43"/>
      <c r="K9" s="44"/>
      <c r="L9" s="18" t="s">
        <v>19</v>
      </c>
      <c r="M9" s="18">
        <v>2027</v>
      </c>
      <c r="N9" s="18">
        <v>2028</v>
      </c>
      <c r="O9" s="18">
        <v>2029</v>
      </c>
      <c r="P9" s="18">
        <v>2030</v>
      </c>
      <c r="Q9" s="30"/>
    </row>
    <row r="10" spans="1:27" s="2" customFormat="1" x14ac:dyDescent="0.25">
      <c r="A10" s="30"/>
      <c r="B10" s="33"/>
      <c r="C10" s="33"/>
      <c r="D10" s="30"/>
      <c r="E10" s="30"/>
      <c r="F10" s="18" t="s">
        <v>35</v>
      </c>
      <c r="G10" s="18" t="s">
        <v>0</v>
      </c>
      <c r="H10" s="18" t="s">
        <v>1</v>
      </c>
      <c r="I10" s="24" t="s">
        <v>1</v>
      </c>
      <c r="J10" s="25"/>
      <c r="K10" s="26"/>
      <c r="L10" s="24" t="s">
        <v>12</v>
      </c>
      <c r="M10" s="45"/>
      <c r="N10" s="45"/>
      <c r="O10" s="45"/>
      <c r="P10" s="45"/>
      <c r="Q10" s="30"/>
    </row>
    <row r="11" spans="1:27" x14ac:dyDescent="0.25">
      <c r="A11" s="12">
        <v>1</v>
      </c>
      <c r="B11" s="12">
        <v>2</v>
      </c>
      <c r="C11" s="12">
        <v>3</v>
      </c>
      <c r="D11" s="13">
        <v>4</v>
      </c>
      <c r="E11" s="13">
        <v>5</v>
      </c>
      <c r="F11" s="13">
        <v>6</v>
      </c>
      <c r="G11" s="13">
        <v>7</v>
      </c>
      <c r="H11" s="13">
        <v>8</v>
      </c>
      <c r="I11" s="27">
        <v>9</v>
      </c>
      <c r="J11" s="28"/>
      <c r="K11" s="29"/>
      <c r="L11" s="13">
        <v>10</v>
      </c>
      <c r="M11" s="13">
        <v>11</v>
      </c>
      <c r="N11" s="13">
        <v>12</v>
      </c>
      <c r="O11" s="13">
        <v>13</v>
      </c>
      <c r="P11" s="13">
        <v>14</v>
      </c>
      <c r="Q11" s="13">
        <v>15</v>
      </c>
    </row>
    <row r="12" spans="1:27" s="14" customFormat="1" ht="26.25" customHeight="1" x14ac:dyDescent="0.25">
      <c r="A12" s="48" t="s">
        <v>128</v>
      </c>
      <c r="B12" s="49" t="s">
        <v>16</v>
      </c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</row>
    <row r="13" spans="1:27" ht="33.75" customHeight="1" x14ac:dyDescent="0.25">
      <c r="A13" s="51" t="s">
        <v>129</v>
      </c>
      <c r="B13" s="52"/>
      <c r="C13" s="53" t="s">
        <v>17</v>
      </c>
      <c r="D13" s="53"/>
      <c r="E13" s="53"/>
      <c r="F13" s="53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4"/>
    </row>
    <row r="14" spans="1:27" s="2" customFormat="1" ht="42.75" customHeight="1" x14ac:dyDescent="0.25">
      <c r="A14" s="55" t="s">
        <v>130</v>
      </c>
      <c r="B14" s="56" t="s">
        <v>18</v>
      </c>
      <c r="C14" s="57"/>
      <c r="D14" s="57"/>
      <c r="E14" s="18" t="s">
        <v>4</v>
      </c>
      <c r="F14" s="58">
        <v>89.7</v>
      </c>
      <c r="G14" s="18">
        <v>65</v>
      </c>
      <c r="H14" s="58">
        <v>96.6</v>
      </c>
      <c r="I14" s="59">
        <f>(H14/F14*100)-100</f>
        <v>7.6923076923076934</v>
      </c>
      <c r="J14" s="60"/>
      <c r="K14" s="60"/>
      <c r="L14" s="61">
        <v>97</v>
      </c>
      <c r="M14" s="61">
        <v>97</v>
      </c>
      <c r="N14" s="61">
        <v>97.5</v>
      </c>
      <c r="O14" s="61">
        <v>97.5</v>
      </c>
      <c r="P14" s="61">
        <v>98</v>
      </c>
      <c r="Q14" s="61">
        <v>99</v>
      </c>
    </row>
    <row r="15" spans="1:27" s="2" customFormat="1" ht="54" customHeight="1" x14ac:dyDescent="0.25">
      <c r="A15" s="62" t="s">
        <v>143</v>
      </c>
      <c r="B15" s="52"/>
      <c r="C15" s="53" t="s">
        <v>21</v>
      </c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4"/>
    </row>
    <row r="16" spans="1:27" s="2" customFormat="1" ht="36.75" customHeight="1" x14ac:dyDescent="0.25">
      <c r="A16" s="63" t="s">
        <v>141</v>
      </c>
      <c r="B16" s="56" t="s">
        <v>22</v>
      </c>
      <c r="C16" s="57"/>
      <c r="D16" s="57"/>
      <c r="E16" s="58" t="s">
        <v>4</v>
      </c>
      <c r="F16" s="58">
        <v>83.4</v>
      </c>
      <c r="G16" s="58">
        <v>83.2</v>
      </c>
      <c r="H16" s="58">
        <v>83.8</v>
      </c>
      <c r="I16" s="59">
        <f>(H16/F16*100)-100</f>
        <v>0.47961630695442636</v>
      </c>
      <c r="J16" s="60"/>
      <c r="K16" s="60"/>
      <c r="L16" s="64">
        <v>84</v>
      </c>
      <c r="M16" s="64">
        <v>84.5</v>
      </c>
      <c r="N16" s="64">
        <v>85</v>
      </c>
      <c r="O16" s="64">
        <v>86</v>
      </c>
      <c r="P16" s="64">
        <v>86.5</v>
      </c>
      <c r="Q16" s="64">
        <v>90</v>
      </c>
    </row>
    <row r="17" spans="1:17" ht="51" customHeight="1" x14ac:dyDescent="0.25">
      <c r="A17" s="51" t="s">
        <v>142</v>
      </c>
      <c r="B17" s="65"/>
      <c r="C17" s="53" t="s">
        <v>23</v>
      </c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4"/>
    </row>
    <row r="18" spans="1:17" s="2" customFormat="1" ht="36" customHeight="1" x14ac:dyDescent="0.25">
      <c r="A18" s="66" t="s">
        <v>140</v>
      </c>
      <c r="B18" s="67" t="s">
        <v>24</v>
      </c>
      <c r="C18" s="67"/>
      <c r="D18" s="67"/>
      <c r="E18" s="58" t="s">
        <v>4</v>
      </c>
      <c r="F18" s="18">
        <v>0.1</v>
      </c>
      <c r="G18" s="18">
        <v>0.8</v>
      </c>
      <c r="H18" s="18">
        <v>0.03</v>
      </c>
      <c r="I18" s="59">
        <f>(H18/F18*100)-100</f>
        <v>-70</v>
      </c>
      <c r="J18" s="60"/>
      <c r="K18" s="60"/>
      <c r="L18" s="18">
        <v>1</v>
      </c>
      <c r="M18" s="18">
        <v>1</v>
      </c>
      <c r="N18" s="18">
        <v>1</v>
      </c>
      <c r="O18" s="18">
        <v>1</v>
      </c>
      <c r="P18" s="18">
        <v>0.8</v>
      </c>
      <c r="Q18" s="18">
        <v>0.6</v>
      </c>
    </row>
    <row r="19" spans="1:17" ht="39.75" customHeight="1" x14ac:dyDescent="0.25">
      <c r="A19" s="51" t="s">
        <v>131</v>
      </c>
      <c r="B19" s="65"/>
      <c r="C19" s="53" t="s">
        <v>25</v>
      </c>
      <c r="D19" s="53"/>
      <c r="E19" s="53"/>
      <c r="F19" s="53"/>
      <c r="G19" s="53"/>
      <c r="H19" s="53"/>
      <c r="I19" s="53"/>
      <c r="J19" s="53"/>
      <c r="K19" s="53"/>
      <c r="L19" s="53"/>
      <c r="M19" s="53"/>
      <c r="N19" s="53"/>
      <c r="O19" s="53"/>
      <c r="P19" s="53"/>
      <c r="Q19" s="54"/>
    </row>
    <row r="20" spans="1:17" ht="63" customHeight="1" x14ac:dyDescent="0.25">
      <c r="A20" s="66" t="s">
        <v>139</v>
      </c>
      <c r="B20" s="68" t="s">
        <v>26</v>
      </c>
      <c r="C20" s="68"/>
      <c r="D20" s="68"/>
      <c r="E20" s="58" t="s">
        <v>4</v>
      </c>
      <c r="F20" s="18">
        <v>53.3</v>
      </c>
      <c r="G20" s="18">
        <v>53</v>
      </c>
      <c r="H20" s="18">
        <v>54.4</v>
      </c>
      <c r="I20" s="59">
        <f>(H20/F20*100)-100</f>
        <v>2.063789868667925</v>
      </c>
      <c r="J20" s="60"/>
      <c r="K20" s="60"/>
      <c r="L20" s="18">
        <v>55</v>
      </c>
      <c r="M20" s="18">
        <v>55.5</v>
      </c>
      <c r="N20" s="18">
        <v>56</v>
      </c>
      <c r="O20" s="18">
        <v>56.5</v>
      </c>
      <c r="P20" s="18">
        <v>57</v>
      </c>
      <c r="Q20" s="18">
        <v>60</v>
      </c>
    </row>
    <row r="21" spans="1:17" ht="36" customHeight="1" x14ac:dyDescent="0.25">
      <c r="A21" s="51" t="s">
        <v>132</v>
      </c>
      <c r="B21" s="65"/>
      <c r="C21" s="53" t="s">
        <v>27</v>
      </c>
      <c r="D21" s="53"/>
      <c r="E21" s="53"/>
      <c r="F21" s="53"/>
      <c r="G21" s="53"/>
      <c r="H21" s="53"/>
      <c r="I21" s="53"/>
      <c r="J21" s="53"/>
      <c r="K21" s="53"/>
      <c r="L21" s="53"/>
      <c r="M21" s="53"/>
      <c r="N21" s="53"/>
      <c r="O21" s="53"/>
      <c r="P21" s="53"/>
      <c r="Q21" s="54"/>
    </row>
    <row r="22" spans="1:17" ht="42" customHeight="1" x14ac:dyDescent="0.25">
      <c r="A22" s="66" t="s">
        <v>138</v>
      </c>
      <c r="B22" s="69" t="s">
        <v>28</v>
      </c>
      <c r="C22" s="70"/>
      <c r="D22" s="71"/>
      <c r="E22" s="58" t="s">
        <v>4</v>
      </c>
      <c r="F22" s="18">
        <v>56.2</v>
      </c>
      <c r="G22" s="18">
        <v>55.7</v>
      </c>
      <c r="H22" s="18">
        <v>58.2</v>
      </c>
      <c r="I22" s="59">
        <f>(H22/F22*100)-100</f>
        <v>3.5587188612099681</v>
      </c>
      <c r="J22" s="60"/>
      <c r="K22" s="60"/>
      <c r="L22" s="72">
        <v>60.5</v>
      </c>
      <c r="M22" s="72">
        <v>62.9</v>
      </c>
      <c r="N22" s="72">
        <v>64.900000000000006</v>
      </c>
      <c r="O22" s="72">
        <v>66.3</v>
      </c>
      <c r="P22" s="72">
        <v>70</v>
      </c>
      <c r="Q22" s="72">
        <v>75</v>
      </c>
    </row>
    <row r="23" spans="1:17" ht="27.75" customHeight="1" x14ac:dyDescent="0.25">
      <c r="A23" s="51" t="s">
        <v>133</v>
      </c>
      <c r="B23" s="65"/>
      <c r="C23" s="53" t="s">
        <v>29</v>
      </c>
      <c r="D23" s="53"/>
      <c r="E23" s="53"/>
      <c r="F23" s="53"/>
      <c r="G23" s="53"/>
      <c r="H23" s="53"/>
      <c r="I23" s="53"/>
      <c r="J23" s="53"/>
      <c r="K23" s="53"/>
      <c r="L23" s="53"/>
      <c r="M23" s="53"/>
      <c r="N23" s="53"/>
      <c r="O23" s="53"/>
      <c r="P23" s="53"/>
      <c r="Q23" s="54"/>
    </row>
    <row r="24" spans="1:17" ht="35.450000000000003" customHeight="1" x14ac:dyDescent="0.25">
      <c r="A24" s="66" t="s">
        <v>127</v>
      </c>
      <c r="B24" s="68" t="s">
        <v>30</v>
      </c>
      <c r="C24" s="73"/>
      <c r="D24" s="73"/>
      <c r="E24" s="61" t="s">
        <v>4</v>
      </c>
      <c r="F24" s="61">
        <v>70</v>
      </c>
      <c r="G24" s="61">
        <v>72.5</v>
      </c>
      <c r="H24" s="61">
        <v>75</v>
      </c>
      <c r="I24" s="59">
        <f>(H24/F24*100)-100</f>
        <v>7.1428571428571388</v>
      </c>
      <c r="J24" s="60"/>
      <c r="K24" s="60"/>
      <c r="L24" s="61">
        <v>79.2</v>
      </c>
      <c r="M24" s="61">
        <v>79.2</v>
      </c>
      <c r="N24" s="61">
        <v>79.2</v>
      </c>
      <c r="O24" s="61">
        <v>79.2</v>
      </c>
      <c r="P24" s="61">
        <v>84.5</v>
      </c>
      <c r="Q24" s="61">
        <v>98</v>
      </c>
    </row>
    <row r="25" spans="1:17" ht="35.450000000000003" customHeight="1" x14ac:dyDescent="0.25">
      <c r="A25" s="66" t="s">
        <v>135</v>
      </c>
      <c r="B25" s="68" t="s">
        <v>31</v>
      </c>
      <c r="C25" s="73"/>
      <c r="D25" s="73"/>
      <c r="E25" s="61" t="s">
        <v>32</v>
      </c>
      <c r="F25" s="61">
        <v>1.47</v>
      </c>
      <c r="G25" s="61">
        <v>1.5</v>
      </c>
      <c r="H25" s="61">
        <v>1.6</v>
      </c>
      <c r="I25" s="59">
        <f>(H25/F25*100)-100</f>
        <v>8.8435374149659935</v>
      </c>
      <c r="J25" s="60"/>
      <c r="K25" s="60"/>
      <c r="L25" s="61">
        <v>1.7</v>
      </c>
      <c r="M25" s="61">
        <v>1.9</v>
      </c>
      <c r="N25" s="61">
        <v>2.2000000000000002</v>
      </c>
      <c r="O25" s="61">
        <v>2.6</v>
      </c>
      <c r="P25" s="61">
        <v>3</v>
      </c>
      <c r="Q25" s="61">
        <v>3.5</v>
      </c>
    </row>
    <row r="26" spans="1:17" ht="35.450000000000003" customHeight="1" x14ac:dyDescent="0.25">
      <c r="A26" s="51" t="s">
        <v>134</v>
      </c>
      <c r="B26" s="65"/>
      <c r="C26" s="53" t="s">
        <v>33</v>
      </c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4"/>
    </row>
    <row r="27" spans="1:17" ht="35.450000000000003" customHeight="1" x14ac:dyDescent="0.25">
      <c r="A27" s="66" t="s">
        <v>136</v>
      </c>
      <c r="B27" s="68" t="s">
        <v>34</v>
      </c>
      <c r="C27" s="73"/>
      <c r="D27" s="73"/>
      <c r="E27" s="61" t="s">
        <v>4</v>
      </c>
      <c r="F27" s="61">
        <v>28.2</v>
      </c>
      <c r="G27" s="61">
        <v>21.6</v>
      </c>
      <c r="H27" s="61">
        <v>24.4</v>
      </c>
      <c r="I27" s="59">
        <f>(H27/F27*100)-100</f>
        <v>-13.475177304964546</v>
      </c>
      <c r="J27" s="60"/>
      <c r="K27" s="60"/>
      <c r="L27" s="61">
        <v>24.7</v>
      </c>
      <c r="M27" s="61">
        <v>24.1</v>
      </c>
      <c r="N27" s="61">
        <v>22.8</v>
      </c>
      <c r="O27" s="61">
        <v>20.52</v>
      </c>
      <c r="P27" s="61">
        <v>18.468</v>
      </c>
      <c r="Q27" s="61">
        <v>18.3</v>
      </c>
    </row>
    <row r="28" spans="1:17" ht="43.5" customHeight="1" x14ac:dyDescent="0.25">
      <c r="A28" s="66" t="s">
        <v>137</v>
      </c>
      <c r="B28" s="68" t="s">
        <v>38</v>
      </c>
      <c r="C28" s="73"/>
      <c r="D28" s="73"/>
      <c r="E28" s="61" t="s">
        <v>4</v>
      </c>
      <c r="F28" s="61">
        <v>6.24</v>
      </c>
      <c r="G28" s="61">
        <v>8</v>
      </c>
      <c r="H28" s="61">
        <v>8</v>
      </c>
      <c r="I28" s="59">
        <f>(H28/F28*100)-100</f>
        <v>28.205128205128204</v>
      </c>
      <c r="J28" s="60"/>
      <c r="K28" s="60"/>
      <c r="L28" s="61">
        <v>8.5</v>
      </c>
      <c r="M28" s="61">
        <v>9</v>
      </c>
      <c r="N28" s="61">
        <v>9.5</v>
      </c>
      <c r="O28" s="61">
        <v>12</v>
      </c>
      <c r="P28" s="61">
        <v>15</v>
      </c>
      <c r="Q28" s="61">
        <v>18</v>
      </c>
    </row>
    <row r="29" spans="1:17" s="14" customFormat="1" ht="34.5" customHeight="1" x14ac:dyDescent="0.25">
      <c r="A29" s="74" t="s">
        <v>36</v>
      </c>
      <c r="B29" s="75" t="s">
        <v>39</v>
      </c>
      <c r="C29" s="76"/>
      <c r="D29" s="76"/>
      <c r="E29" s="76"/>
      <c r="F29" s="76"/>
      <c r="G29" s="76"/>
      <c r="H29" s="76"/>
      <c r="I29" s="76"/>
      <c r="J29" s="76"/>
      <c r="K29" s="76"/>
      <c r="L29" s="76"/>
      <c r="M29" s="76"/>
      <c r="N29" s="76"/>
      <c r="O29" s="76"/>
      <c r="P29" s="76"/>
      <c r="Q29" s="77"/>
    </row>
    <row r="30" spans="1:17" ht="21.75" customHeight="1" x14ac:dyDescent="0.25">
      <c r="A30" s="51" t="s">
        <v>37</v>
      </c>
      <c r="B30" s="65"/>
      <c r="C30" s="53" t="s">
        <v>40</v>
      </c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4"/>
    </row>
    <row r="31" spans="1:17" ht="24.75" customHeight="1" x14ac:dyDescent="0.25">
      <c r="A31" s="55" t="s">
        <v>41</v>
      </c>
      <c r="B31" s="69" t="s">
        <v>42</v>
      </c>
      <c r="C31" s="78"/>
      <c r="D31" s="79"/>
      <c r="E31" s="64" t="s">
        <v>43</v>
      </c>
      <c r="F31" s="80">
        <v>270</v>
      </c>
      <c r="G31" s="80">
        <v>288</v>
      </c>
      <c r="H31" s="80">
        <v>288</v>
      </c>
      <c r="I31" s="59">
        <f>(H31/F31*100)-100</f>
        <v>6.6666666666666714</v>
      </c>
      <c r="J31" s="60"/>
      <c r="K31" s="60"/>
      <c r="L31" s="80">
        <v>295</v>
      </c>
      <c r="M31" s="80">
        <v>302</v>
      </c>
      <c r="N31" s="80">
        <v>309</v>
      </c>
      <c r="O31" s="80">
        <v>316</v>
      </c>
      <c r="P31" s="80">
        <v>321</v>
      </c>
      <c r="Q31" s="80">
        <v>326</v>
      </c>
    </row>
    <row r="32" spans="1:17" ht="35.25" customHeight="1" x14ac:dyDescent="0.25">
      <c r="A32" s="51" t="s">
        <v>45</v>
      </c>
      <c r="B32" s="65"/>
      <c r="C32" s="53" t="s">
        <v>46</v>
      </c>
      <c r="D32" s="53"/>
      <c r="E32" s="53"/>
      <c r="F32" s="53"/>
      <c r="G32" s="53"/>
      <c r="H32" s="53"/>
      <c r="I32" s="53"/>
      <c r="J32" s="53"/>
      <c r="K32" s="53"/>
      <c r="L32" s="53"/>
      <c r="M32" s="53"/>
      <c r="N32" s="53"/>
      <c r="O32" s="53"/>
      <c r="P32" s="53"/>
      <c r="Q32" s="54"/>
    </row>
    <row r="33" spans="1:17" ht="35.25" customHeight="1" x14ac:dyDescent="0.25">
      <c r="A33" s="81" t="s">
        <v>48</v>
      </c>
      <c r="B33" s="69" t="s">
        <v>47</v>
      </c>
      <c r="C33" s="70"/>
      <c r="D33" s="71"/>
      <c r="E33" s="61" t="s">
        <v>4</v>
      </c>
      <c r="F33" s="64">
        <v>19.3</v>
      </c>
      <c r="G33" s="61">
        <v>35</v>
      </c>
      <c r="H33" s="64">
        <v>20</v>
      </c>
      <c r="I33" s="82" t="s">
        <v>44</v>
      </c>
      <c r="J33" s="59"/>
      <c r="K33" s="83"/>
      <c r="L33" s="80" t="s">
        <v>44</v>
      </c>
      <c r="M33" s="80" t="s">
        <v>44</v>
      </c>
      <c r="N33" s="80" t="s">
        <v>44</v>
      </c>
      <c r="O33" s="80" t="s">
        <v>44</v>
      </c>
      <c r="P33" s="80" t="s">
        <v>44</v>
      </c>
      <c r="Q33" s="80" t="s">
        <v>44</v>
      </c>
    </row>
    <row r="34" spans="1:17" ht="35.25" customHeight="1" x14ac:dyDescent="0.25">
      <c r="A34" s="81" t="s">
        <v>122</v>
      </c>
      <c r="B34" s="69" t="s">
        <v>123</v>
      </c>
      <c r="C34" s="78"/>
      <c r="D34" s="78"/>
      <c r="E34" s="61" t="s">
        <v>4</v>
      </c>
      <c r="F34" s="64">
        <v>54.8</v>
      </c>
      <c r="G34" s="61">
        <v>56</v>
      </c>
      <c r="H34" s="61">
        <v>56</v>
      </c>
      <c r="I34" s="59">
        <f>(H34/F34*100)-100</f>
        <v>2.1897810218978151</v>
      </c>
      <c r="J34" s="60"/>
      <c r="K34" s="60"/>
      <c r="L34" s="64">
        <v>57</v>
      </c>
      <c r="M34" s="64">
        <v>58.1</v>
      </c>
      <c r="N34" s="64">
        <v>59.4</v>
      </c>
      <c r="O34" s="64">
        <v>60.5</v>
      </c>
      <c r="P34" s="64">
        <v>62</v>
      </c>
      <c r="Q34" s="64">
        <v>65</v>
      </c>
    </row>
    <row r="35" spans="1:17" ht="103.5" customHeight="1" x14ac:dyDescent="0.25">
      <c r="A35" s="51" t="s">
        <v>50</v>
      </c>
      <c r="B35" s="65"/>
      <c r="C35" s="53" t="s">
        <v>49</v>
      </c>
      <c r="D35" s="53"/>
      <c r="E35" s="53"/>
      <c r="F35" s="53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4"/>
    </row>
    <row r="36" spans="1:17" ht="51.75" customHeight="1" x14ac:dyDescent="0.25">
      <c r="A36" s="81" t="s">
        <v>52</v>
      </c>
      <c r="B36" s="69" t="s">
        <v>51</v>
      </c>
      <c r="C36" s="78"/>
      <c r="D36" s="78"/>
      <c r="E36" s="61" t="s">
        <v>4</v>
      </c>
      <c r="F36" s="64">
        <v>49.4</v>
      </c>
      <c r="G36" s="61">
        <v>35</v>
      </c>
      <c r="H36" s="64">
        <v>54.4</v>
      </c>
      <c r="I36" s="59">
        <f>(H36/F36*100)-100</f>
        <v>10.121457489878537</v>
      </c>
      <c r="J36" s="60"/>
      <c r="K36" s="60"/>
      <c r="L36" s="64">
        <v>60.5</v>
      </c>
      <c r="M36" s="64">
        <v>62.5</v>
      </c>
      <c r="N36" s="64">
        <v>65</v>
      </c>
      <c r="O36" s="64">
        <v>67.5</v>
      </c>
      <c r="P36" s="64">
        <v>70</v>
      </c>
      <c r="Q36" s="64">
        <v>80</v>
      </c>
    </row>
    <row r="37" spans="1:17" ht="39.75" customHeight="1" x14ac:dyDescent="0.25">
      <c r="A37" s="81" t="s">
        <v>54</v>
      </c>
      <c r="B37" s="84" t="s">
        <v>53</v>
      </c>
      <c r="C37" s="85"/>
      <c r="D37" s="86"/>
      <c r="E37" s="61" t="s">
        <v>4</v>
      </c>
      <c r="F37" s="61">
        <v>8.61</v>
      </c>
      <c r="G37" s="61">
        <v>8.5</v>
      </c>
      <c r="H37" s="61">
        <v>8.6999999999999993</v>
      </c>
      <c r="I37" s="59">
        <f>(H37/F37*100)-100</f>
        <v>1.045296167247372</v>
      </c>
      <c r="J37" s="60"/>
      <c r="K37" s="60"/>
      <c r="L37" s="61">
        <v>8.9</v>
      </c>
      <c r="M37" s="61">
        <v>9.1999999999999993</v>
      </c>
      <c r="N37" s="61">
        <v>9.6999999999999993</v>
      </c>
      <c r="O37" s="61">
        <v>10.8</v>
      </c>
      <c r="P37" s="61">
        <v>11.8</v>
      </c>
      <c r="Q37" s="61">
        <v>15</v>
      </c>
    </row>
    <row r="38" spans="1:17" ht="24.75" customHeight="1" x14ac:dyDescent="0.25">
      <c r="A38" s="51" t="s">
        <v>55</v>
      </c>
      <c r="B38" s="65"/>
      <c r="C38" s="53" t="s">
        <v>56</v>
      </c>
      <c r="D38" s="53"/>
      <c r="E38" s="53"/>
      <c r="F38" s="53"/>
      <c r="G38" s="53"/>
      <c r="H38" s="53"/>
      <c r="I38" s="53"/>
      <c r="J38" s="53"/>
      <c r="K38" s="53"/>
      <c r="L38" s="53"/>
      <c r="M38" s="53"/>
      <c r="N38" s="53"/>
      <c r="O38" s="53"/>
      <c r="P38" s="53"/>
      <c r="Q38" s="54"/>
    </row>
    <row r="39" spans="1:17" ht="50.25" customHeight="1" x14ac:dyDescent="0.25">
      <c r="A39" s="87" t="s">
        <v>58</v>
      </c>
      <c r="B39" s="84" t="s">
        <v>57</v>
      </c>
      <c r="C39" s="88"/>
      <c r="D39" s="89"/>
      <c r="E39" s="61" t="s">
        <v>4</v>
      </c>
      <c r="F39" s="64">
        <v>94.2</v>
      </c>
      <c r="G39" s="64">
        <v>95.4</v>
      </c>
      <c r="H39" s="64">
        <v>94.6</v>
      </c>
      <c r="I39" s="59">
        <f>(H39/F39*100)-100</f>
        <v>0.42462845010615524</v>
      </c>
      <c r="J39" s="60"/>
      <c r="K39" s="60"/>
      <c r="L39" s="58">
        <v>95.2</v>
      </c>
      <c r="M39" s="58">
        <v>95.8</v>
      </c>
      <c r="N39" s="58">
        <v>96.7</v>
      </c>
      <c r="O39" s="58">
        <v>97.2</v>
      </c>
      <c r="P39" s="58">
        <v>97.7</v>
      </c>
      <c r="Q39" s="58">
        <v>99.9</v>
      </c>
    </row>
    <row r="40" spans="1:17" ht="15.75" customHeight="1" x14ac:dyDescent="0.25">
      <c r="A40" s="51" t="s">
        <v>59</v>
      </c>
      <c r="B40" s="65"/>
      <c r="C40" s="53" t="s">
        <v>60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3"/>
      <c r="P40" s="53"/>
      <c r="Q40" s="54"/>
    </row>
    <row r="41" spans="1:17" ht="33" customHeight="1" x14ac:dyDescent="0.25">
      <c r="A41" s="87" t="s">
        <v>63</v>
      </c>
      <c r="B41" s="90" t="s">
        <v>61</v>
      </c>
      <c r="C41" s="91"/>
      <c r="D41" s="92"/>
      <c r="E41" s="61" t="s">
        <v>4</v>
      </c>
      <c r="F41" s="18">
        <v>77.400000000000006</v>
      </c>
      <c r="G41" s="93">
        <v>83.4</v>
      </c>
      <c r="H41" s="18">
        <v>76.7</v>
      </c>
      <c r="I41" s="59">
        <f>(H41/F41*100)-100</f>
        <v>-0.90439276485788866</v>
      </c>
      <c r="J41" s="60"/>
      <c r="K41" s="60"/>
      <c r="L41" s="61">
        <v>79.2</v>
      </c>
      <c r="M41" s="61">
        <v>81.2</v>
      </c>
      <c r="N41" s="61">
        <v>83.5</v>
      </c>
      <c r="O41" s="61">
        <v>87.3</v>
      </c>
      <c r="P41" s="61">
        <v>91.7</v>
      </c>
      <c r="Q41" s="61">
        <v>100</v>
      </c>
    </row>
    <row r="42" spans="1:17" ht="34.5" customHeight="1" x14ac:dyDescent="0.25">
      <c r="A42" s="87" t="s">
        <v>64</v>
      </c>
      <c r="B42" s="90" t="s">
        <v>62</v>
      </c>
      <c r="C42" s="94"/>
      <c r="D42" s="95"/>
      <c r="E42" s="61" t="s">
        <v>4</v>
      </c>
      <c r="F42" s="18">
        <v>31.15</v>
      </c>
      <c r="G42" s="93">
        <v>12.6</v>
      </c>
      <c r="H42" s="18">
        <v>19.899999999999999</v>
      </c>
      <c r="I42" s="59">
        <f>(H42/F42*100)-100</f>
        <v>-36.115569823434988</v>
      </c>
      <c r="J42" s="60"/>
      <c r="K42" s="60"/>
      <c r="L42" s="93">
        <v>16.5</v>
      </c>
      <c r="M42" s="93">
        <v>13.4</v>
      </c>
      <c r="N42" s="93">
        <v>11.1</v>
      </c>
      <c r="O42" s="93">
        <v>9.1</v>
      </c>
      <c r="P42" s="93">
        <v>6.3</v>
      </c>
      <c r="Q42" s="93">
        <v>0</v>
      </c>
    </row>
    <row r="43" spans="1:17" s="15" customFormat="1" ht="39.75" customHeight="1" x14ac:dyDescent="0.2">
      <c r="A43" s="74" t="s">
        <v>65</v>
      </c>
      <c r="B43" s="75" t="s">
        <v>66</v>
      </c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7"/>
    </row>
    <row r="44" spans="1:17" ht="83.25" customHeight="1" x14ac:dyDescent="0.25">
      <c r="A44" s="51" t="s">
        <v>68</v>
      </c>
      <c r="B44" s="65"/>
      <c r="C44" s="53" t="s">
        <v>67</v>
      </c>
      <c r="D44" s="53"/>
      <c r="E44" s="53"/>
      <c r="F44" s="53"/>
      <c r="G44" s="53"/>
      <c r="H44" s="53"/>
      <c r="I44" s="53"/>
      <c r="J44" s="53"/>
      <c r="K44" s="53"/>
      <c r="L44" s="53"/>
      <c r="M44" s="53"/>
      <c r="N44" s="53"/>
      <c r="O44" s="53"/>
      <c r="P44" s="53"/>
      <c r="Q44" s="54"/>
    </row>
    <row r="45" spans="1:17" ht="39.75" customHeight="1" x14ac:dyDescent="0.25">
      <c r="A45" s="66" t="s">
        <v>125</v>
      </c>
      <c r="B45" s="84" t="s">
        <v>69</v>
      </c>
      <c r="C45" s="96"/>
      <c r="D45" s="97"/>
      <c r="E45" s="61" t="s">
        <v>4</v>
      </c>
      <c r="F45" s="19">
        <v>53.4</v>
      </c>
      <c r="G45" s="98">
        <v>85</v>
      </c>
      <c r="H45" s="19">
        <v>54.4</v>
      </c>
      <c r="I45" s="59">
        <f>(H45/F45*100)-100</f>
        <v>1.8726591760299698</v>
      </c>
      <c r="J45" s="60"/>
      <c r="K45" s="60"/>
      <c r="L45" s="18">
        <v>55.6</v>
      </c>
      <c r="M45" s="99">
        <v>57.5</v>
      </c>
      <c r="N45" s="99">
        <v>61</v>
      </c>
      <c r="O45" s="99">
        <v>65</v>
      </c>
      <c r="P45" s="99">
        <v>70</v>
      </c>
      <c r="Q45" s="99">
        <v>85</v>
      </c>
    </row>
    <row r="46" spans="1:17" ht="33" customHeight="1" x14ac:dyDescent="0.25">
      <c r="A46" s="66" t="s">
        <v>126</v>
      </c>
      <c r="B46" s="67" t="s">
        <v>70</v>
      </c>
      <c r="C46" s="100"/>
      <c r="D46" s="100"/>
      <c r="E46" s="61" t="s">
        <v>4</v>
      </c>
      <c r="F46" s="18">
        <v>14.2</v>
      </c>
      <c r="G46" s="18">
        <v>10.6</v>
      </c>
      <c r="H46" s="18">
        <v>15.8</v>
      </c>
      <c r="I46" s="59">
        <f>(H46/F46*100)-100</f>
        <v>11.26760563380283</v>
      </c>
      <c r="J46" s="60"/>
      <c r="K46" s="60"/>
      <c r="L46" s="61">
        <v>17.399999999999999</v>
      </c>
      <c r="M46" s="61">
        <v>19.5</v>
      </c>
      <c r="N46" s="61">
        <v>24</v>
      </c>
      <c r="O46" s="61">
        <v>27</v>
      </c>
      <c r="P46" s="61">
        <v>30</v>
      </c>
      <c r="Q46" s="61">
        <v>35</v>
      </c>
    </row>
    <row r="47" spans="1:17" ht="25.5" customHeight="1" x14ac:dyDescent="0.25">
      <c r="A47" s="51" t="s">
        <v>71</v>
      </c>
      <c r="B47" s="65"/>
      <c r="C47" s="53" t="s">
        <v>72</v>
      </c>
      <c r="D47" s="53"/>
      <c r="E47" s="53"/>
      <c r="F47" s="53"/>
      <c r="G47" s="53"/>
      <c r="H47" s="53"/>
      <c r="I47" s="53"/>
      <c r="J47" s="53"/>
      <c r="K47" s="53"/>
      <c r="L47" s="53"/>
      <c r="M47" s="53"/>
      <c r="N47" s="53"/>
      <c r="O47" s="53"/>
      <c r="P47" s="53"/>
      <c r="Q47" s="54"/>
    </row>
    <row r="48" spans="1:17" ht="23.25" customHeight="1" x14ac:dyDescent="0.25">
      <c r="A48" s="66" t="s">
        <v>73</v>
      </c>
      <c r="B48" s="68" t="s">
        <v>75</v>
      </c>
      <c r="C48" s="101"/>
      <c r="D48" s="101"/>
      <c r="E48" s="72" t="s">
        <v>82</v>
      </c>
      <c r="F48" s="64">
        <v>3.3</v>
      </c>
      <c r="G48" s="72">
        <v>3.3</v>
      </c>
      <c r="H48" s="64">
        <v>3.3</v>
      </c>
      <c r="I48" s="59">
        <f>(H48/F48*100)-100</f>
        <v>0</v>
      </c>
      <c r="J48" s="60"/>
      <c r="K48" s="60"/>
      <c r="L48" s="64">
        <v>3.3</v>
      </c>
      <c r="M48" s="64">
        <v>3.3</v>
      </c>
      <c r="N48" s="64">
        <v>3.3</v>
      </c>
      <c r="O48" s="64">
        <v>3.3</v>
      </c>
      <c r="P48" s="64">
        <v>3.3</v>
      </c>
      <c r="Q48" s="61">
        <v>3.5</v>
      </c>
    </row>
    <row r="49" spans="1:17" ht="21" customHeight="1" x14ac:dyDescent="0.25">
      <c r="A49" s="66" t="s">
        <v>74</v>
      </c>
      <c r="B49" s="68" t="s">
        <v>76</v>
      </c>
      <c r="C49" s="101"/>
      <c r="D49" s="101"/>
      <c r="E49" s="72" t="s">
        <v>77</v>
      </c>
      <c r="F49" s="102">
        <v>86843</v>
      </c>
      <c r="G49" s="102">
        <v>83635.399999999994</v>
      </c>
      <c r="H49" s="102">
        <v>87323.9</v>
      </c>
      <c r="I49" s="59">
        <f>(H49/F49*100)-100</f>
        <v>0.55375793097888959</v>
      </c>
      <c r="J49" s="60"/>
      <c r="K49" s="60"/>
      <c r="L49" s="102">
        <f>H49*1.007</f>
        <v>87935.167299999986</v>
      </c>
      <c r="M49" s="102">
        <f>L49*1.009</f>
        <v>88726.583805699978</v>
      </c>
      <c r="N49" s="102">
        <f>90942.514*1.01</f>
        <v>91851.939140000002</v>
      </c>
      <c r="O49" s="102">
        <f>N49*1.011</f>
        <v>92862.310470539989</v>
      </c>
      <c r="P49" s="102">
        <f>O49*1.012</f>
        <v>93976.658196186472</v>
      </c>
      <c r="Q49" s="102">
        <f>P49*1.03</f>
        <v>96795.957942072069</v>
      </c>
    </row>
    <row r="50" spans="1:17" ht="25.5" customHeight="1" x14ac:dyDescent="0.25">
      <c r="A50" s="51" t="s">
        <v>78</v>
      </c>
      <c r="B50" s="65"/>
      <c r="C50" s="53" t="s">
        <v>80</v>
      </c>
      <c r="D50" s="53"/>
      <c r="E50" s="53"/>
      <c r="F50" s="53"/>
      <c r="G50" s="53"/>
      <c r="H50" s="53"/>
      <c r="I50" s="53"/>
      <c r="J50" s="53"/>
      <c r="K50" s="53"/>
      <c r="L50" s="53"/>
      <c r="M50" s="53"/>
      <c r="N50" s="53"/>
      <c r="O50" s="53"/>
      <c r="P50" s="53"/>
      <c r="Q50" s="54"/>
    </row>
    <row r="51" spans="1:17" x14ac:dyDescent="0.25">
      <c r="A51" s="66" t="s">
        <v>81</v>
      </c>
      <c r="B51" s="103" t="s">
        <v>79</v>
      </c>
      <c r="C51" s="104"/>
      <c r="D51" s="105"/>
      <c r="E51" s="72" t="s">
        <v>82</v>
      </c>
      <c r="F51" s="106">
        <v>4.9000000000000004</v>
      </c>
      <c r="G51" s="107">
        <v>3.8</v>
      </c>
      <c r="H51" s="106">
        <v>3.3</v>
      </c>
      <c r="I51" s="59">
        <f>(H51/F51*100)-100</f>
        <v>-32.653061224489804</v>
      </c>
      <c r="J51" s="60"/>
      <c r="K51" s="60"/>
      <c r="L51" s="72">
        <v>3.3</v>
      </c>
      <c r="M51" s="72">
        <v>3.3</v>
      </c>
      <c r="N51" s="72">
        <v>3.3</v>
      </c>
      <c r="O51" s="72">
        <v>3.2</v>
      </c>
      <c r="P51" s="72">
        <v>3</v>
      </c>
      <c r="Q51" s="72">
        <v>2.4</v>
      </c>
    </row>
    <row r="52" spans="1:17" s="15" customFormat="1" ht="28.5" customHeight="1" x14ac:dyDescent="0.2">
      <c r="A52" s="48" t="s">
        <v>83</v>
      </c>
      <c r="B52" s="108" t="s">
        <v>84</v>
      </c>
      <c r="C52" s="109"/>
      <c r="D52" s="109"/>
      <c r="E52" s="109"/>
      <c r="F52" s="109"/>
      <c r="G52" s="109"/>
      <c r="H52" s="109"/>
      <c r="I52" s="109"/>
      <c r="J52" s="109"/>
      <c r="K52" s="109"/>
      <c r="L52" s="109"/>
      <c r="M52" s="109"/>
      <c r="N52" s="109"/>
      <c r="O52" s="109"/>
      <c r="P52" s="109"/>
      <c r="Q52" s="110"/>
    </row>
    <row r="53" spans="1:17" ht="25.5" customHeight="1" x14ac:dyDescent="0.25">
      <c r="A53" s="51" t="s">
        <v>86</v>
      </c>
      <c r="B53" s="65"/>
      <c r="C53" s="53" t="s">
        <v>85</v>
      </c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4"/>
    </row>
    <row r="54" spans="1:17" ht="24.75" customHeight="1" x14ac:dyDescent="0.25">
      <c r="A54" s="66" t="s">
        <v>89</v>
      </c>
      <c r="B54" s="111" t="s">
        <v>87</v>
      </c>
      <c r="C54" s="91"/>
      <c r="D54" s="92"/>
      <c r="E54" s="61" t="s">
        <v>4</v>
      </c>
      <c r="F54" s="112">
        <v>90</v>
      </c>
      <c r="G54" s="113">
        <v>50</v>
      </c>
      <c r="H54" s="112">
        <v>90</v>
      </c>
      <c r="I54" s="59">
        <f>(H54/F54*100)-100</f>
        <v>0</v>
      </c>
      <c r="J54" s="60"/>
      <c r="K54" s="60"/>
      <c r="L54" s="72">
        <v>90</v>
      </c>
      <c r="M54" s="114">
        <f>28/30*100</f>
        <v>93.333333333333329</v>
      </c>
      <c r="N54" s="114">
        <f>28/30*100</f>
        <v>93.333333333333329</v>
      </c>
      <c r="O54" s="114">
        <f>28/30*100</f>
        <v>93.333333333333329</v>
      </c>
      <c r="P54" s="114">
        <f>29/30*100</f>
        <v>96.666666666666671</v>
      </c>
      <c r="Q54" s="72">
        <v>100</v>
      </c>
    </row>
    <row r="55" spans="1:17" ht="39" customHeight="1" x14ac:dyDescent="0.25">
      <c r="A55" s="51" t="s">
        <v>90</v>
      </c>
      <c r="B55" s="65"/>
      <c r="C55" s="53" t="s">
        <v>88</v>
      </c>
      <c r="D55" s="53"/>
      <c r="E55" s="53"/>
      <c r="F55" s="53"/>
      <c r="G55" s="53"/>
      <c r="H55" s="53"/>
      <c r="I55" s="53"/>
      <c r="J55" s="53"/>
      <c r="K55" s="53"/>
      <c r="L55" s="53"/>
      <c r="M55" s="53"/>
      <c r="N55" s="53"/>
      <c r="O55" s="53"/>
      <c r="P55" s="53"/>
      <c r="Q55" s="54"/>
    </row>
    <row r="56" spans="1:17" ht="22.5" customHeight="1" x14ac:dyDescent="0.25">
      <c r="A56" s="66" t="s">
        <v>91</v>
      </c>
      <c r="B56" s="66" t="s">
        <v>92</v>
      </c>
      <c r="C56" s="66"/>
      <c r="D56" s="115"/>
      <c r="E56" s="116" t="s">
        <v>4</v>
      </c>
      <c r="F56" s="18">
        <v>93.6</v>
      </c>
      <c r="G56" s="61">
        <v>72.400000000000006</v>
      </c>
      <c r="H56" s="18">
        <v>92.9</v>
      </c>
      <c r="I56" s="59">
        <f>(H56/F56*100)-100</f>
        <v>-0.74786324786323632</v>
      </c>
      <c r="J56" s="60"/>
      <c r="K56" s="60"/>
      <c r="L56" s="72">
        <v>93.1</v>
      </c>
      <c r="M56" s="72">
        <v>93.4</v>
      </c>
      <c r="N56" s="72">
        <v>94.6</v>
      </c>
      <c r="O56" s="72">
        <v>95.2</v>
      </c>
      <c r="P56" s="72">
        <v>96</v>
      </c>
      <c r="Q56" s="72">
        <v>98</v>
      </c>
    </row>
    <row r="57" spans="1:17" ht="29.25" customHeight="1" x14ac:dyDescent="0.25">
      <c r="A57" s="51" t="s">
        <v>93</v>
      </c>
      <c r="B57" s="65"/>
      <c r="C57" s="53" t="s">
        <v>94</v>
      </c>
      <c r="D57" s="53"/>
      <c r="E57" s="53"/>
      <c r="F57" s="53"/>
      <c r="G57" s="53"/>
      <c r="H57" s="53"/>
      <c r="I57" s="53"/>
      <c r="J57" s="53"/>
      <c r="K57" s="53"/>
      <c r="L57" s="53"/>
      <c r="M57" s="53"/>
      <c r="N57" s="53"/>
      <c r="O57" s="53"/>
      <c r="P57" s="53"/>
      <c r="Q57" s="54"/>
    </row>
    <row r="58" spans="1:17" ht="39.75" customHeight="1" x14ac:dyDescent="0.25">
      <c r="A58" s="66" t="s">
        <v>96</v>
      </c>
      <c r="B58" s="69" t="s">
        <v>95</v>
      </c>
      <c r="C58" s="70"/>
      <c r="D58" s="71"/>
      <c r="E58" s="72" t="s">
        <v>4</v>
      </c>
      <c r="F58" s="117">
        <v>100</v>
      </c>
      <c r="G58" s="118">
        <v>100</v>
      </c>
      <c r="H58" s="118">
        <v>100</v>
      </c>
      <c r="I58" s="59">
        <f>(H58/F58*100)-100</f>
        <v>0</v>
      </c>
      <c r="J58" s="60"/>
      <c r="K58" s="60"/>
      <c r="L58" s="118">
        <v>100</v>
      </c>
      <c r="M58" s="118">
        <v>100</v>
      </c>
      <c r="N58" s="118">
        <v>100</v>
      </c>
      <c r="O58" s="118">
        <v>100</v>
      </c>
      <c r="P58" s="118">
        <v>100</v>
      </c>
      <c r="Q58" s="118">
        <v>100</v>
      </c>
    </row>
    <row r="59" spans="1:17" s="14" customFormat="1" ht="28.5" customHeight="1" x14ac:dyDescent="0.25">
      <c r="A59" s="48" t="s">
        <v>97</v>
      </c>
      <c r="B59" s="119" t="s">
        <v>98</v>
      </c>
      <c r="C59" s="120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120"/>
      <c r="Q59" s="121"/>
    </row>
    <row r="60" spans="1:17" ht="30.75" customHeight="1" x14ac:dyDescent="0.25">
      <c r="A60" s="51" t="s">
        <v>100</v>
      </c>
      <c r="B60" s="65"/>
      <c r="C60" s="53" t="s">
        <v>99</v>
      </c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</row>
    <row r="61" spans="1:17" ht="36.75" customHeight="1" x14ac:dyDescent="0.25">
      <c r="A61" s="66" t="s">
        <v>102</v>
      </c>
      <c r="B61" s="111" t="s">
        <v>101</v>
      </c>
      <c r="C61" s="91"/>
      <c r="D61" s="92"/>
      <c r="E61" s="122" t="s">
        <v>82</v>
      </c>
      <c r="F61" s="64">
        <v>18</v>
      </c>
      <c r="G61" s="72">
        <v>15.4</v>
      </c>
      <c r="H61" s="72">
        <v>22.1</v>
      </c>
      <c r="I61" s="59">
        <f>(H61/F61*100)-100</f>
        <v>22.777777777777786</v>
      </c>
      <c r="J61" s="60"/>
      <c r="K61" s="60"/>
      <c r="L61" s="123">
        <v>23.2</v>
      </c>
      <c r="M61" s="61">
        <v>24</v>
      </c>
      <c r="N61" s="61">
        <v>24.8</v>
      </c>
      <c r="O61" s="61">
        <v>25.2</v>
      </c>
      <c r="P61" s="61">
        <v>26.4</v>
      </c>
      <c r="Q61" s="61">
        <v>30</v>
      </c>
    </row>
    <row r="62" spans="1:17" ht="22.5" customHeight="1" x14ac:dyDescent="0.25">
      <c r="A62" s="51" t="s">
        <v>104</v>
      </c>
      <c r="B62" s="65"/>
      <c r="C62" s="53" t="s">
        <v>103</v>
      </c>
      <c r="D62" s="53"/>
      <c r="E62" s="53"/>
      <c r="F62" s="53"/>
      <c r="G62" s="53"/>
      <c r="H62" s="53"/>
      <c r="I62" s="53"/>
      <c r="J62" s="53"/>
      <c r="K62" s="53"/>
      <c r="L62" s="53"/>
      <c r="M62" s="53"/>
      <c r="N62" s="53"/>
      <c r="O62" s="53"/>
      <c r="P62" s="53"/>
      <c r="Q62" s="54"/>
    </row>
    <row r="63" spans="1:17" ht="50.25" customHeight="1" x14ac:dyDescent="0.25">
      <c r="A63" s="66" t="s">
        <v>106</v>
      </c>
      <c r="B63" s="84" t="s">
        <v>105</v>
      </c>
      <c r="C63" s="96"/>
      <c r="D63" s="97"/>
      <c r="E63" s="72" t="s">
        <v>4</v>
      </c>
      <c r="F63" s="124">
        <v>1.3</v>
      </c>
      <c r="G63" s="72">
        <v>0.6</v>
      </c>
      <c r="H63" s="72">
        <v>1.3</v>
      </c>
      <c r="I63" s="59">
        <f>(H63/F63*100)-100</f>
        <v>0</v>
      </c>
      <c r="J63" s="60"/>
      <c r="K63" s="60"/>
      <c r="L63" s="125">
        <v>1.3</v>
      </c>
      <c r="M63" s="125">
        <v>1.3</v>
      </c>
      <c r="N63" s="125">
        <v>1.3</v>
      </c>
      <c r="O63" s="125">
        <v>0.8</v>
      </c>
      <c r="P63" s="125">
        <v>0.6</v>
      </c>
      <c r="Q63" s="125">
        <v>0</v>
      </c>
    </row>
    <row r="64" spans="1:17" ht="34.5" customHeight="1" x14ac:dyDescent="0.25">
      <c r="A64" s="51" t="s">
        <v>107</v>
      </c>
      <c r="B64" s="65"/>
      <c r="C64" s="53" t="s">
        <v>108</v>
      </c>
      <c r="D64" s="53"/>
      <c r="E64" s="53"/>
      <c r="F64" s="53"/>
      <c r="G64" s="53"/>
      <c r="H64" s="53"/>
      <c r="I64" s="53"/>
      <c r="J64" s="53"/>
      <c r="K64" s="53"/>
      <c r="L64" s="53"/>
      <c r="M64" s="53"/>
      <c r="N64" s="53"/>
      <c r="O64" s="53"/>
      <c r="P64" s="53"/>
      <c r="Q64" s="54"/>
    </row>
    <row r="65" spans="1:21" ht="45" customHeight="1" x14ac:dyDescent="0.25">
      <c r="A65" s="66" t="s">
        <v>124</v>
      </c>
      <c r="B65" s="111" t="s">
        <v>109</v>
      </c>
      <c r="C65" s="91"/>
      <c r="D65" s="92"/>
      <c r="E65" s="122" t="s">
        <v>82</v>
      </c>
      <c r="F65" s="123">
        <f>497883/488.69</f>
        <v>1018.8115165033048</v>
      </c>
      <c r="G65" s="123">
        <v>1097.8</v>
      </c>
      <c r="H65" s="61">
        <f>402899/488.69</f>
        <v>824.44699093494853</v>
      </c>
      <c r="I65" s="59">
        <f>(H65/F65*100)-100</f>
        <v>-19.077574450222244</v>
      </c>
      <c r="J65" s="60"/>
      <c r="K65" s="60"/>
      <c r="L65" s="72">
        <v>910.2</v>
      </c>
      <c r="M65" s="72">
        <f>L65/H65*L65</f>
        <v>1004.872416430917</v>
      </c>
      <c r="N65" s="72">
        <f>M65/L65*M65</f>
        <v>1109.3919724277196</v>
      </c>
      <c r="O65" s="72">
        <f>N65/M65*N65</f>
        <v>1224.7828961794153</v>
      </c>
      <c r="P65" s="72">
        <f>O65/N65*O65</f>
        <v>1352.1759486783849</v>
      </c>
      <c r="Q65" s="72">
        <f>P65/O65*P65</f>
        <v>1492.8195044915581</v>
      </c>
    </row>
    <row r="66" spans="1:21" s="15" customFormat="1" ht="28.5" customHeight="1" x14ac:dyDescent="0.2">
      <c r="A66" s="48" t="s">
        <v>110</v>
      </c>
      <c r="B66" s="108" t="s">
        <v>111</v>
      </c>
      <c r="C66" s="109"/>
      <c r="D66" s="109"/>
      <c r="E66" s="109"/>
      <c r="F66" s="109"/>
      <c r="G66" s="109"/>
      <c r="H66" s="109"/>
      <c r="I66" s="109"/>
      <c r="J66" s="109"/>
      <c r="K66" s="109"/>
      <c r="L66" s="109"/>
      <c r="M66" s="109"/>
      <c r="N66" s="109"/>
      <c r="O66" s="109"/>
      <c r="P66" s="109"/>
      <c r="Q66" s="110"/>
    </row>
    <row r="67" spans="1:21" ht="45" customHeight="1" x14ac:dyDescent="0.25">
      <c r="A67" s="51" t="s">
        <v>113</v>
      </c>
      <c r="B67" s="65"/>
      <c r="C67" s="53" t="s">
        <v>112</v>
      </c>
      <c r="D67" s="53"/>
      <c r="E67" s="53"/>
      <c r="F67" s="53"/>
      <c r="G67" s="53"/>
      <c r="H67" s="53"/>
      <c r="I67" s="53"/>
      <c r="J67" s="53"/>
      <c r="K67" s="53"/>
      <c r="L67" s="53"/>
      <c r="M67" s="53"/>
      <c r="N67" s="53"/>
      <c r="O67" s="53"/>
      <c r="P67" s="53"/>
      <c r="Q67" s="54"/>
    </row>
    <row r="68" spans="1:21" ht="45" customHeight="1" x14ac:dyDescent="0.25">
      <c r="A68" s="66" t="s">
        <v>114</v>
      </c>
      <c r="B68" s="111" t="s">
        <v>115</v>
      </c>
      <c r="C68" s="91"/>
      <c r="D68" s="92"/>
      <c r="E68" s="61" t="s">
        <v>4</v>
      </c>
      <c r="F68" s="112">
        <v>213.2</v>
      </c>
      <c r="G68" s="112">
        <v>228</v>
      </c>
      <c r="H68" s="112">
        <v>250.75</v>
      </c>
      <c r="I68" s="59">
        <f>(H68/F68*100)-100</f>
        <v>17.612570356472816</v>
      </c>
      <c r="J68" s="60"/>
      <c r="K68" s="60"/>
      <c r="L68" s="72">
        <f>H68*1.1</f>
        <v>275.82500000000005</v>
      </c>
      <c r="M68" s="114">
        <f>L68*1.1</f>
        <v>303.40750000000008</v>
      </c>
      <c r="N68" s="114">
        <f>M68*1.1</f>
        <v>333.7482500000001</v>
      </c>
      <c r="O68" s="114">
        <f>N68*1.1</f>
        <v>367.12307500000014</v>
      </c>
      <c r="P68" s="114">
        <f>O68*1.1</f>
        <v>403.83538250000021</v>
      </c>
      <c r="Q68" s="72">
        <f>P68*1.3</f>
        <v>524.98599725000031</v>
      </c>
    </row>
    <row r="69" spans="1:21" ht="45" customHeight="1" x14ac:dyDescent="0.25">
      <c r="A69" s="51" t="s">
        <v>116</v>
      </c>
      <c r="B69" s="65"/>
      <c r="C69" s="53" t="s">
        <v>117</v>
      </c>
      <c r="D69" s="53"/>
      <c r="E69" s="53"/>
      <c r="F69" s="53"/>
      <c r="G69" s="53"/>
      <c r="H69" s="53"/>
      <c r="I69" s="53"/>
      <c r="J69" s="53"/>
      <c r="K69" s="53"/>
      <c r="L69" s="53"/>
      <c r="M69" s="53"/>
      <c r="N69" s="53"/>
      <c r="O69" s="53"/>
      <c r="P69" s="53"/>
      <c r="Q69" s="54"/>
    </row>
    <row r="70" spans="1:21" ht="60" customHeight="1" x14ac:dyDescent="0.25">
      <c r="A70" s="66" t="s">
        <v>119</v>
      </c>
      <c r="B70" s="84" t="s">
        <v>118</v>
      </c>
      <c r="C70" s="88"/>
      <c r="D70" s="89"/>
      <c r="E70" s="116" t="s">
        <v>4</v>
      </c>
      <c r="F70" s="61">
        <v>41.4</v>
      </c>
      <c r="G70" s="61">
        <v>28.7</v>
      </c>
      <c r="H70" s="18">
        <v>42.8</v>
      </c>
      <c r="I70" s="59">
        <f>(H70/F70*100)-100</f>
        <v>3.3816425120772919</v>
      </c>
      <c r="J70" s="60"/>
      <c r="K70" s="60"/>
      <c r="L70" s="72">
        <v>46.1</v>
      </c>
      <c r="M70" s="72">
        <v>47.2</v>
      </c>
      <c r="N70" s="72">
        <v>48.2</v>
      </c>
      <c r="O70" s="72">
        <v>52.4</v>
      </c>
      <c r="P70" s="72">
        <v>55</v>
      </c>
      <c r="Q70" s="72">
        <v>60</v>
      </c>
    </row>
    <row r="71" spans="1:21" ht="60.75" customHeight="1" x14ac:dyDescent="0.25">
      <c r="A71" s="66" t="s">
        <v>120</v>
      </c>
      <c r="B71" s="84" t="s">
        <v>121</v>
      </c>
      <c r="C71" s="88"/>
      <c r="D71" s="89"/>
      <c r="E71" s="116" t="s">
        <v>4</v>
      </c>
      <c r="F71" s="18">
        <v>86.4</v>
      </c>
      <c r="G71" s="61">
        <v>89.3</v>
      </c>
      <c r="H71" s="18">
        <v>86.8</v>
      </c>
      <c r="I71" s="59">
        <f>(H71/F71*100)-100</f>
        <v>0.4629629629629477</v>
      </c>
      <c r="J71" s="60"/>
      <c r="K71" s="60"/>
      <c r="L71" s="72">
        <v>87.8</v>
      </c>
      <c r="M71" s="72">
        <v>88.6</v>
      </c>
      <c r="N71" s="72">
        <v>89.4</v>
      </c>
      <c r="O71" s="72">
        <v>90.3</v>
      </c>
      <c r="P71" s="72">
        <v>91.1</v>
      </c>
      <c r="Q71" s="72">
        <v>92.6</v>
      </c>
    </row>
    <row r="72" spans="1:21" ht="40.9" customHeight="1" x14ac:dyDescent="0.25">
      <c r="A72" s="126"/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  <c r="M72" s="127"/>
      <c r="N72" s="127"/>
      <c r="O72" s="127"/>
      <c r="P72" s="127"/>
      <c r="Q72" s="127"/>
      <c r="R72" s="127"/>
      <c r="S72" s="127"/>
      <c r="T72" s="127"/>
      <c r="U72" s="127"/>
    </row>
    <row r="73" spans="1:21" x14ac:dyDescent="0.25">
      <c r="A73" s="3"/>
      <c r="B73" s="3"/>
    </row>
    <row r="74" spans="1:21" x14ac:dyDescent="0.25">
      <c r="A74" s="3"/>
      <c r="B74" s="3"/>
    </row>
    <row r="75" spans="1:21" x14ac:dyDescent="0.25">
      <c r="A75" s="3"/>
      <c r="B75" s="3"/>
    </row>
    <row r="76" spans="1:21" x14ac:dyDescent="0.25">
      <c r="A76" s="3"/>
      <c r="B76" s="3"/>
    </row>
    <row r="77" spans="1:21" x14ac:dyDescent="0.25">
      <c r="A77" s="3"/>
      <c r="B77" s="3"/>
    </row>
    <row r="78" spans="1:21" x14ac:dyDescent="0.25">
      <c r="A78" s="3"/>
      <c r="B78" s="3"/>
    </row>
    <row r="79" spans="1:21" x14ac:dyDescent="0.25">
      <c r="A79" s="3"/>
    </row>
    <row r="80" spans="1:21" x14ac:dyDescent="0.25">
      <c r="A80" s="3"/>
      <c r="B80" s="3"/>
    </row>
    <row r="81" spans="1:2" x14ac:dyDescent="0.25">
      <c r="A81" s="3"/>
      <c r="B81" s="3"/>
    </row>
    <row r="82" spans="1:2" x14ac:dyDescent="0.25">
      <c r="A82" s="3"/>
      <c r="B82" s="3"/>
    </row>
  </sheetData>
  <mergeCells count="108">
    <mergeCell ref="B49:D49"/>
    <mergeCell ref="C69:Q69"/>
    <mergeCell ref="C67:Q67"/>
    <mergeCell ref="C64:Q64"/>
    <mergeCell ref="C62:Q62"/>
    <mergeCell ref="C60:Q60"/>
    <mergeCell ref="C57:Q57"/>
    <mergeCell ref="C55:Q55"/>
    <mergeCell ref="C53:Q53"/>
    <mergeCell ref="C50:Q50"/>
    <mergeCell ref="I56:K56"/>
    <mergeCell ref="I31:K31"/>
    <mergeCell ref="I24:K24"/>
    <mergeCell ref="B41:D41"/>
    <mergeCell ref="B31:D31"/>
    <mergeCell ref="B20:D20"/>
    <mergeCell ref="I20:K20"/>
    <mergeCell ref="I22:K22"/>
    <mergeCell ref="B22:D22"/>
    <mergeCell ref="B27:D27"/>
    <mergeCell ref="I39:K39"/>
    <mergeCell ref="C26:Q26"/>
    <mergeCell ref="C30:Q30"/>
    <mergeCell ref="C32:Q32"/>
    <mergeCell ref="C35:Q35"/>
    <mergeCell ref="C38:Q38"/>
    <mergeCell ref="C40:Q40"/>
    <mergeCell ref="B39:D39"/>
    <mergeCell ref="B42:D42"/>
    <mergeCell ref="I42:K42"/>
    <mergeCell ref="B48:D48"/>
    <mergeCell ref="B34:D34"/>
    <mergeCell ref="I34:K34"/>
    <mergeCell ref="B33:D33"/>
    <mergeCell ref="I45:K45"/>
    <mergeCell ref="I33:K33"/>
    <mergeCell ref="B45:D45"/>
    <mergeCell ref="I41:K41"/>
    <mergeCell ref="B37:D37"/>
    <mergeCell ref="I37:K37"/>
    <mergeCell ref="B36:D36"/>
    <mergeCell ref="I36:K36"/>
    <mergeCell ref="I46:K46"/>
    <mergeCell ref="B46:D46"/>
    <mergeCell ref="B43:Q43"/>
    <mergeCell ref="C47:Q47"/>
    <mergeCell ref="C44:Q44"/>
    <mergeCell ref="F1:J1"/>
    <mergeCell ref="K1:Q1"/>
    <mergeCell ref="I10:K10"/>
    <mergeCell ref="I11:K11"/>
    <mergeCell ref="I14:K14"/>
    <mergeCell ref="A7:A10"/>
    <mergeCell ref="D7:D10"/>
    <mergeCell ref="E7:E10"/>
    <mergeCell ref="Q8:Q10"/>
    <mergeCell ref="B7:B10"/>
    <mergeCell ref="C7:C10"/>
    <mergeCell ref="F8:F9"/>
    <mergeCell ref="G8:H9"/>
    <mergeCell ref="I8:K9"/>
    <mergeCell ref="L10:P10"/>
    <mergeCell ref="F4:J4"/>
    <mergeCell ref="A5:Q5"/>
    <mergeCell ref="L4:Q4"/>
    <mergeCell ref="B12:Q12"/>
    <mergeCell ref="B14:D14"/>
    <mergeCell ref="I18:K18"/>
    <mergeCell ref="I16:K16"/>
    <mergeCell ref="B18:D18"/>
    <mergeCell ref="B16:D16"/>
    <mergeCell ref="C13:Q13"/>
    <mergeCell ref="C15:Q15"/>
    <mergeCell ref="C17:Q17"/>
    <mergeCell ref="B25:D25"/>
    <mergeCell ref="B29:Q29"/>
    <mergeCell ref="I25:K25"/>
    <mergeCell ref="B28:D28"/>
    <mergeCell ref="I27:K27"/>
    <mergeCell ref="I28:K28"/>
    <mergeCell ref="C19:Q19"/>
    <mergeCell ref="C21:Q21"/>
    <mergeCell ref="C23:Q23"/>
    <mergeCell ref="B24:D24"/>
    <mergeCell ref="I71:K71"/>
    <mergeCell ref="A72:U72"/>
    <mergeCell ref="B54:D54"/>
    <mergeCell ref="B58:D58"/>
    <mergeCell ref="B51:D51"/>
    <mergeCell ref="I48:K48"/>
    <mergeCell ref="B66:Q66"/>
    <mergeCell ref="B68:D68"/>
    <mergeCell ref="I68:K68"/>
    <mergeCell ref="I70:K70"/>
    <mergeCell ref="B70:D70"/>
    <mergeCell ref="B71:D71"/>
    <mergeCell ref="I49:K49"/>
    <mergeCell ref="I54:K54"/>
    <mergeCell ref="I51:K51"/>
    <mergeCell ref="I58:K58"/>
    <mergeCell ref="I61:K61"/>
    <mergeCell ref="I63:K63"/>
    <mergeCell ref="I65:K65"/>
    <mergeCell ref="B61:D61"/>
    <mergeCell ref="B65:D65"/>
    <mergeCell ref="B59:Q59"/>
    <mergeCell ref="B63:D63"/>
    <mergeCell ref="B52:Q52"/>
  </mergeCells>
  <printOptions horizontalCentered="1"/>
  <pageMargins left="0.31496062992125984" right="0.39370078740157483" top="3.937007874015748E-2" bottom="0.59055118110236227" header="0.39370078740157483" footer="0.39370078740157483"/>
  <pageSetup paperSize="9" scale="42" fitToHeight="0" orientation="landscape" r:id="rId1"/>
  <headerFooter scaleWithDoc="0" alignWithMargins="0">
    <evenHeader>&amp;C2</evenHeader>
  </headerFooter>
  <rowBreaks count="1" manualBreakCount="1">
    <brk id="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отчет мониторинг</vt:lpstr>
      <vt:lpstr>'отчет мониторинг'!Заголовки_для_печати</vt:lpstr>
      <vt:lpstr>'отчет мониторинг'!Область_печати</vt:lpstr>
    </vt:vector>
  </TitlesOfParts>
  <Company>Администрация области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Борисов Никита Андреевич</dc:creator>
  <cp:lastModifiedBy>Баранов Дмитрий Юрьевич</cp:lastModifiedBy>
  <cp:lastPrinted>2021-06-03T15:56:17Z</cp:lastPrinted>
  <dcterms:created xsi:type="dcterms:W3CDTF">2002-06-06T06:10:13Z</dcterms:created>
  <dcterms:modified xsi:type="dcterms:W3CDTF">2026-07-01T09:57:33Z</dcterms:modified>
</cp:coreProperties>
</file>