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" sheetId="16" r:id="rId3"/>
  </sheets>
  <externalReferences>
    <externalReference r:id="rId4"/>
    <externalReference r:id="rId5"/>
  </externalReferences>
  <definedNames>
    <definedName name="_xlnm._FilterDatabase" localSheetId="0" hidden="1">пример!$A$3:$O$16</definedName>
    <definedName name="_xlnm.Print_Titles" localSheetId="2">Приложение!$9:$9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11" i="16" l="1"/>
  <c r="M11" i="16"/>
  <c r="K11" i="16"/>
  <c r="M18" i="16"/>
  <c r="L20" i="16"/>
  <c r="K37" i="16" l="1"/>
  <c r="K36" i="16" s="1"/>
  <c r="O36" i="16" s="1"/>
  <c r="K18" i="16" l="1"/>
  <c r="G18" i="16"/>
  <c r="K19" i="16"/>
  <c r="M16" i="16"/>
  <c r="L16" i="16"/>
  <c r="K16" i="16"/>
  <c r="K68" i="16" l="1"/>
  <c r="D27" i="16"/>
  <c r="D22" i="16"/>
  <c r="D21" i="16"/>
  <c r="K81" i="16" l="1"/>
  <c r="M81" i="16"/>
  <c r="L81" i="16"/>
  <c r="B53" i="16" l="1"/>
  <c r="C53" i="16"/>
  <c r="E53" i="16"/>
  <c r="F53" i="16"/>
  <c r="G53" i="16"/>
  <c r="F50" i="16"/>
  <c r="L50" i="16"/>
  <c r="M50" i="16"/>
  <c r="F51" i="16"/>
  <c r="E41" i="16"/>
  <c r="F41" i="16"/>
  <c r="G41" i="16"/>
  <c r="E42" i="16"/>
  <c r="F42" i="16"/>
  <c r="G42" i="16"/>
  <c r="F43" i="16"/>
  <c r="G43" i="16"/>
  <c r="L43" i="16"/>
  <c r="M43" i="16"/>
  <c r="E38" i="16"/>
  <c r="F38" i="16"/>
  <c r="L37" i="16" l="1"/>
  <c r="M37" i="16"/>
  <c r="M34" i="16"/>
  <c r="M33" i="16" s="1"/>
  <c r="L34" i="16"/>
  <c r="L33" i="16" s="1"/>
  <c r="K14" i="16" l="1"/>
  <c r="K34" i="16" l="1"/>
  <c r="K33" i="16" s="1"/>
  <c r="M14" i="16"/>
  <c r="L14" i="16"/>
  <c r="M12" i="16" l="1"/>
  <c r="L12" i="16"/>
  <c r="M66" i="16"/>
  <c r="L66" i="16"/>
  <c r="M77" i="16"/>
  <c r="L77" i="16"/>
  <c r="M79" i="16"/>
  <c r="L79" i="16"/>
  <c r="M73" i="16"/>
  <c r="L73" i="16"/>
  <c r="M75" i="16"/>
  <c r="L75" i="16"/>
  <c r="M68" i="16"/>
  <c r="L68" i="16"/>
  <c r="L65" i="16" l="1"/>
  <c r="L72" i="16"/>
  <c r="M72" i="16"/>
  <c r="M65" i="16"/>
  <c r="M63" i="16"/>
  <c r="L63" i="16"/>
  <c r="M61" i="16"/>
  <c r="L61" i="16"/>
  <c r="M58" i="16"/>
  <c r="M57" i="16" s="1"/>
  <c r="L58" i="16"/>
  <c r="L57" i="16" s="1"/>
  <c r="K73" i="16"/>
  <c r="L60" i="16" l="1"/>
  <c r="M60" i="16"/>
  <c r="L10" i="16" l="1"/>
  <c r="M10" i="16"/>
  <c r="K77" i="16"/>
  <c r="K79" i="16" l="1"/>
  <c r="K75" i="16"/>
  <c r="K66" i="16"/>
  <c r="K63" i="16"/>
  <c r="K61" i="16"/>
  <c r="K58" i="16"/>
  <c r="K57" i="16" s="1"/>
  <c r="K60" i="16" l="1"/>
  <c r="K10" i="16" s="1"/>
  <c r="K72" i="16"/>
  <c r="K65" i="16"/>
  <c r="K12" i="16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<sst xmlns="http://schemas.openxmlformats.org/spreadsheetml/2006/main" count="734" uniqueCount="244">
  <si>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</si>
  <si>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</si>
  <si>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</si>
  <si>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</si>
  <si>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</si>
  <si>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</si>
  <si>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</si>
  <si>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</si>
  <si>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</si>
  <si>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</si>
  <si>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</si>
  <si>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</si>
  <si>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</si>
  <si>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</si>
  <si>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</si>
  <si>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</si>
  <si>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</si>
  <si>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</si>
  <si>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</si>
  <si>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</si>
  <si>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</si>
  <si>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</si>
  <si>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</si>
  <si>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</si>
  <si>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</si>
  <si>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</si>
  <si>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</si>
  <si>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</si>
  <si>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</si>
  <si>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</si>
  <si>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</si>
  <si>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</si>
  <si>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</si>
  <si>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</si>
  <si>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</si>
  <si>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</si>
  <si>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</si>
  <si>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</si>
  <si>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</si>
  <si>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</si>
  <si>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</si>
  <si>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</si>
  <si>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</si>
  <si>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</si>
  <si>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</si>
  <si>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</si>
  <si>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</si>
  <si>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</si>
  <si>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</si>
  <si>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</si>
  <si>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</si>
  <si>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</si>
  <si>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</si>
  <si>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</si>
  <si>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</si>
  <si>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</si>
  <si>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</si>
  <si>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</si>
  <si>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</si>
  <si>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</si>
  <si>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</si>
  <si>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</si>
  <si>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</si>
  <si>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</si>
  <si>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</si>
  <si>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</si>
  <si>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</si>
  <si>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</si>
  <si>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</si>
  <si>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</si>
  <si>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</si>
  <si>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</si>
  <si>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</si>
  <si>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</si>
  <si>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</si>
  <si>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</si>
  <si>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</si>
  <si>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</si>
  <si>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</si>
  <si>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</si>
  <si>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</si>
  <si>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</si>
  <si>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</si>
  <si>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</si>
  <si>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</si>
  <si>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</si>
  <si>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</si>
  <si>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</si>
  <si>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</si>
  <si>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</si>
  <si>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</si>
  <si>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МКУ "ЦИКТ"</t>
  </si>
  <si>
    <t>АГО</t>
  </si>
  <si>
    <t>МБУ "САТО"</t>
  </si>
  <si>
    <t>кв.м</t>
  </si>
  <si>
    <t>маши-ночас</t>
  </si>
  <si>
    <t xml:space="preserve">ед. 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</si>
  <si>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</si>
  <si>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</si>
  <si>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</si>
  <si>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количество месяцев</t>
  </si>
  <si>
    <t>мес.</t>
  </si>
  <si>
    <t>количество мероприятий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</si>
  <si>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</si>
  <si>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</si>
  <si>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</si>
  <si>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</si>
  <si>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</si>
  <si>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</si>
  <si>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</si>
  <si>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</si>
  <si>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</si>
  <si>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</si>
  <si>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</si>
  <si>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</si>
  <si>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</si>
  <si>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</si>
  <si>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</si>
  <si>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</si>
  <si>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</si>
  <si>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</si>
  <si>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</si>
  <si>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</si>
  <si>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количество выплат</t>
  </si>
  <si>
    <t>Городской Совет депутатов Калининграда</t>
  </si>
  <si>
    <t>Поощрения почетными грамотами и благодарноственными письмами  городского Совета депутатов Калининграда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</si>
  <si>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</si>
  <si>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</si>
  <si>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</si>
  <si>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</si>
  <si>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</si>
  <si>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</si>
  <si>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</si>
  <si>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Мероприятия в рамках международного и межмуниципального сотрудничестваа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</si>
  <si>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</si>
  <si>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</si>
  <si>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</si>
  <si>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</si>
  <si>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</si>
  <si>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</si>
  <si>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площадь отремонтирован-ных помещений</t>
  </si>
  <si>
    <t>11994</t>
  </si>
  <si>
    <t>11995</t>
  </si>
  <si>
    <t>11991</t>
  </si>
  <si>
    <t>11933</t>
  </si>
  <si>
    <t>Текущее содержание и ремонт административных зданий</t>
  </si>
  <si>
    <t>Обеспечение автоматизации бюджетного процесса</t>
  </si>
  <si>
    <t>11931</t>
  </si>
  <si>
    <t>Поощрения почетными грамотами и благодарностями главы городского округа "Город Калининград"</t>
  </si>
  <si>
    <t>11932</t>
  </si>
  <si>
    <t>Плановое значение</t>
  </si>
  <si>
    <t>2024 год</t>
  </si>
  <si>
    <t>2025 год</t>
  </si>
  <si>
    <t>3</t>
  </si>
  <si>
    <t>0</t>
  </si>
  <si>
    <t>2</t>
  </si>
  <si>
    <t>25</t>
  </si>
  <si>
    <t>1</t>
  </si>
  <si>
    <t>12</t>
  </si>
  <si>
    <t>781</t>
  </si>
  <si>
    <t>850</t>
  </si>
  <si>
    <t>4</t>
  </si>
  <si>
    <t>115</t>
  </si>
  <si>
    <t>30</t>
  </si>
  <si>
    <t>60</t>
  </si>
  <si>
    <t>ВСЕГО ПО ПРОГРАММЕ:</t>
  </si>
  <si>
    <t>Организация и осуществление транспортного обслуживания должностных лиц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</si>
  <si>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</si>
  <si>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 в средствах массовой информации</t>
  </si>
  <si>
    <t>Членские взносы в ассоциации и союзы городов</t>
  </si>
  <si>
    <t xml:space="preserve">площадь помещений
</t>
  </si>
  <si>
    <t>Организационное обеспечение официальных мероприятий органов местного самоуправления</t>
  </si>
  <si>
    <t>кол-во</t>
  </si>
  <si>
    <t>ед.</t>
  </si>
  <si>
    <t xml:space="preserve">площадь отремонтированных помещений </t>
  </si>
  <si>
    <t>Расходы на приобретение информационно-коммуникационного оборудования</t>
  </si>
  <si>
    <t>Приобретение оборудования для нужд администрации</t>
  </si>
  <si>
    <t>Обеспечение доступа в сеть Интернет</t>
  </si>
  <si>
    <t>Обеспечение создания и эксплуатации виртуальных серверов</t>
  </si>
  <si>
    <t>Предоставление места в кабельной канализации</t>
  </si>
  <si>
    <t>Техническая поддержка СЭД "Дело"</t>
  </si>
  <si>
    <t>Предоставление информационных услуг с использованием электронного архива (база СМИ)</t>
  </si>
  <si>
    <t>Продление и централизованная закупка лицензий на антивирусное программное обеспечение</t>
  </si>
  <si>
    <t>количество лицензий</t>
  </si>
  <si>
    <t>Доступ к справочным правовым системам</t>
  </si>
  <si>
    <t>Обеспечение защиты информации</t>
  </si>
  <si>
    <t>Обеспечение администрации стационарной телефонной связью</t>
  </si>
  <si>
    <t>Услуги IP TV</t>
  </si>
  <si>
    <t>Обеспечение работы сайта, портала</t>
  </si>
  <si>
    <t>Подключение зданий администрации к единой локальной вычислительной сети</t>
  </si>
  <si>
    <t>количество зданий</t>
  </si>
  <si>
    <t>Модернизация и ремонт структурированной кабельной системы в зданиях администрации</t>
  </si>
  <si>
    <t>количество точек подключения</t>
  </si>
  <si>
    <t>Услуги радиотелефонной связи для автодозвона</t>
  </si>
  <si>
    <t>продолжительность обслуживания</t>
  </si>
  <si>
    <t>Закупка автомобилей</t>
  </si>
  <si>
    <t>количество автомобилей</t>
  </si>
  <si>
    <t>Размещение информации о деятельности органов местного самоуправления</t>
  </si>
  <si>
    <t>08</t>
  </si>
  <si>
    <t>11917</t>
  </si>
  <si>
    <t>Оказание содействия избирательным комиссиям</t>
  </si>
  <si>
    <t>Материально-техническое обеспечение избирательных участков</t>
  </si>
  <si>
    <t xml:space="preserve">План реализации муниципальной программы «Обеспечение эффективного функционирования органов местного самоуправления городского округа «Город Калининград»  на 2024 год и плановый период 2025-2026 гг. </t>
  </si>
  <si>
    <t>декабрь 2024</t>
  </si>
  <si>
    <t>2026 год</t>
  </si>
  <si>
    <t>98900</t>
  </si>
  <si>
    <t>99350</t>
  </si>
  <si>
    <t xml:space="preserve">2025 год </t>
  </si>
  <si>
    <t>25100,6</t>
  </si>
  <si>
    <t>Развитие и укрепление материально-технической базы учреждений в целях транспортного обслуживания органов местного самоуправления, должностных лиц муниципальных казенных учреждений</t>
  </si>
  <si>
    <t>кв.м.</t>
  </si>
  <si>
    <t>Разработка проектно-сметной документации на капитальный ремонт фасада административного здания по ул.Октябрьская 79, г. Калининград</t>
  </si>
  <si>
    <t>пакет документов</t>
  </si>
  <si>
    <t>Разработка проектно-сметной документации на капитальный ремонт фасада административного здания по пр-т Победы 42, г. Калининград</t>
  </si>
  <si>
    <t>Разработка проектно-сметной документации на капитальный ремонт фасада административного здания по ул. К. Маркса, 41-43, г. Калининград</t>
  </si>
  <si>
    <t>386,2</t>
  </si>
  <si>
    <t>Капитальный ремонт коридоров 3-го этажа по адресу: Площадь Победы 1, г. Калининград</t>
  </si>
  <si>
    <t>1289</t>
  </si>
  <si>
    <t>10823</t>
  </si>
  <si>
    <t>13</t>
  </si>
  <si>
    <t>7</t>
  </si>
  <si>
    <t xml:space="preserve">Приложение № 1 к приказу первого заместителя главы администрации-управляющего делами от "___"__________2024г. № ____     
</t>
  </si>
  <si>
    <t>февраль 2024</t>
  </si>
  <si>
    <t>Количество разработанных пакетов проектно-сметной документации на капитальный ремонт помещений, административных зданий, прилегающих территорий и иных имущественных объектов</t>
  </si>
  <si>
    <t>количество пакетов докумнтации</t>
  </si>
  <si>
    <t xml:space="preserve">количество закупленного транспорта </t>
  </si>
  <si>
    <t>Поставка жалюзи оконных</t>
  </si>
  <si>
    <t>количество жалюзи</t>
  </si>
  <si>
    <t xml:space="preserve"> Приобретение нефинансовых активов</t>
  </si>
  <si>
    <t>Выполнение работ по капитальному ремонту помещений, административных зданий, прилегающих территорий и иных имущественных объектов</t>
  </si>
  <si>
    <t>количество закупленного оборудования</t>
  </si>
  <si>
    <t>Капитальный ремонт нежилых помещений 1 этажа объекта недвижимого имущества, расположенного по адресу:                          г. Калининград, ул. К. Маркса, д. 41-43 (в том числе строительный контроль)</t>
  </si>
  <si>
    <t>Текущий ремонт фасада и входной группы (арка, козырек) объекта недвижимого имущества, расположенного по адресу: г. Калининград, ул. Зарайская, д.7-17А (в том числе строительный контроль)</t>
  </si>
  <si>
    <t>площадь отремонтирован-ных поверхностей</t>
  </si>
  <si>
    <t>Текущий ремонт нежилых помещенийобъекта недвижимого имущества, расположенного по адресу: г. Калининград, ул. Зарайская, д.7-17А</t>
  </si>
  <si>
    <t>Закупка системы охлаждения серверных помещений</t>
  </si>
  <si>
    <t>количество систем</t>
  </si>
  <si>
    <t>количество оборудования</t>
  </si>
  <si>
    <t xml:space="preserve">Закупка видеопанели </t>
  </si>
  <si>
    <t>июль 2024</t>
  </si>
  <si>
    <t>Техническая поддержка системы видеоконференции</t>
  </si>
  <si>
    <t>май 2024</t>
  </si>
  <si>
    <t>Приобретение системы резервного копирования</t>
  </si>
  <si>
    <t>октябрь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</si>
</sst>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54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3" applyNumberFormat="1" applyFont="1" applyFill="1" applyBorder="1" applyAlignment="1" applyProtection="1">
      <alignment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3" xfId="3" applyNumberFormat="1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49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11" fillId="5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6;&#1080;%20&#1076;&#1086;&#1082;&#1091;&#1084;&#1077;&#1085;&#1090;&#1099;/&#1076;&#1086;&#1082;&#1091;&#1084;&#1077;&#1085;&#1090;&#1099;/2024/&#1055;&#1088;&#1086;&#1077;&#1082;&#1090;%20&#1073;&#1102;&#1076;&#1078;&#1077;&#1090;&#1072;%20&#1040;&#1043;&#1054;/&#1054;&#1041;&#1040;&#1057;&#1099;%20-&#1057;&#1042;&#1054;&#1044;%200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EF3~1/AppData/Local/Temp/&#1055;&#1083;&#1072;&#1085;%20&#1088;&#1077;&#1072;&#1083;&#1080;&#1079;&#1072;&#1094;&#1080;&#1080;%202022_11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"/>
      <sheetName val="ДопКР"/>
      <sheetName val="Прил 2 (принимаемые БО)"/>
      <sheetName val="Прил 3 (направление расходов)"/>
      <sheetName val="Прил 3.1 (аналитика направ рас)"/>
      <sheetName val="Прил 3.3 (аналит адресн переч)"/>
      <sheetName val="Прил 4 (межбюджетные)"/>
      <sheetName val="Прил 5 (АИП)"/>
      <sheetName val="Прил 6 (мун задание)"/>
      <sheetName val="Прил 6.1 (Аналитика ПФХД)"/>
      <sheetName val="Прил 6.2 (аналит целев субсид)"/>
      <sheetName val="КВСР"/>
      <sheetName val="Справочник организаций"/>
      <sheetName val="ДопФК"/>
      <sheetName val="Прил 6.3 Аналит ФО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G30" t="str">
    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1">
          <cell r="G31" t="str">
    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4">
          <cell r="G34" t="str">
            <v>Разработка проектно-сметной документации на капитальный ремонт фасада административного здания по Площадь Победы 1, г. Калининград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5"/>
    </sheetNames>
    <sheetDataSet>
      <sheetData sheetId="0" refreshError="1"/>
      <sheetData sheetId="1" refreshError="1"/>
      <sheetData sheetId="2" refreshError="1">
        <row r="10">
          <cell r="D10" t="str">
            <v>Приобретение внешних модулей расширения IPO 500</v>
          </cell>
          <cell r="E10" t="str">
            <v>количество оборудования</v>
          </cell>
          <cell r="F10" t="str">
            <v>шт.</v>
          </cell>
        </row>
        <row r="14">
          <cell r="E14" t="str">
            <v>количество месяцев</v>
          </cell>
          <cell r="F14" t="str">
            <v>мес.</v>
          </cell>
          <cell r="G14">
            <v>12</v>
          </cell>
        </row>
        <row r="15">
          <cell r="E15" t="str">
            <v>количество месяцев</v>
          </cell>
          <cell r="F15" t="str">
            <v>мес.</v>
          </cell>
          <cell r="G15">
            <v>12</v>
          </cell>
        </row>
        <row r="17">
          <cell r="F17" t="str">
            <v>мес.</v>
          </cell>
          <cell r="G17">
            <v>12</v>
          </cell>
          <cell r="J17">
            <v>120</v>
          </cell>
          <cell r="K17">
            <v>120</v>
          </cell>
        </row>
        <row r="25">
          <cell r="F25" t="str">
            <v>ед.</v>
          </cell>
          <cell r="J25">
            <v>0</v>
          </cell>
          <cell r="K25">
            <v>0</v>
          </cell>
        </row>
        <row r="26">
          <cell r="F26" t="str">
            <v>ед.</v>
          </cell>
        </row>
        <row r="30">
          <cell r="B30">
            <v>11119</v>
          </cell>
          <cell r="C30" t="str">
            <v>МКУ "ЦИКТ"</v>
          </cell>
          <cell r="E30" t="str">
            <v>количество месяцев</v>
          </cell>
          <cell r="F30" t="str">
            <v>мес.</v>
          </cell>
          <cell r="G30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20" t="s">
        <v>48</v>
      </c>
      <c r="B1" s="120" t="s">
        <v>4</v>
      </c>
      <c r="C1" s="120" t="s">
        <v>49</v>
      </c>
      <c r="D1" s="120" t="s">
        <v>50</v>
      </c>
      <c r="E1" s="120"/>
      <c r="F1" s="120" t="s">
        <v>53</v>
      </c>
      <c r="G1" s="120" t="s">
        <v>17</v>
      </c>
      <c r="H1" s="120"/>
      <c r="I1" s="120"/>
      <c r="J1" s="120"/>
      <c r="K1" s="120" t="s">
        <v>12</v>
      </c>
      <c r="L1" s="120"/>
      <c r="M1" s="120"/>
      <c r="N1" s="120"/>
      <c r="O1" s="120"/>
    </row>
    <row r="2" spans="1:15" ht="51" x14ac:dyDescent="0.2">
      <c r="A2" s="120"/>
      <c r="B2" s="120"/>
      <c r="C2" s="120"/>
      <c r="D2" s="10" t="s">
        <v>51</v>
      </c>
      <c r="E2" s="10" t="s">
        <v>52</v>
      </c>
      <c r="F2" s="120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21" t="s">
        <v>55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20" t="s">
        <v>3</v>
      </c>
      <c r="B5" s="120" t="s">
        <v>4</v>
      </c>
      <c r="C5" s="120" t="s">
        <v>10</v>
      </c>
      <c r="D5" s="120" t="s">
        <v>6</v>
      </c>
      <c r="E5" s="120" t="s">
        <v>17</v>
      </c>
      <c r="F5" s="120"/>
      <c r="G5" s="120"/>
      <c r="H5" s="120"/>
      <c r="I5" s="120"/>
      <c r="J5" s="120"/>
      <c r="K5" s="120" t="s">
        <v>37</v>
      </c>
      <c r="L5" s="120"/>
      <c r="M5" s="120"/>
      <c r="N5" s="120"/>
      <c r="O5" s="120"/>
      <c r="P5" s="122" t="s">
        <v>45</v>
      </c>
    </row>
    <row r="6" spans="1:17" ht="76.5" x14ac:dyDescent="0.2">
      <c r="A6" s="120"/>
      <c r="B6" s="120"/>
      <c r="C6" s="120"/>
      <c r="D6" s="120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23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tabSelected="1" topLeftCell="A40" zoomScale="80" zoomScaleNormal="80" workbookViewId="0">
      <selection activeCell="O12" sqref="O12"/>
    </sheetView>
  </sheetViews>
  <sheetFormatPr defaultColWidth="8.85546875" defaultRowHeight="15.75" x14ac:dyDescent="0.25"/>
  <cols>
    <col min="1" max="1" width="8.28515625" style="26" customWidth="1"/>
    <col min="2" max="2" width="11.28515625" style="26" customWidth="1"/>
    <col min="3" max="3" width="15.28515625" style="26" customWidth="1"/>
    <col min="4" max="4" width="63.42578125" style="26" customWidth="1"/>
    <col min="5" max="5" width="29.85546875" style="36" customWidth="1"/>
    <col min="6" max="6" width="11.140625" style="26" customWidth="1"/>
    <col min="7" max="7" width="11.42578125" style="26" customWidth="1"/>
    <col min="8" max="8" width="14.85546875" style="26" customWidth="1"/>
    <col min="9" max="10" width="11.28515625" style="26" bestFit="1" customWidth="1"/>
    <col min="11" max="11" width="16.7109375" style="26" customWidth="1"/>
    <col min="12" max="12" width="16.28515625" style="26" customWidth="1"/>
    <col min="13" max="13" width="17.28515625" style="26" customWidth="1"/>
    <col min="14" max="14" width="22.5703125" style="26" customWidth="1"/>
    <col min="15" max="15" width="13.140625" style="26" bestFit="1" customWidth="1"/>
    <col min="16" max="16" width="15.42578125" style="26" bestFit="1" customWidth="1"/>
    <col min="17" max="17" width="13.5703125" style="26" customWidth="1"/>
    <col min="18" max="16384" width="8.85546875" style="26"/>
  </cols>
  <sheetData>
    <row r="1" spans="1:17" x14ac:dyDescent="0.25">
      <c r="G1" s="124" t="s">
        <v>221</v>
      </c>
      <c r="H1" s="125"/>
      <c r="I1" s="125"/>
      <c r="J1" s="125"/>
      <c r="K1" s="125"/>
      <c r="L1" s="125"/>
      <c r="M1" s="125"/>
    </row>
    <row r="2" spans="1:17" x14ac:dyDescent="0.25">
      <c r="G2" s="125"/>
      <c r="H2" s="125"/>
      <c r="I2" s="125"/>
      <c r="J2" s="125"/>
      <c r="K2" s="125"/>
      <c r="L2" s="125"/>
      <c r="M2" s="125"/>
    </row>
    <row r="3" spans="1:17" ht="53.25" customHeight="1" x14ac:dyDescent="0.25">
      <c r="A3" s="126" t="s">
        <v>202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8"/>
      <c r="M3" s="128"/>
    </row>
    <row r="5" spans="1:17" ht="15.75" customHeight="1" x14ac:dyDescent="0.25">
      <c r="A5" s="140" t="s">
        <v>90</v>
      </c>
      <c r="B5" s="140" t="s">
        <v>4</v>
      </c>
      <c r="C5" s="132" t="s">
        <v>50</v>
      </c>
      <c r="D5" s="143" t="s">
        <v>89</v>
      </c>
      <c r="E5" s="135" t="s">
        <v>17</v>
      </c>
      <c r="F5" s="136"/>
      <c r="G5" s="136"/>
      <c r="H5" s="136"/>
      <c r="I5" s="136"/>
      <c r="J5" s="136"/>
      <c r="K5" s="152"/>
      <c r="L5" s="152"/>
      <c r="M5" s="153"/>
    </row>
    <row r="6" spans="1:17" ht="15.75" customHeight="1" x14ac:dyDescent="0.25">
      <c r="A6" s="140"/>
      <c r="B6" s="140"/>
      <c r="C6" s="141"/>
      <c r="D6" s="143"/>
      <c r="E6" s="129" t="s">
        <v>18</v>
      </c>
      <c r="F6" s="132" t="s">
        <v>88</v>
      </c>
      <c r="G6" s="135" t="s">
        <v>150</v>
      </c>
      <c r="H6" s="137"/>
      <c r="I6" s="137"/>
      <c r="J6" s="138"/>
      <c r="K6" s="144" t="s">
        <v>151</v>
      </c>
      <c r="L6" s="144" t="s">
        <v>207</v>
      </c>
      <c r="M6" s="144" t="s">
        <v>204</v>
      </c>
    </row>
    <row r="7" spans="1:17" x14ac:dyDescent="0.25">
      <c r="A7" s="140"/>
      <c r="B7" s="140"/>
      <c r="C7" s="141"/>
      <c r="D7" s="143"/>
      <c r="E7" s="130"/>
      <c r="F7" s="133"/>
      <c r="G7" s="135" t="s">
        <v>151</v>
      </c>
      <c r="H7" s="138"/>
      <c r="I7" s="132" t="s">
        <v>152</v>
      </c>
      <c r="J7" s="132" t="s">
        <v>204</v>
      </c>
      <c r="K7" s="145"/>
      <c r="L7" s="145"/>
      <c r="M7" s="145"/>
    </row>
    <row r="8" spans="1:17" ht="54.75" customHeight="1" x14ac:dyDescent="0.25">
      <c r="A8" s="140"/>
      <c r="B8" s="140"/>
      <c r="C8" s="142"/>
      <c r="D8" s="143"/>
      <c r="E8" s="131"/>
      <c r="F8" s="134"/>
      <c r="G8" s="99" t="s">
        <v>172</v>
      </c>
      <c r="H8" s="100" t="s">
        <v>54</v>
      </c>
      <c r="I8" s="139"/>
      <c r="J8" s="139"/>
      <c r="K8" s="145"/>
      <c r="L8" s="145"/>
      <c r="M8" s="145"/>
    </row>
    <row r="9" spans="1:17" x14ac:dyDescent="0.25">
      <c r="A9" s="24">
        <v>1</v>
      </c>
      <c r="B9" s="24">
        <v>2</v>
      </c>
      <c r="C9" s="24">
        <v>3</v>
      </c>
      <c r="D9" s="24">
        <v>4</v>
      </c>
      <c r="E9" s="33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</row>
    <row r="10" spans="1:17" x14ac:dyDescent="0.25">
      <c r="A10" s="63" t="s">
        <v>85</v>
      </c>
      <c r="B10" s="63" t="s">
        <v>85</v>
      </c>
      <c r="C10" s="63" t="s">
        <v>85</v>
      </c>
      <c r="D10" s="72" t="s">
        <v>165</v>
      </c>
      <c r="E10" s="33" t="s">
        <v>85</v>
      </c>
      <c r="F10" s="38" t="s">
        <v>85</v>
      </c>
      <c r="G10" s="38" t="s">
        <v>85</v>
      </c>
      <c r="H10" s="38" t="s">
        <v>85</v>
      </c>
      <c r="I10" s="61"/>
      <c r="J10" s="61"/>
      <c r="K10" s="60">
        <f>K11+K33+K36+K57+K60+K65+K72+K81</f>
        <v>284795.14999999991</v>
      </c>
      <c r="L10" s="60">
        <f>L11+L33+L36+L57+L60+L65+L72</f>
        <v>258996.1</v>
      </c>
      <c r="M10" s="60">
        <f>M11+M33+M36+M57+M60+M65+M72</f>
        <v>259501.79</v>
      </c>
    </row>
    <row r="11" spans="1:17" ht="47.25" x14ac:dyDescent="0.25">
      <c r="A11" s="64" t="s">
        <v>58</v>
      </c>
      <c r="B11" s="65" t="s">
        <v>85</v>
      </c>
      <c r="C11" s="65" t="s">
        <v>85</v>
      </c>
      <c r="D11" s="66" t="s">
        <v>126</v>
      </c>
      <c r="E11" s="67" t="s">
        <v>127</v>
      </c>
      <c r="F11" s="65" t="s">
        <v>80</v>
      </c>
      <c r="G11" s="65">
        <v>10</v>
      </c>
      <c r="H11" s="64" t="s">
        <v>85</v>
      </c>
      <c r="I11" s="64" t="s">
        <v>220</v>
      </c>
      <c r="J11" s="64" t="s">
        <v>161</v>
      </c>
      <c r="K11" s="68">
        <f>K12+K14+K16+K18+K19+K20</f>
        <v>224008.82999999996</v>
      </c>
      <c r="L11" s="68">
        <f>L12+L14+L16+L18+L19+L20</f>
        <v>210494.94</v>
      </c>
      <c r="M11" s="68">
        <f>M12+M14+M16+M18</f>
        <v>210494.94</v>
      </c>
      <c r="N11" s="51"/>
      <c r="P11" s="51"/>
      <c r="Q11" s="51"/>
    </row>
    <row r="12" spans="1:17" ht="31.5" x14ac:dyDescent="0.25">
      <c r="A12" s="73" t="s">
        <v>58</v>
      </c>
      <c r="B12" s="74">
        <v>11116</v>
      </c>
      <c r="C12" s="74" t="s">
        <v>85</v>
      </c>
      <c r="D12" s="75" t="s">
        <v>166</v>
      </c>
      <c r="E12" s="84" t="s">
        <v>194</v>
      </c>
      <c r="F12" s="74" t="s">
        <v>95</v>
      </c>
      <c r="G12" s="74">
        <v>98950</v>
      </c>
      <c r="H12" s="74" t="s">
        <v>85</v>
      </c>
      <c r="I12" s="74">
        <v>98900</v>
      </c>
      <c r="J12" s="74">
        <v>99350</v>
      </c>
      <c r="K12" s="76">
        <f t="shared" ref="K12:M12" si="0">K13</f>
        <v>76480.149999999994</v>
      </c>
      <c r="L12" s="76">
        <f t="shared" si="0"/>
        <v>79835.210000000006</v>
      </c>
      <c r="M12" s="76">
        <f t="shared" si="0"/>
        <v>79835.210000000006</v>
      </c>
    </row>
    <row r="13" spans="1:17" ht="63" x14ac:dyDescent="0.25">
      <c r="A13" s="27" t="s">
        <v>58</v>
      </c>
      <c r="B13" s="56">
        <v>11116</v>
      </c>
      <c r="C13" s="28" t="s">
        <v>93</v>
      </c>
      <c r="D13" s="42" t="s">
        <v>136</v>
      </c>
      <c r="E13" s="33" t="s">
        <v>194</v>
      </c>
      <c r="F13" s="28" t="s">
        <v>95</v>
      </c>
      <c r="G13" s="28">
        <v>98950</v>
      </c>
      <c r="H13" s="41" t="s">
        <v>203</v>
      </c>
      <c r="I13" s="41" t="s">
        <v>205</v>
      </c>
      <c r="J13" s="41" t="s">
        <v>206</v>
      </c>
      <c r="K13" s="35">
        <v>76480.149999999994</v>
      </c>
      <c r="L13" s="35">
        <v>79835.210000000006</v>
      </c>
      <c r="M13" s="89">
        <v>79835.210000000006</v>
      </c>
    </row>
    <row r="14" spans="1:17" ht="31.5" x14ac:dyDescent="0.25">
      <c r="A14" s="73" t="s">
        <v>58</v>
      </c>
      <c r="B14" s="74">
        <v>11118</v>
      </c>
      <c r="C14" s="74" t="s">
        <v>85</v>
      </c>
      <c r="D14" s="77" t="s">
        <v>145</v>
      </c>
      <c r="E14" s="88" t="s">
        <v>170</v>
      </c>
      <c r="F14" s="74" t="s">
        <v>94</v>
      </c>
      <c r="G14" s="74">
        <v>25100.6</v>
      </c>
      <c r="H14" s="74" t="s">
        <v>85</v>
      </c>
      <c r="I14" s="74">
        <v>25100.6</v>
      </c>
      <c r="J14" s="74">
        <v>25100.6</v>
      </c>
      <c r="K14" s="76">
        <f>K15</f>
        <v>110938.14</v>
      </c>
      <c r="L14" s="76">
        <f t="shared" ref="L14:M14" si="1">L15</f>
        <v>114759.73</v>
      </c>
      <c r="M14" s="76">
        <f t="shared" si="1"/>
        <v>114759.73</v>
      </c>
    </row>
    <row r="15" spans="1:17" ht="129.75" customHeight="1" x14ac:dyDescent="0.25">
      <c r="A15" s="27" t="s">
        <v>58</v>
      </c>
      <c r="B15" s="56">
        <v>11118</v>
      </c>
      <c r="C15" s="28" t="s">
        <v>93</v>
      </c>
      <c r="D15" s="42" t="s">
        <v>137</v>
      </c>
      <c r="E15" s="33" t="s">
        <v>170</v>
      </c>
      <c r="F15" s="29" t="s">
        <v>94</v>
      </c>
      <c r="G15" s="104">
        <v>25100.6</v>
      </c>
      <c r="H15" s="41" t="s">
        <v>203</v>
      </c>
      <c r="I15" s="41" t="s">
        <v>208</v>
      </c>
      <c r="J15" s="41" t="s">
        <v>208</v>
      </c>
      <c r="K15" s="89">
        <v>110938.14</v>
      </c>
      <c r="L15" s="35">
        <v>114759.73</v>
      </c>
      <c r="M15" s="35">
        <v>114759.73</v>
      </c>
    </row>
    <row r="16" spans="1:17" ht="63" x14ac:dyDescent="0.25">
      <c r="A16" s="73" t="s">
        <v>58</v>
      </c>
      <c r="B16" s="74">
        <v>11120</v>
      </c>
      <c r="C16" s="74" t="s">
        <v>85</v>
      </c>
      <c r="D16" s="77" t="s">
        <v>209</v>
      </c>
      <c r="E16" s="84" t="s">
        <v>225</v>
      </c>
      <c r="F16" s="74" t="s">
        <v>80</v>
      </c>
      <c r="G16" s="74">
        <v>6</v>
      </c>
      <c r="H16" s="74" t="s">
        <v>85</v>
      </c>
      <c r="I16" s="73" t="s">
        <v>155</v>
      </c>
      <c r="J16" s="73" t="s">
        <v>153</v>
      </c>
      <c r="K16" s="76">
        <f>K17</f>
        <v>12606.43</v>
      </c>
      <c r="L16" s="76">
        <f t="shared" ref="L16:M16" si="2">L17</f>
        <v>4900</v>
      </c>
      <c r="M16" s="76">
        <f t="shared" si="2"/>
        <v>5900</v>
      </c>
    </row>
    <row r="17" spans="1:13" x14ac:dyDescent="0.25">
      <c r="A17" s="27" t="s">
        <v>58</v>
      </c>
      <c r="B17" s="56">
        <v>11120</v>
      </c>
      <c r="C17" s="48" t="s">
        <v>93</v>
      </c>
      <c r="D17" s="98" t="s">
        <v>195</v>
      </c>
      <c r="E17" s="33" t="s">
        <v>196</v>
      </c>
      <c r="F17" s="97" t="s">
        <v>80</v>
      </c>
      <c r="G17" s="40">
        <v>6</v>
      </c>
      <c r="H17" s="41" t="s">
        <v>203</v>
      </c>
      <c r="I17" s="41" t="s">
        <v>155</v>
      </c>
      <c r="J17" s="41" t="s">
        <v>153</v>
      </c>
      <c r="K17" s="35">
        <v>12606.43</v>
      </c>
      <c r="L17" s="52">
        <v>4900</v>
      </c>
      <c r="M17" s="52">
        <v>5900</v>
      </c>
    </row>
    <row r="18" spans="1:13" s="90" customFormat="1" ht="47.25" x14ac:dyDescent="0.25">
      <c r="A18" s="146" t="s">
        <v>58</v>
      </c>
      <c r="B18" s="149">
        <v>11121</v>
      </c>
      <c r="C18" s="149" t="s">
        <v>85</v>
      </c>
      <c r="D18" s="77" t="s">
        <v>229</v>
      </c>
      <c r="E18" s="84" t="s">
        <v>140</v>
      </c>
      <c r="F18" s="74" t="s">
        <v>210</v>
      </c>
      <c r="G18" s="74">
        <f>G21+G22+G23+G24+G25</f>
        <v>2001.0500000000002</v>
      </c>
      <c r="H18" s="74" t="s">
        <v>85</v>
      </c>
      <c r="I18" s="73" t="s">
        <v>154</v>
      </c>
      <c r="J18" s="73" t="s">
        <v>215</v>
      </c>
      <c r="K18" s="76">
        <f>K21+K22+K23+K24+K25</f>
        <v>22497.11</v>
      </c>
      <c r="L18" s="76">
        <v>0</v>
      </c>
      <c r="M18" s="76">
        <f>M30</f>
        <v>10000</v>
      </c>
    </row>
    <row r="19" spans="1:13" s="115" customFormat="1" ht="31.5" x14ac:dyDescent="0.25">
      <c r="A19" s="147"/>
      <c r="B19" s="150"/>
      <c r="C19" s="150"/>
      <c r="D19" s="77" t="s">
        <v>228</v>
      </c>
      <c r="E19" s="84" t="s">
        <v>230</v>
      </c>
      <c r="F19" s="74" t="s">
        <v>80</v>
      </c>
      <c r="G19" s="111">
        <v>224</v>
      </c>
      <c r="H19" s="74" t="s">
        <v>85</v>
      </c>
      <c r="I19" s="73" t="s">
        <v>154</v>
      </c>
      <c r="J19" s="73" t="s">
        <v>154</v>
      </c>
      <c r="K19" s="76">
        <f>K31+K32</f>
        <v>1487</v>
      </c>
      <c r="L19" s="76">
        <v>0</v>
      </c>
      <c r="M19" s="76">
        <v>0</v>
      </c>
    </row>
    <row r="20" spans="1:13" s="107" customFormat="1" ht="69" customHeight="1" x14ac:dyDescent="0.25">
      <c r="A20" s="148"/>
      <c r="B20" s="151"/>
      <c r="C20" s="151"/>
      <c r="D20" s="77" t="s">
        <v>223</v>
      </c>
      <c r="E20" s="84" t="s">
        <v>224</v>
      </c>
      <c r="F20" s="74" t="s">
        <v>173</v>
      </c>
      <c r="G20" s="111">
        <v>0</v>
      </c>
      <c r="H20" s="74">
        <v>0</v>
      </c>
      <c r="I20" s="73" t="s">
        <v>161</v>
      </c>
      <c r="J20" s="73" t="s">
        <v>154</v>
      </c>
      <c r="K20" s="76">
        <v>0</v>
      </c>
      <c r="L20" s="76">
        <f>L26+L27+L28+L29</f>
        <v>11000</v>
      </c>
      <c r="M20" s="76">
        <v>0</v>
      </c>
    </row>
    <row r="21" spans="1:13" s="90" customFormat="1" ht="47.25" x14ac:dyDescent="0.25">
      <c r="A21" s="27" t="s">
        <v>58</v>
      </c>
      <c r="B21" s="91">
        <v>11121</v>
      </c>
      <c r="C21" s="91" t="s">
        <v>93</v>
      </c>
      <c r="D21" s="116" t="str">
        <f>'[1]Прил 6.2 (аналит целев субсид)'!$G$30</f>
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</c>
      <c r="E21" s="33" t="s">
        <v>140</v>
      </c>
      <c r="F21" s="91" t="s">
        <v>94</v>
      </c>
      <c r="G21" s="47">
        <v>662.83</v>
      </c>
      <c r="H21" s="41" t="s">
        <v>203</v>
      </c>
      <c r="I21" s="41" t="s">
        <v>154</v>
      </c>
      <c r="J21" s="41" t="s">
        <v>154</v>
      </c>
      <c r="K21" s="35">
        <v>13323.77</v>
      </c>
      <c r="L21" s="52">
        <v>0</v>
      </c>
      <c r="M21" s="52">
        <v>0</v>
      </c>
    </row>
    <row r="22" spans="1:13" s="95" customFormat="1" ht="87.75" customHeight="1" x14ac:dyDescent="0.25">
      <c r="A22" s="27" t="s">
        <v>58</v>
      </c>
      <c r="B22" s="94">
        <v>11121</v>
      </c>
      <c r="C22" s="94" t="s">
        <v>93</v>
      </c>
      <c r="D22" s="116" t="str">
        <f>'[1]Прил 6.2 (аналит целев субсид)'!$G$31</f>
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</c>
      <c r="E22" s="33" t="s">
        <v>140</v>
      </c>
      <c r="F22" s="94" t="s">
        <v>94</v>
      </c>
      <c r="G22" s="47">
        <v>47</v>
      </c>
      <c r="H22" s="41" t="s">
        <v>203</v>
      </c>
      <c r="I22" s="41" t="s">
        <v>154</v>
      </c>
      <c r="J22" s="41" t="s">
        <v>154</v>
      </c>
      <c r="K22" s="35">
        <v>1487.06</v>
      </c>
      <c r="L22" s="52">
        <v>0</v>
      </c>
      <c r="M22" s="52">
        <v>0</v>
      </c>
    </row>
    <row r="23" spans="1:13" s="115" customFormat="1" ht="64.5" customHeight="1" x14ac:dyDescent="0.25">
      <c r="A23" s="27" t="s">
        <v>58</v>
      </c>
      <c r="B23" s="114">
        <v>11121</v>
      </c>
      <c r="C23" s="114" t="s">
        <v>93</v>
      </c>
      <c r="D23" s="116" t="s">
        <v>231</v>
      </c>
      <c r="E23" s="33" t="s">
        <v>140</v>
      </c>
      <c r="F23" s="114" t="s">
        <v>94</v>
      </c>
      <c r="G23" s="47">
        <v>169</v>
      </c>
      <c r="H23" s="41" t="s">
        <v>203</v>
      </c>
      <c r="I23" s="41" t="s">
        <v>154</v>
      </c>
      <c r="J23" s="41" t="s">
        <v>154</v>
      </c>
      <c r="K23" s="35">
        <v>3614.31</v>
      </c>
      <c r="L23" s="52">
        <v>0</v>
      </c>
      <c r="M23" s="52">
        <v>0</v>
      </c>
    </row>
    <row r="24" spans="1:13" s="115" customFormat="1" ht="65.25" customHeight="1" x14ac:dyDescent="0.25">
      <c r="A24" s="27" t="s">
        <v>58</v>
      </c>
      <c r="B24" s="114">
        <v>11121</v>
      </c>
      <c r="C24" s="114" t="s">
        <v>93</v>
      </c>
      <c r="D24" s="116" t="s">
        <v>232</v>
      </c>
      <c r="E24" s="33" t="s">
        <v>233</v>
      </c>
      <c r="F24" s="114" t="s">
        <v>94</v>
      </c>
      <c r="G24" s="47">
        <v>515.32000000000005</v>
      </c>
      <c r="H24" s="41" t="s">
        <v>203</v>
      </c>
      <c r="I24" s="41" t="s">
        <v>154</v>
      </c>
      <c r="J24" s="41" t="s">
        <v>154</v>
      </c>
      <c r="K24" s="35">
        <v>2372.27</v>
      </c>
      <c r="L24" s="52">
        <v>0</v>
      </c>
      <c r="M24" s="52">
        <v>0</v>
      </c>
    </row>
    <row r="25" spans="1:13" s="115" customFormat="1" ht="50.25" customHeight="1" x14ac:dyDescent="0.25">
      <c r="A25" s="27" t="s">
        <v>58</v>
      </c>
      <c r="B25" s="114">
        <v>11121</v>
      </c>
      <c r="C25" s="114" t="s">
        <v>93</v>
      </c>
      <c r="D25" s="116" t="s">
        <v>234</v>
      </c>
      <c r="E25" s="33" t="s">
        <v>140</v>
      </c>
      <c r="F25" s="114" t="s">
        <v>94</v>
      </c>
      <c r="G25" s="47">
        <v>606.9</v>
      </c>
      <c r="H25" s="41" t="s">
        <v>203</v>
      </c>
      <c r="I25" s="41" t="s">
        <v>154</v>
      </c>
      <c r="J25" s="41" t="s">
        <v>154</v>
      </c>
      <c r="K25" s="35">
        <v>1699.7</v>
      </c>
      <c r="L25" s="52">
        <v>0</v>
      </c>
      <c r="M25" s="52">
        <v>0</v>
      </c>
    </row>
    <row r="26" spans="1:13" s="95" customFormat="1" ht="47.25" x14ac:dyDescent="0.25">
      <c r="A26" s="27" t="s">
        <v>58</v>
      </c>
      <c r="B26" s="94">
        <v>11121</v>
      </c>
      <c r="C26" s="94" t="s">
        <v>93</v>
      </c>
      <c r="D26" s="42" t="s">
        <v>211</v>
      </c>
      <c r="E26" s="33" t="s">
        <v>212</v>
      </c>
      <c r="F26" s="94" t="s">
        <v>80</v>
      </c>
      <c r="G26" s="47">
        <v>0</v>
      </c>
      <c r="H26" s="41" t="s">
        <v>85</v>
      </c>
      <c r="I26" s="41" t="s">
        <v>157</v>
      </c>
      <c r="J26" s="41" t="s">
        <v>154</v>
      </c>
      <c r="K26" s="35">
        <v>0</v>
      </c>
      <c r="L26" s="52">
        <v>2000</v>
      </c>
      <c r="M26" s="52">
        <v>0</v>
      </c>
    </row>
    <row r="27" spans="1:13" s="95" customFormat="1" ht="57" customHeight="1" x14ac:dyDescent="0.25">
      <c r="A27" s="27" t="s">
        <v>58</v>
      </c>
      <c r="B27" s="103">
        <v>11121</v>
      </c>
      <c r="C27" s="94" t="s">
        <v>93</v>
      </c>
      <c r="D27" s="42" t="str">
        <f>'[1]Прил 6.2 (аналит целев субсид)'!$G$34</f>
        <v>Разработка проектно-сметной документации на капитальный ремонт фасада административного здания по Площадь Победы 1, г. Калининград</v>
      </c>
      <c r="E27" s="33" t="s">
        <v>212</v>
      </c>
      <c r="F27" s="103" t="s">
        <v>80</v>
      </c>
      <c r="G27" s="47">
        <v>0</v>
      </c>
      <c r="H27" s="41" t="s">
        <v>85</v>
      </c>
      <c r="I27" s="41" t="s">
        <v>157</v>
      </c>
      <c r="J27" s="41" t="s">
        <v>154</v>
      </c>
      <c r="K27" s="35">
        <v>0</v>
      </c>
      <c r="L27" s="52">
        <v>5000</v>
      </c>
      <c r="M27" s="52">
        <v>0</v>
      </c>
    </row>
    <row r="28" spans="1:13" s="95" customFormat="1" ht="57.75" customHeight="1" x14ac:dyDescent="0.25">
      <c r="A28" s="27" t="s">
        <v>58</v>
      </c>
      <c r="B28" s="103">
        <v>11121</v>
      </c>
      <c r="C28" s="94" t="s">
        <v>93</v>
      </c>
      <c r="D28" s="42" t="s">
        <v>213</v>
      </c>
      <c r="E28" s="33" t="s">
        <v>212</v>
      </c>
      <c r="F28" s="103" t="s">
        <v>80</v>
      </c>
      <c r="G28" s="47">
        <v>0</v>
      </c>
      <c r="H28" s="41" t="s">
        <v>85</v>
      </c>
      <c r="I28" s="41" t="s">
        <v>157</v>
      </c>
      <c r="J28" s="41" t="s">
        <v>154</v>
      </c>
      <c r="K28" s="35">
        <v>0</v>
      </c>
      <c r="L28" s="52">
        <v>2000</v>
      </c>
      <c r="M28" s="52">
        <v>0</v>
      </c>
    </row>
    <row r="29" spans="1:13" s="95" customFormat="1" ht="56.25" customHeight="1" x14ac:dyDescent="0.25">
      <c r="A29" s="27" t="s">
        <v>58</v>
      </c>
      <c r="B29" s="103">
        <v>11121</v>
      </c>
      <c r="C29" s="94" t="s">
        <v>93</v>
      </c>
      <c r="D29" s="42" t="s">
        <v>214</v>
      </c>
      <c r="E29" s="33" t="s">
        <v>212</v>
      </c>
      <c r="F29" s="94" t="s">
        <v>80</v>
      </c>
      <c r="G29" s="47">
        <v>0</v>
      </c>
      <c r="H29" s="41" t="s">
        <v>85</v>
      </c>
      <c r="I29" s="41" t="s">
        <v>157</v>
      </c>
      <c r="J29" s="41" t="s">
        <v>154</v>
      </c>
      <c r="K29" s="35">
        <v>0</v>
      </c>
      <c r="L29" s="52">
        <v>2000</v>
      </c>
      <c r="M29" s="52">
        <v>0</v>
      </c>
    </row>
    <row r="30" spans="1:13" s="95" customFormat="1" ht="47.25" x14ac:dyDescent="0.25">
      <c r="A30" s="27" t="s">
        <v>58</v>
      </c>
      <c r="B30" s="94">
        <v>11121</v>
      </c>
      <c r="C30" s="94" t="s">
        <v>93</v>
      </c>
      <c r="D30" s="106" t="s">
        <v>216</v>
      </c>
      <c r="E30" s="33" t="s">
        <v>174</v>
      </c>
      <c r="F30" s="94" t="s">
        <v>94</v>
      </c>
      <c r="G30" s="47">
        <v>0</v>
      </c>
      <c r="H30" s="41" t="s">
        <v>85</v>
      </c>
      <c r="I30" s="41" t="s">
        <v>154</v>
      </c>
      <c r="J30" s="41" t="s">
        <v>215</v>
      </c>
      <c r="K30" s="35">
        <v>0</v>
      </c>
      <c r="L30" s="52">
        <v>0</v>
      </c>
      <c r="M30" s="52">
        <v>10000</v>
      </c>
    </row>
    <row r="31" spans="1:13" s="115" customFormat="1" ht="31.5" x14ac:dyDescent="0.25">
      <c r="A31" s="27" t="s">
        <v>58</v>
      </c>
      <c r="B31" s="114">
        <v>11121</v>
      </c>
      <c r="C31" s="114" t="s">
        <v>93</v>
      </c>
      <c r="D31" s="58" t="s">
        <v>128</v>
      </c>
      <c r="E31" s="33" t="s">
        <v>97</v>
      </c>
      <c r="F31" s="114" t="s">
        <v>80</v>
      </c>
      <c r="G31" s="105">
        <v>16</v>
      </c>
      <c r="H31" s="41" t="s">
        <v>203</v>
      </c>
      <c r="I31" s="41" t="s">
        <v>154</v>
      </c>
      <c r="J31" s="41" t="s">
        <v>154</v>
      </c>
      <c r="K31" s="52">
        <v>487</v>
      </c>
      <c r="L31" s="52">
        <v>0</v>
      </c>
      <c r="M31" s="52">
        <v>0</v>
      </c>
    </row>
    <row r="32" spans="1:13" s="115" customFormat="1" x14ac:dyDescent="0.25">
      <c r="A32" s="27" t="s">
        <v>58</v>
      </c>
      <c r="B32" s="114">
        <v>11121</v>
      </c>
      <c r="C32" s="114" t="s">
        <v>93</v>
      </c>
      <c r="D32" s="98" t="s">
        <v>226</v>
      </c>
      <c r="E32" s="33" t="s">
        <v>227</v>
      </c>
      <c r="F32" s="114" t="s">
        <v>80</v>
      </c>
      <c r="G32" s="105">
        <v>208</v>
      </c>
      <c r="H32" s="41" t="s">
        <v>203</v>
      </c>
      <c r="I32" s="41" t="s">
        <v>154</v>
      </c>
      <c r="J32" s="41" t="s">
        <v>154</v>
      </c>
      <c r="K32" s="52">
        <v>1000</v>
      </c>
      <c r="L32" s="52">
        <v>0</v>
      </c>
      <c r="M32" s="52">
        <v>0</v>
      </c>
    </row>
    <row r="33" spans="1:15" ht="47.25" x14ac:dyDescent="0.25">
      <c r="A33" s="64" t="s">
        <v>59</v>
      </c>
      <c r="B33" s="65" t="s">
        <v>85</v>
      </c>
      <c r="C33" s="65" t="s">
        <v>85</v>
      </c>
      <c r="D33" s="69" t="s">
        <v>121</v>
      </c>
      <c r="E33" s="67" t="s">
        <v>129</v>
      </c>
      <c r="F33" s="65" t="s">
        <v>80</v>
      </c>
      <c r="G33" s="65">
        <v>1</v>
      </c>
      <c r="H33" s="64" t="s">
        <v>85</v>
      </c>
      <c r="I33" s="64" t="s">
        <v>157</v>
      </c>
      <c r="J33" s="64" t="s">
        <v>157</v>
      </c>
      <c r="K33" s="68">
        <f>K34</f>
        <v>3263.13</v>
      </c>
      <c r="L33" s="68">
        <f t="shared" ref="L33:M33" si="3">L34</f>
        <v>3458.92</v>
      </c>
      <c r="M33" s="68">
        <f t="shared" si="3"/>
        <v>3666.46</v>
      </c>
    </row>
    <row r="34" spans="1:15" ht="31.5" x14ac:dyDescent="0.25">
      <c r="A34" s="73" t="s">
        <v>59</v>
      </c>
      <c r="B34" s="74">
        <v>11993</v>
      </c>
      <c r="C34" s="74" t="s">
        <v>85</v>
      </c>
      <c r="D34" s="78" t="s">
        <v>146</v>
      </c>
      <c r="E34" s="84" t="s">
        <v>129</v>
      </c>
      <c r="F34" s="74" t="s">
        <v>80</v>
      </c>
      <c r="G34" s="74">
        <v>1</v>
      </c>
      <c r="H34" s="74" t="s">
        <v>85</v>
      </c>
      <c r="I34" s="74" t="s">
        <v>157</v>
      </c>
      <c r="J34" s="74" t="s">
        <v>157</v>
      </c>
      <c r="K34" s="76">
        <f>K35</f>
        <v>3263.13</v>
      </c>
      <c r="L34" s="76">
        <f>L35</f>
        <v>3458.92</v>
      </c>
      <c r="M34" s="76">
        <f>M35</f>
        <v>3666.46</v>
      </c>
    </row>
    <row r="35" spans="1:15" ht="63" x14ac:dyDescent="0.25">
      <c r="A35" s="27" t="s">
        <v>59</v>
      </c>
      <c r="B35" s="40">
        <v>11993</v>
      </c>
      <c r="C35" s="50" t="s">
        <v>135</v>
      </c>
      <c r="D35" s="43" t="s">
        <v>138</v>
      </c>
      <c r="E35" s="33" t="s">
        <v>100</v>
      </c>
      <c r="F35" s="30" t="s">
        <v>96</v>
      </c>
      <c r="G35" s="38">
        <v>12</v>
      </c>
      <c r="H35" s="41" t="s">
        <v>203</v>
      </c>
      <c r="I35" s="41" t="s">
        <v>158</v>
      </c>
      <c r="J35" s="41" t="s">
        <v>158</v>
      </c>
      <c r="K35" s="59">
        <v>3263.13</v>
      </c>
      <c r="L35" s="59">
        <v>3458.92</v>
      </c>
      <c r="M35" s="59">
        <v>3666.46</v>
      </c>
    </row>
    <row r="36" spans="1:15" ht="141.75" x14ac:dyDescent="0.25">
      <c r="A36" s="64" t="s">
        <v>99</v>
      </c>
      <c r="B36" s="65" t="s">
        <v>85</v>
      </c>
      <c r="C36" s="65" t="s">
        <v>85</v>
      </c>
      <c r="D36" s="70" t="s">
        <v>98</v>
      </c>
      <c r="E36" s="67" t="s">
        <v>130</v>
      </c>
      <c r="F36" s="65" t="s">
        <v>80</v>
      </c>
      <c r="G36" s="65">
        <v>781</v>
      </c>
      <c r="H36" s="64" t="s">
        <v>85</v>
      </c>
      <c r="I36" s="64" t="s">
        <v>159</v>
      </c>
      <c r="J36" s="64" t="s">
        <v>159</v>
      </c>
      <c r="K36" s="68">
        <f>K37</f>
        <v>18564</v>
      </c>
      <c r="L36" s="68">
        <v>6443.49</v>
      </c>
      <c r="M36" s="68">
        <v>6443.49</v>
      </c>
      <c r="N36" s="119">
        <v>18564</v>
      </c>
      <c r="O36" s="51">
        <f>N36-K36</f>
        <v>0</v>
      </c>
    </row>
    <row r="37" spans="1:15" s="62" customFormat="1" ht="141.75" x14ac:dyDescent="0.25">
      <c r="A37" s="73" t="s">
        <v>99</v>
      </c>
      <c r="B37" s="74">
        <v>11119</v>
      </c>
      <c r="C37" s="74" t="s">
        <v>85</v>
      </c>
      <c r="D37" s="83" t="s">
        <v>175</v>
      </c>
      <c r="E37" s="81" t="s">
        <v>130</v>
      </c>
      <c r="F37" s="80" t="s">
        <v>80</v>
      </c>
      <c r="G37" s="80">
        <v>781</v>
      </c>
      <c r="H37" s="79" t="s">
        <v>85</v>
      </c>
      <c r="I37" s="79" t="s">
        <v>159</v>
      </c>
      <c r="J37" s="79" t="s">
        <v>159</v>
      </c>
      <c r="K37" s="82">
        <f>K38+K39+K40+K41+K42+K43+K44+K45+K46+K47+K48+K49+K50+K51+K52+K53+K54+K55+K56</f>
        <v>18564</v>
      </c>
      <c r="L37" s="82">
        <f t="shared" ref="L37:M37" si="4">L38+L39+L40+L41+L42+L43+L44+L45+L46+L47+L48+L49+L50+L51+L52+L53</f>
        <v>6443.4900000000016</v>
      </c>
      <c r="M37" s="82">
        <f t="shared" si="4"/>
        <v>6443.4900000000016</v>
      </c>
      <c r="N37" s="51"/>
    </row>
    <row r="38" spans="1:15" x14ac:dyDescent="0.25">
      <c r="A38" s="27" t="s">
        <v>99</v>
      </c>
      <c r="B38" s="31">
        <v>11119</v>
      </c>
      <c r="C38" s="31" t="s">
        <v>91</v>
      </c>
      <c r="D38" s="32" t="s">
        <v>176</v>
      </c>
      <c r="E38" s="44" t="str">
        <f>'[2]Приложение 5'!E10</f>
        <v>количество оборудования</v>
      </c>
      <c r="F38" s="40" t="str">
        <f>'[2]Приложение 5'!F10</f>
        <v>шт.</v>
      </c>
      <c r="G38" s="40">
        <v>24</v>
      </c>
      <c r="H38" s="27" t="s">
        <v>203</v>
      </c>
      <c r="I38" s="41" t="s">
        <v>154</v>
      </c>
      <c r="J38" s="41" t="s">
        <v>154</v>
      </c>
      <c r="K38" s="39">
        <v>3756.55</v>
      </c>
      <c r="L38" s="53">
        <v>0</v>
      </c>
      <c r="M38" s="53">
        <v>0</v>
      </c>
    </row>
    <row r="39" spans="1:15" x14ac:dyDescent="0.25">
      <c r="A39" s="27" t="s">
        <v>99</v>
      </c>
      <c r="B39" s="45">
        <v>11119</v>
      </c>
      <c r="C39" s="57" t="s">
        <v>91</v>
      </c>
      <c r="D39" s="46" t="s">
        <v>177</v>
      </c>
      <c r="E39" s="33" t="s">
        <v>100</v>
      </c>
      <c r="F39" s="45" t="s">
        <v>101</v>
      </c>
      <c r="G39" s="45">
        <v>12</v>
      </c>
      <c r="H39" s="27" t="s">
        <v>203</v>
      </c>
      <c r="I39" s="61">
        <v>12</v>
      </c>
      <c r="J39" s="61">
        <v>12</v>
      </c>
      <c r="K39" s="39">
        <v>1681.65</v>
      </c>
      <c r="L39" s="53">
        <v>1150.23</v>
      </c>
      <c r="M39" s="53">
        <v>1150.23</v>
      </c>
    </row>
    <row r="40" spans="1:15" s="92" customFormat="1" x14ac:dyDescent="0.25">
      <c r="A40" s="27" t="s">
        <v>99</v>
      </c>
      <c r="B40" s="93">
        <v>11119</v>
      </c>
      <c r="C40" s="93" t="s">
        <v>91</v>
      </c>
      <c r="D40" s="46" t="s">
        <v>178</v>
      </c>
      <c r="E40" s="33" t="s">
        <v>100</v>
      </c>
      <c r="F40" s="93" t="s">
        <v>101</v>
      </c>
      <c r="G40" s="93">
        <v>12</v>
      </c>
      <c r="H40" s="27" t="s">
        <v>203</v>
      </c>
      <c r="I40" s="93">
        <v>0</v>
      </c>
      <c r="J40" s="93">
        <v>0</v>
      </c>
      <c r="K40" s="39">
        <v>895.09</v>
      </c>
      <c r="L40" s="53">
        <v>0</v>
      </c>
      <c r="M40" s="53">
        <v>0</v>
      </c>
    </row>
    <row r="41" spans="1:15" x14ac:dyDescent="0.25">
      <c r="A41" s="27" t="s">
        <v>99</v>
      </c>
      <c r="B41" s="57">
        <v>11119</v>
      </c>
      <c r="C41" s="31" t="s">
        <v>91</v>
      </c>
      <c r="D41" s="32" t="s">
        <v>179</v>
      </c>
      <c r="E41" s="44" t="str">
        <f>'[2]Приложение 5'!E14</f>
        <v>количество месяцев</v>
      </c>
      <c r="F41" s="40" t="str">
        <f>'[2]Приложение 5'!F14</f>
        <v>мес.</v>
      </c>
      <c r="G41" s="40">
        <f>'[2]Приложение 5'!G14</f>
        <v>12</v>
      </c>
      <c r="H41" s="41" t="s">
        <v>203</v>
      </c>
      <c r="I41" s="41" t="s">
        <v>158</v>
      </c>
      <c r="J41" s="41" t="s">
        <v>158</v>
      </c>
      <c r="K41" s="39">
        <v>1200.07</v>
      </c>
      <c r="L41" s="53">
        <v>1138.82</v>
      </c>
      <c r="M41" s="53">
        <v>1138.82</v>
      </c>
    </row>
    <row r="42" spans="1:15" x14ac:dyDescent="0.25">
      <c r="A42" s="27" t="s">
        <v>99</v>
      </c>
      <c r="B42" s="57">
        <v>11119</v>
      </c>
      <c r="C42" s="31" t="s">
        <v>91</v>
      </c>
      <c r="D42" s="32" t="s">
        <v>180</v>
      </c>
      <c r="E42" s="44" t="str">
        <f>'[2]Приложение 5'!E15</f>
        <v>количество месяцев</v>
      </c>
      <c r="F42" s="40" t="str">
        <f>'[2]Приложение 5'!F15</f>
        <v>мес.</v>
      </c>
      <c r="G42" s="40">
        <f>'[2]Приложение 5'!G15</f>
        <v>12</v>
      </c>
      <c r="H42" s="41" t="s">
        <v>203</v>
      </c>
      <c r="I42" s="41" t="s">
        <v>158</v>
      </c>
      <c r="J42" s="41" t="s">
        <v>158</v>
      </c>
      <c r="K42" s="39">
        <v>2471.3200000000002</v>
      </c>
      <c r="L42" s="53">
        <v>1664.53</v>
      </c>
      <c r="M42" s="53">
        <v>1664.53</v>
      </c>
    </row>
    <row r="43" spans="1:15" ht="31.5" x14ac:dyDescent="0.25">
      <c r="A43" s="27" t="s">
        <v>99</v>
      </c>
      <c r="B43" s="57">
        <v>11119</v>
      </c>
      <c r="C43" s="31" t="s">
        <v>91</v>
      </c>
      <c r="D43" s="32" t="s">
        <v>181</v>
      </c>
      <c r="E43" s="44" t="s">
        <v>100</v>
      </c>
      <c r="F43" s="40" t="str">
        <f>'[2]Приложение 5'!F17</f>
        <v>мес.</v>
      </c>
      <c r="G43" s="40">
        <f>'[2]Приложение 5'!G17</f>
        <v>12</v>
      </c>
      <c r="H43" s="41" t="s">
        <v>203</v>
      </c>
      <c r="I43" s="41" t="s">
        <v>158</v>
      </c>
      <c r="J43" s="41" t="s">
        <v>158</v>
      </c>
      <c r="K43" s="39">
        <v>125</v>
      </c>
      <c r="L43" s="53">
        <f>'[2]Приложение 5'!J17</f>
        <v>120</v>
      </c>
      <c r="M43" s="53">
        <f>'[2]Приложение 5'!K17</f>
        <v>120</v>
      </c>
    </row>
    <row r="44" spans="1:15" ht="31.5" x14ac:dyDescent="0.25">
      <c r="A44" s="27" t="s">
        <v>99</v>
      </c>
      <c r="B44" s="57">
        <v>11119</v>
      </c>
      <c r="C44" s="45" t="s">
        <v>91</v>
      </c>
      <c r="D44" s="32" t="s">
        <v>182</v>
      </c>
      <c r="E44" s="44" t="s">
        <v>183</v>
      </c>
      <c r="F44" s="40" t="s">
        <v>80</v>
      </c>
      <c r="G44" s="104">
        <v>850</v>
      </c>
      <c r="H44" s="41" t="s">
        <v>222</v>
      </c>
      <c r="I44" s="41" t="s">
        <v>160</v>
      </c>
      <c r="J44" s="41" t="s">
        <v>160</v>
      </c>
      <c r="K44" s="39">
        <v>1057.53</v>
      </c>
      <c r="L44" s="53">
        <v>955.18</v>
      </c>
      <c r="M44" s="53">
        <v>955.18</v>
      </c>
    </row>
    <row r="45" spans="1:15" x14ac:dyDescent="0.25">
      <c r="A45" s="27" t="s">
        <v>99</v>
      </c>
      <c r="B45" s="57">
        <v>11119</v>
      </c>
      <c r="C45" s="45" t="s">
        <v>91</v>
      </c>
      <c r="D45" s="32" t="s">
        <v>184</v>
      </c>
      <c r="E45" s="44" t="s">
        <v>100</v>
      </c>
      <c r="F45" s="40" t="s">
        <v>101</v>
      </c>
      <c r="G45" s="40">
        <v>12</v>
      </c>
      <c r="H45" s="41" t="s">
        <v>203</v>
      </c>
      <c r="I45" s="41" t="s">
        <v>154</v>
      </c>
      <c r="J45" s="41" t="s">
        <v>154</v>
      </c>
      <c r="K45" s="39">
        <v>960.03</v>
      </c>
      <c r="L45" s="53">
        <v>0</v>
      </c>
      <c r="M45" s="53">
        <v>0</v>
      </c>
    </row>
    <row r="46" spans="1:15" x14ac:dyDescent="0.25">
      <c r="A46" s="27" t="s">
        <v>99</v>
      </c>
      <c r="B46" s="57">
        <v>11119</v>
      </c>
      <c r="C46" s="45" t="s">
        <v>91</v>
      </c>
      <c r="D46" s="32" t="s">
        <v>185</v>
      </c>
      <c r="E46" s="44" t="s">
        <v>100</v>
      </c>
      <c r="F46" s="96" t="s">
        <v>101</v>
      </c>
      <c r="G46" s="96">
        <v>12</v>
      </c>
      <c r="H46" s="41" t="s">
        <v>203</v>
      </c>
      <c r="I46" s="41" t="s">
        <v>154</v>
      </c>
      <c r="J46" s="41" t="s">
        <v>154</v>
      </c>
      <c r="K46" s="39">
        <v>940.56</v>
      </c>
      <c r="L46" s="53">
        <v>0</v>
      </c>
      <c r="M46" s="53">
        <v>0</v>
      </c>
    </row>
    <row r="47" spans="1:15" ht="31.5" x14ac:dyDescent="0.25">
      <c r="A47" s="27" t="s">
        <v>99</v>
      </c>
      <c r="B47" s="57">
        <v>11119</v>
      </c>
      <c r="C47" s="55" t="s">
        <v>91</v>
      </c>
      <c r="D47" s="32" t="s">
        <v>186</v>
      </c>
      <c r="E47" s="44" t="s">
        <v>100</v>
      </c>
      <c r="F47" s="96" t="s">
        <v>101</v>
      </c>
      <c r="G47" s="96">
        <v>12</v>
      </c>
      <c r="H47" s="41" t="s">
        <v>203</v>
      </c>
      <c r="I47" s="41" t="s">
        <v>158</v>
      </c>
      <c r="J47" s="41" t="s">
        <v>158</v>
      </c>
      <c r="K47" s="39">
        <v>543.52</v>
      </c>
      <c r="L47" s="53">
        <v>443.52</v>
      </c>
      <c r="M47" s="53">
        <v>443.52</v>
      </c>
    </row>
    <row r="48" spans="1:15" x14ac:dyDescent="0.25">
      <c r="A48" s="27" t="s">
        <v>99</v>
      </c>
      <c r="B48" s="57">
        <v>11119</v>
      </c>
      <c r="C48" s="55" t="s">
        <v>91</v>
      </c>
      <c r="D48" s="32" t="s">
        <v>187</v>
      </c>
      <c r="E48" s="44" t="s">
        <v>100</v>
      </c>
      <c r="F48" s="96" t="s">
        <v>101</v>
      </c>
      <c r="G48" s="96">
        <v>12</v>
      </c>
      <c r="H48" s="41" t="s">
        <v>203</v>
      </c>
      <c r="I48" s="41" t="s">
        <v>158</v>
      </c>
      <c r="J48" s="41" t="s">
        <v>158</v>
      </c>
      <c r="K48" s="39">
        <v>30</v>
      </c>
      <c r="L48" s="53">
        <v>27.6</v>
      </c>
      <c r="M48" s="53">
        <v>27.6</v>
      </c>
    </row>
    <row r="49" spans="1:13" x14ac:dyDescent="0.25">
      <c r="A49" s="27" t="s">
        <v>99</v>
      </c>
      <c r="B49" s="57">
        <v>11119</v>
      </c>
      <c r="C49" s="55" t="s">
        <v>91</v>
      </c>
      <c r="D49" s="32" t="s">
        <v>188</v>
      </c>
      <c r="E49" s="44" t="s">
        <v>100</v>
      </c>
      <c r="F49" s="96" t="s">
        <v>101</v>
      </c>
      <c r="G49" s="96">
        <v>12</v>
      </c>
      <c r="H49" s="41" t="s">
        <v>203</v>
      </c>
      <c r="I49" s="41" t="s">
        <v>158</v>
      </c>
      <c r="J49" s="41" t="s">
        <v>158</v>
      </c>
      <c r="K49" s="39">
        <v>602.47</v>
      </c>
      <c r="L49" s="53">
        <v>602.47</v>
      </c>
      <c r="M49" s="53">
        <v>602.47</v>
      </c>
    </row>
    <row r="50" spans="1:13" ht="31.5" x14ac:dyDescent="0.25">
      <c r="A50" s="27" t="s">
        <v>99</v>
      </c>
      <c r="B50" s="57">
        <v>11119</v>
      </c>
      <c r="C50" s="57" t="s">
        <v>91</v>
      </c>
      <c r="D50" s="32" t="s">
        <v>189</v>
      </c>
      <c r="E50" s="44" t="s">
        <v>190</v>
      </c>
      <c r="F50" s="40" t="str">
        <f>'[2]Приложение 5'!F25</f>
        <v>ед.</v>
      </c>
      <c r="G50" s="40">
        <v>2</v>
      </c>
      <c r="H50" s="41" t="s">
        <v>203</v>
      </c>
      <c r="I50" s="41" t="s">
        <v>154</v>
      </c>
      <c r="J50" s="41" t="s">
        <v>154</v>
      </c>
      <c r="K50" s="39">
        <v>410</v>
      </c>
      <c r="L50" s="53">
        <f>'[2]Приложение 5'!J25</f>
        <v>0</v>
      </c>
      <c r="M50" s="53">
        <f>'[2]Приложение 5'!K25</f>
        <v>0</v>
      </c>
    </row>
    <row r="51" spans="1:13" ht="31.5" x14ac:dyDescent="0.25">
      <c r="A51" s="27" t="s">
        <v>99</v>
      </c>
      <c r="B51" s="57">
        <v>11119</v>
      </c>
      <c r="C51" s="57" t="s">
        <v>91</v>
      </c>
      <c r="D51" s="32" t="s">
        <v>191</v>
      </c>
      <c r="E51" s="44" t="s">
        <v>192</v>
      </c>
      <c r="F51" s="40" t="str">
        <f>'[2]Приложение 5'!F26</f>
        <v>ед.</v>
      </c>
      <c r="G51" s="40">
        <v>150</v>
      </c>
      <c r="H51" s="41" t="s">
        <v>203</v>
      </c>
      <c r="I51" s="41" t="s">
        <v>163</v>
      </c>
      <c r="J51" s="41" t="s">
        <v>163</v>
      </c>
      <c r="K51" s="39">
        <v>1000</v>
      </c>
      <c r="L51" s="53">
        <v>300</v>
      </c>
      <c r="M51" s="53">
        <v>300</v>
      </c>
    </row>
    <row r="52" spans="1:13" x14ac:dyDescent="0.25">
      <c r="A52" s="27" t="s">
        <v>99</v>
      </c>
      <c r="B52" s="57">
        <v>11119</v>
      </c>
      <c r="C52" s="57" t="s">
        <v>91</v>
      </c>
      <c r="D52" s="32" t="s">
        <v>193</v>
      </c>
      <c r="E52" s="44" t="s">
        <v>100</v>
      </c>
      <c r="F52" s="96" t="s">
        <v>101</v>
      </c>
      <c r="G52" s="96">
        <v>12</v>
      </c>
      <c r="H52" s="41" t="s">
        <v>203</v>
      </c>
      <c r="I52" s="41" t="s">
        <v>158</v>
      </c>
      <c r="J52" s="41" t="s">
        <v>158</v>
      </c>
      <c r="K52" s="39">
        <v>1.1399999999999999</v>
      </c>
      <c r="L52" s="53">
        <v>1.1399999999999999</v>
      </c>
      <c r="M52" s="53">
        <v>1.1399999999999999</v>
      </c>
    </row>
    <row r="53" spans="1:13" x14ac:dyDescent="0.25">
      <c r="A53" s="27" t="s">
        <v>99</v>
      </c>
      <c r="B53" s="56">
        <f>'[2]Приложение 5'!B30</f>
        <v>11119</v>
      </c>
      <c r="C53" s="55" t="str">
        <f>'[2]Приложение 5'!C30</f>
        <v>МКУ "ЦИКТ"</v>
      </c>
      <c r="D53" s="32" t="s">
        <v>240</v>
      </c>
      <c r="E53" s="44" t="str">
        <f>'[2]Приложение 5'!E30</f>
        <v>количество месяцев</v>
      </c>
      <c r="F53" s="55" t="str">
        <f>'[2]Приложение 5'!F30</f>
        <v>мес.</v>
      </c>
      <c r="G53" s="55">
        <f>'[2]Приложение 5'!G30</f>
        <v>12</v>
      </c>
      <c r="H53" s="41" t="s">
        <v>203</v>
      </c>
      <c r="I53" s="41" t="s">
        <v>158</v>
      </c>
      <c r="J53" s="41" t="s">
        <v>158</v>
      </c>
      <c r="K53" s="39">
        <v>240</v>
      </c>
      <c r="L53" s="53">
        <v>40</v>
      </c>
      <c r="M53" s="53">
        <v>40</v>
      </c>
    </row>
    <row r="54" spans="1:13" s="117" customFormat="1" x14ac:dyDescent="0.25">
      <c r="A54" s="27" t="s">
        <v>99</v>
      </c>
      <c r="B54" s="118">
        <v>11119</v>
      </c>
      <c r="C54" s="118" t="s">
        <v>91</v>
      </c>
      <c r="D54" s="46" t="s">
        <v>235</v>
      </c>
      <c r="E54" s="44" t="s">
        <v>236</v>
      </c>
      <c r="F54" s="118" t="s">
        <v>173</v>
      </c>
      <c r="G54" s="118">
        <v>4</v>
      </c>
      <c r="H54" s="41" t="s">
        <v>241</v>
      </c>
      <c r="I54" s="41" t="s">
        <v>154</v>
      </c>
      <c r="J54" s="41" t="s">
        <v>154</v>
      </c>
      <c r="K54" s="39">
        <v>250</v>
      </c>
      <c r="L54" s="53">
        <v>0</v>
      </c>
      <c r="M54" s="53">
        <v>0</v>
      </c>
    </row>
    <row r="55" spans="1:13" s="117" customFormat="1" x14ac:dyDescent="0.25">
      <c r="A55" s="27" t="s">
        <v>99</v>
      </c>
      <c r="B55" s="118">
        <v>11119</v>
      </c>
      <c r="C55" s="118" t="s">
        <v>91</v>
      </c>
      <c r="D55" s="46" t="s">
        <v>242</v>
      </c>
      <c r="E55" s="44" t="s">
        <v>237</v>
      </c>
      <c r="F55" s="118" t="s">
        <v>173</v>
      </c>
      <c r="G55" s="118">
        <v>3</v>
      </c>
      <c r="H55" s="41" t="s">
        <v>243</v>
      </c>
      <c r="I55" s="41" t="s">
        <v>154</v>
      </c>
      <c r="J55" s="41" t="s">
        <v>154</v>
      </c>
      <c r="K55" s="39">
        <v>440.02</v>
      </c>
      <c r="L55" s="53">
        <v>0</v>
      </c>
      <c r="M55" s="53">
        <v>0</v>
      </c>
    </row>
    <row r="56" spans="1:13" s="117" customFormat="1" x14ac:dyDescent="0.25">
      <c r="A56" s="27" t="s">
        <v>99</v>
      </c>
      <c r="B56" s="118">
        <v>11119</v>
      </c>
      <c r="C56" s="118" t="s">
        <v>91</v>
      </c>
      <c r="D56" s="46" t="s">
        <v>238</v>
      </c>
      <c r="E56" s="44" t="s">
        <v>237</v>
      </c>
      <c r="F56" s="118" t="s">
        <v>173</v>
      </c>
      <c r="G56" s="118">
        <v>2</v>
      </c>
      <c r="H56" s="41" t="s">
        <v>239</v>
      </c>
      <c r="I56" s="41" t="s">
        <v>154</v>
      </c>
      <c r="J56" s="41" t="s">
        <v>154</v>
      </c>
      <c r="K56" s="39">
        <v>1959.05</v>
      </c>
      <c r="L56" s="53">
        <v>0</v>
      </c>
      <c r="M56" s="53">
        <v>0</v>
      </c>
    </row>
    <row r="57" spans="1:13" ht="47.25" x14ac:dyDescent="0.25">
      <c r="A57" s="64" t="s">
        <v>104</v>
      </c>
      <c r="B57" s="65" t="s">
        <v>85</v>
      </c>
      <c r="C57" s="65" t="s">
        <v>85</v>
      </c>
      <c r="D57" s="69" t="s">
        <v>103</v>
      </c>
      <c r="E57" s="67" t="s">
        <v>127</v>
      </c>
      <c r="F57" s="65" t="s">
        <v>80</v>
      </c>
      <c r="G57" s="65">
        <v>1</v>
      </c>
      <c r="H57" s="64" t="s">
        <v>85</v>
      </c>
      <c r="I57" s="64" t="s">
        <v>157</v>
      </c>
      <c r="J57" s="64" t="s">
        <v>157</v>
      </c>
      <c r="K57" s="68">
        <f>K58</f>
        <v>33.5</v>
      </c>
      <c r="L57" s="68">
        <f t="shared" ref="L57:M57" si="5">L58</f>
        <v>40.299999999999997</v>
      </c>
      <c r="M57" s="68">
        <f t="shared" si="5"/>
        <v>338.45</v>
      </c>
    </row>
    <row r="58" spans="1:13" ht="47.25" x14ac:dyDescent="0.25">
      <c r="A58" s="73" t="s">
        <v>104</v>
      </c>
      <c r="B58" s="74">
        <v>51200</v>
      </c>
      <c r="C58" s="74" t="s">
        <v>85</v>
      </c>
      <c r="D58" s="78" t="s">
        <v>167</v>
      </c>
      <c r="E58" s="84" t="s">
        <v>107</v>
      </c>
      <c r="F58" s="74" t="s">
        <v>108</v>
      </c>
      <c r="G58" s="74">
        <v>1071</v>
      </c>
      <c r="H58" s="74" t="s">
        <v>85</v>
      </c>
      <c r="I58" s="74">
        <v>1289</v>
      </c>
      <c r="J58" s="74">
        <v>10823</v>
      </c>
      <c r="K58" s="76">
        <f t="shared" ref="K58:M58" si="6">K59</f>
        <v>33.5</v>
      </c>
      <c r="L58" s="76">
        <f t="shared" si="6"/>
        <v>40.299999999999997</v>
      </c>
      <c r="M58" s="76">
        <f t="shared" si="6"/>
        <v>338.45</v>
      </c>
    </row>
    <row r="59" spans="1:13" ht="31.5" x14ac:dyDescent="0.25">
      <c r="A59" s="27" t="s">
        <v>104</v>
      </c>
      <c r="B59" s="31">
        <v>51200</v>
      </c>
      <c r="C59" s="31" t="s">
        <v>92</v>
      </c>
      <c r="D59" s="25" t="s">
        <v>139</v>
      </c>
      <c r="E59" s="33" t="s">
        <v>107</v>
      </c>
      <c r="F59" s="31" t="s">
        <v>108</v>
      </c>
      <c r="G59" s="31">
        <v>1071</v>
      </c>
      <c r="H59" s="41" t="s">
        <v>203</v>
      </c>
      <c r="I59" s="41" t="s">
        <v>217</v>
      </c>
      <c r="J59" s="108" t="s">
        <v>218</v>
      </c>
      <c r="K59" s="89">
        <v>33.5</v>
      </c>
      <c r="L59" s="109">
        <v>40.299999999999997</v>
      </c>
      <c r="M59" s="109">
        <v>338.45</v>
      </c>
    </row>
    <row r="60" spans="1:13" ht="94.5" x14ac:dyDescent="0.25">
      <c r="A60" s="64" t="s">
        <v>105</v>
      </c>
      <c r="B60" s="65" t="s">
        <v>85</v>
      </c>
      <c r="C60" s="65" t="s">
        <v>85</v>
      </c>
      <c r="D60" s="69" t="s">
        <v>109</v>
      </c>
      <c r="E60" s="67" t="s">
        <v>131</v>
      </c>
      <c r="F60" s="65" t="s">
        <v>96</v>
      </c>
      <c r="G60" s="65">
        <v>4</v>
      </c>
      <c r="H60" s="64" t="s">
        <v>85</v>
      </c>
      <c r="I60" s="64" t="s">
        <v>161</v>
      </c>
      <c r="J60" s="64" t="s">
        <v>161</v>
      </c>
      <c r="K60" s="68">
        <f>K61+K63</f>
        <v>32181.239999999998</v>
      </c>
      <c r="L60" s="68">
        <f t="shared" ref="L60:M60" si="7">L61+L63</f>
        <v>32183.379999999997</v>
      </c>
      <c r="M60" s="68">
        <f t="shared" si="7"/>
        <v>32183.379999999997</v>
      </c>
    </row>
    <row r="61" spans="1:13" ht="31.5" x14ac:dyDescent="0.25">
      <c r="A61" s="73" t="s">
        <v>105</v>
      </c>
      <c r="B61" s="74">
        <v>11312</v>
      </c>
      <c r="C61" s="74" t="s">
        <v>85</v>
      </c>
      <c r="D61" s="78" t="s">
        <v>139</v>
      </c>
      <c r="E61" s="84" t="s">
        <v>107</v>
      </c>
      <c r="F61" s="74" t="s">
        <v>108</v>
      </c>
      <c r="G61" s="74">
        <v>557721.71</v>
      </c>
      <c r="H61" s="74" t="s">
        <v>85</v>
      </c>
      <c r="I61" s="76">
        <v>557721.71</v>
      </c>
      <c r="J61" s="76">
        <v>557721.71</v>
      </c>
      <c r="K61" s="76">
        <f t="shared" ref="K61:M61" si="8">K62</f>
        <v>16163.38</v>
      </c>
      <c r="L61" s="76">
        <f t="shared" si="8"/>
        <v>16163.38</v>
      </c>
      <c r="M61" s="76">
        <f t="shared" si="8"/>
        <v>16163.38</v>
      </c>
    </row>
    <row r="62" spans="1:13" ht="31.5" x14ac:dyDescent="0.25">
      <c r="A62" s="27" t="s">
        <v>105</v>
      </c>
      <c r="B62" s="31">
        <v>11312</v>
      </c>
      <c r="C62" s="31" t="s">
        <v>92</v>
      </c>
      <c r="D62" s="54" t="s">
        <v>197</v>
      </c>
      <c r="E62" s="33" t="s">
        <v>107</v>
      </c>
      <c r="F62" s="31" t="s">
        <v>108</v>
      </c>
      <c r="G62" s="31">
        <v>823993.1</v>
      </c>
      <c r="H62" s="41" t="s">
        <v>203</v>
      </c>
      <c r="I62" s="35">
        <v>557721.71</v>
      </c>
      <c r="J62" s="35">
        <v>557721.71</v>
      </c>
      <c r="K62" s="89">
        <v>16163.38</v>
      </c>
      <c r="L62" s="53">
        <v>16163.38</v>
      </c>
      <c r="M62" s="53">
        <v>16163.38</v>
      </c>
    </row>
    <row r="63" spans="1:13" ht="31.5" x14ac:dyDescent="0.25">
      <c r="A63" s="73" t="s">
        <v>105</v>
      </c>
      <c r="B63" s="74">
        <v>11311</v>
      </c>
      <c r="C63" s="74" t="s">
        <v>85</v>
      </c>
      <c r="D63" s="85" t="s">
        <v>168</v>
      </c>
      <c r="E63" s="84" t="s">
        <v>106</v>
      </c>
      <c r="F63" s="74" t="s">
        <v>96</v>
      </c>
      <c r="G63" s="74">
        <v>3</v>
      </c>
      <c r="H63" s="74" t="s">
        <v>85</v>
      </c>
      <c r="I63" s="74">
        <v>3</v>
      </c>
      <c r="J63" s="74">
        <v>3</v>
      </c>
      <c r="K63" s="76">
        <f t="shared" ref="K63:M63" si="9">K64</f>
        <v>16017.86</v>
      </c>
      <c r="L63" s="76">
        <f t="shared" si="9"/>
        <v>16020</v>
      </c>
      <c r="M63" s="76">
        <f t="shared" si="9"/>
        <v>16020</v>
      </c>
    </row>
    <row r="64" spans="1:13" ht="31.5" x14ac:dyDescent="0.25">
      <c r="A64" s="27" t="s">
        <v>105</v>
      </c>
      <c r="B64" s="31">
        <v>11311</v>
      </c>
      <c r="C64" s="31" t="s">
        <v>92</v>
      </c>
      <c r="D64" s="34" t="s">
        <v>110</v>
      </c>
      <c r="E64" s="33" t="s">
        <v>106</v>
      </c>
      <c r="F64" s="31" t="s">
        <v>96</v>
      </c>
      <c r="G64" s="31">
        <v>3</v>
      </c>
      <c r="H64" s="41" t="s">
        <v>203</v>
      </c>
      <c r="I64" s="41" t="s">
        <v>153</v>
      </c>
      <c r="J64" s="41" t="s">
        <v>153</v>
      </c>
      <c r="K64" s="35">
        <v>16017.86</v>
      </c>
      <c r="L64" s="53">
        <v>16020</v>
      </c>
      <c r="M64" s="53">
        <v>16020</v>
      </c>
    </row>
    <row r="65" spans="1:13" ht="47.25" x14ac:dyDescent="0.25">
      <c r="A65" s="64" t="s">
        <v>112</v>
      </c>
      <c r="B65" s="65" t="s">
        <v>85</v>
      </c>
      <c r="C65" s="65" t="s">
        <v>85</v>
      </c>
      <c r="D65" s="67" t="s">
        <v>111</v>
      </c>
      <c r="E65" s="67" t="s">
        <v>132</v>
      </c>
      <c r="F65" s="65" t="s">
        <v>96</v>
      </c>
      <c r="G65" s="65">
        <v>4</v>
      </c>
      <c r="H65" s="64" t="s">
        <v>85</v>
      </c>
      <c r="I65" s="64" t="s">
        <v>161</v>
      </c>
      <c r="J65" s="64" t="s">
        <v>161</v>
      </c>
      <c r="K65" s="68">
        <f>K66+K68</f>
        <v>4890.4799999999996</v>
      </c>
      <c r="L65" s="68">
        <f>L66+L68</f>
        <v>4900.07</v>
      </c>
      <c r="M65" s="68">
        <f t="shared" ref="M65" si="10">M66+M68</f>
        <v>4900.07</v>
      </c>
    </row>
    <row r="66" spans="1:13" ht="31.5" x14ac:dyDescent="0.25">
      <c r="A66" s="73" t="s">
        <v>112</v>
      </c>
      <c r="B66" s="86" t="s">
        <v>142</v>
      </c>
      <c r="C66" s="74" t="s">
        <v>85</v>
      </c>
      <c r="D66" s="84" t="s">
        <v>133</v>
      </c>
      <c r="E66" s="84" t="s">
        <v>102</v>
      </c>
      <c r="F66" s="74" t="s">
        <v>96</v>
      </c>
      <c r="G66" s="74">
        <v>13</v>
      </c>
      <c r="H66" s="74" t="s">
        <v>85</v>
      </c>
      <c r="I66" s="74">
        <v>13</v>
      </c>
      <c r="J66" s="74">
        <v>13</v>
      </c>
      <c r="K66" s="76">
        <f t="shared" ref="K66:M66" si="11">K67</f>
        <v>1802.48</v>
      </c>
      <c r="L66" s="76">
        <f t="shared" si="11"/>
        <v>1700</v>
      </c>
      <c r="M66" s="76">
        <f t="shared" si="11"/>
        <v>1700</v>
      </c>
    </row>
    <row r="67" spans="1:13" ht="31.5" x14ac:dyDescent="0.25">
      <c r="A67" s="27" t="s">
        <v>112</v>
      </c>
      <c r="B67" s="37" t="s">
        <v>142</v>
      </c>
      <c r="C67" s="31" t="s">
        <v>92</v>
      </c>
      <c r="D67" s="34" t="s">
        <v>115</v>
      </c>
      <c r="E67" s="36" t="s">
        <v>102</v>
      </c>
      <c r="F67" s="31" t="s">
        <v>96</v>
      </c>
      <c r="G67" s="104">
        <v>13</v>
      </c>
      <c r="H67" s="41" t="s">
        <v>203</v>
      </c>
      <c r="I67" s="41" t="s">
        <v>219</v>
      </c>
      <c r="J67" s="41" t="s">
        <v>219</v>
      </c>
      <c r="K67" s="35">
        <v>1802.48</v>
      </c>
      <c r="L67" s="53">
        <v>1700</v>
      </c>
      <c r="M67" s="53">
        <v>1700</v>
      </c>
    </row>
    <row r="68" spans="1:13" x14ac:dyDescent="0.25">
      <c r="A68" s="73" t="s">
        <v>112</v>
      </c>
      <c r="B68" s="86" t="s">
        <v>141</v>
      </c>
      <c r="C68" s="74" t="s">
        <v>85</v>
      </c>
      <c r="D68" s="87" t="s">
        <v>169</v>
      </c>
      <c r="E68" s="84" t="s">
        <v>114</v>
      </c>
      <c r="F68" s="74" t="s">
        <v>96</v>
      </c>
      <c r="G68" s="74">
        <v>4</v>
      </c>
      <c r="H68" s="74" t="s">
        <v>85</v>
      </c>
      <c r="I68" s="74">
        <v>4</v>
      </c>
      <c r="J68" s="74">
        <v>4</v>
      </c>
      <c r="K68" s="76">
        <f>K69+K70+K71</f>
        <v>3088</v>
      </c>
      <c r="L68" s="76">
        <f t="shared" ref="L68:M68" si="12">L69+L70+L71</f>
        <v>3200.07</v>
      </c>
      <c r="M68" s="76">
        <f t="shared" si="12"/>
        <v>3200.07</v>
      </c>
    </row>
    <row r="69" spans="1:13" ht="47.25" x14ac:dyDescent="0.25">
      <c r="A69" s="27" t="s">
        <v>112</v>
      </c>
      <c r="B69" s="37" t="s">
        <v>141</v>
      </c>
      <c r="C69" s="31" t="s">
        <v>92</v>
      </c>
      <c r="D69" s="33" t="s">
        <v>113</v>
      </c>
      <c r="E69" s="33" t="s">
        <v>114</v>
      </c>
      <c r="F69" s="31" t="s">
        <v>96</v>
      </c>
      <c r="G69" s="31">
        <v>2</v>
      </c>
      <c r="H69" s="41" t="s">
        <v>203</v>
      </c>
      <c r="I69" s="41" t="s">
        <v>155</v>
      </c>
      <c r="J69" s="41" t="s">
        <v>155</v>
      </c>
      <c r="K69" s="35">
        <v>3000</v>
      </c>
      <c r="L69" s="35">
        <v>3112.07</v>
      </c>
      <c r="M69" s="35">
        <v>3112.07</v>
      </c>
    </row>
    <row r="70" spans="1:13" ht="47.25" x14ac:dyDescent="0.25">
      <c r="A70" s="27" t="s">
        <v>112</v>
      </c>
      <c r="B70" s="38">
        <v>11994</v>
      </c>
      <c r="C70" s="38" t="s">
        <v>135</v>
      </c>
      <c r="D70" s="33" t="s">
        <v>113</v>
      </c>
      <c r="E70" s="33" t="s">
        <v>114</v>
      </c>
      <c r="F70" s="38" t="s">
        <v>96</v>
      </c>
      <c r="G70" s="38">
        <v>1</v>
      </c>
      <c r="H70" s="41" t="s">
        <v>203</v>
      </c>
      <c r="I70" s="41" t="s">
        <v>157</v>
      </c>
      <c r="J70" s="41" t="s">
        <v>157</v>
      </c>
      <c r="K70" s="35">
        <v>50</v>
      </c>
      <c r="L70" s="53">
        <v>50</v>
      </c>
      <c r="M70" s="53">
        <v>50</v>
      </c>
    </row>
    <row r="71" spans="1:13" ht="47.25" x14ac:dyDescent="0.25">
      <c r="A71" s="27" t="s">
        <v>112</v>
      </c>
      <c r="B71" s="38">
        <v>11994</v>
      </c>
      <c r="C71" s="38" t="s">
        <v>122</v>
      </c>
      <c r="D71" s="33" t="s">
        <v>113</v>
      </c>
      <c r="E71" s="33" t="s">
        <v>114</v>
      </c>
      <c r="F71" s="38" t="s">
        <v>96</v>
      </c>
      <c r="G71" s="38">
        <v>1</v>
      </c>
      <c r="H71" s="41" t="s">
        <v>203</v>
      </c>
      <c r="I71" s="41" t="s">
        <v>157</v>
      </c>
      <c r="J71" s="41" t="s">
        <v>157</v>
      </c>
      <c r="K71" s="35">
        <v>38</v>
      </c>
      <c r="L71" s="53">
        <v>38</v>
      </c>
      <c r="M71" s="53">
        <v>38</v>
      </c>
    </row>
    <row r="72" spans="1:13" x14ac:dyDescent="0.25">
      <c r="A72" s="64" t="s">
        <v>116</v>
      </c>
      <c r="B72" s="65" t="s">
        <v>85</v>
      </c>
      <c r="C72" s="65" t="s">
        <v>85</v>
      </c>
      <c r="D72" s="71" t="s">
        <v>117</v>
      </c>
      <c r="E72" s="67" t="s">
        <v>123</v>
      </c>
      <c r="F72" s="65" t="s">
        <v>96</v>
      </c>
      <c r="G72" s="65">
        <v>115</v>
      </c>
      <c r="H72" s="64" t="s">
        <v>85</v>
      </c>
      <c r="I72" s="64" t="s">
        <v>162</v>
      </c>
      <c r="J72" s="64" t="s">
        <v>162</v>
      </c>
      <c r="K72" s="68">
        <f>K73+K75+K77++K79</f>
        <v>1728</v>
      </c>
      <c r="L72" s="68">
        <f t="shared" ref="L72:M72" si="13">L73+L75+L77++L79</f>
        <v>1475</v>
      </c>
      <c r="M72" s="68">
        <f t="shared" si="13"/>
        <v>1475</v>
      </c>
    </row>
    <row r="73" spans="1:13" ht="31.5" x14ac:dyDescent="0.25">
      <c r="A73" s="73" t="s">
        <v>116</v>
      </c>
      <c r="B73" s="86" t="s">
        <v>143</v>
      </c>
      <c r="C73" s="74" t="s">
        <v>85</v>
      </c>
      <c r="D73" s="85" t="s">
        <v>171</v>
      </c>
      <c r="E73" s="84" t="s">
        <v>102</v>
      </c>
      <c r="F73" s="74" t="s">
        <v>96</v>
      </c>
      <c r="G73" s="74">
        <v>40</v>
      </c>
      <c r="H73" s="74" t="s">
        <v>85</v>
      </c>
      <c r="I73" s="74">
        <v>7</v>
      </c>
      <c r="J73" s="74">
        <v>7</v>
      </c>
      <c r="K73" s="76">
        <f>K74</f>
        <v>303</v>
      </c>
      <c r="L73" s="76">
        <f t="shared" ref="L73:M73" si="14">L74</f>
        <v>50</v>
      </c>
      <c r="M73" s="76">
        <f t="shared" si="14"/>
        <v>50</v>
      </c>
    </row>
    <row r="74" spans="1:13" ht="31.5" x14ac:dyDescent="0.25">
      <c r="A74" s="27" t="s">
        <v>116</v>
      </c>
      <c r="B74" s="37" t="s">
        <v>143</v>
      </c>
      <c r="C74" s="31" t="s">
        <v>92</v>
      </c>
      <c r="D74" s="34" t="s">
        <v>119</v>
      </c>
      <c r="E74" s="33" t="s">
        <v>102</v>
      </c>
      <c r="F74" s="31" t="s">
        <v>96</v>
      </c>
      <c r="G74" s="31">
        <v>40</v>
      </c>
      <c r="H74" s="41" t="s">
        <v>203</v>
      </c>
      <c r="I74" s="41" t="s">
        <v>220</v>
      </c>
      <c r="J74" s="41" t="s">
        <v>220</v>
      </c>
      <c r="K74" s="35">
        <v>303</v>
      </c>
      <c r="L74" s="53">
        <v>50</v>
      </c>
      <c r="M74" s="53">
        <v>50</v>
      </c>
    </row>
    <row r="75" spans="1:13" ht="31.5" x14ac:dyDescent="0.25">
      <c r="A75" s="73" t="s">
        <v>116</v>
      </c>
      <c r="B75" s="86" t="s">
        <v>144</v>
      </c>
      <c r="C75" s="74" t="s">
        <v>85</v>
      </c>
      <c r="D75" s="85" t="s">
        <v>120</v>
      </c>
      <c r="E75" s="84" t="s">
        <v>118</v>
      </c>
      <c r="F75" s="74" t="s">
        <v>96</v>
      </c>
      <c r="G75" s="74">
        <v>25</v>
      </c>
      <c r="H75" s="74" t="s">
        <v>85</v>
      </c>
      <c r="I75" s="74" t="s">
        <v>156</v>
      </c>
      <c r="J75" s="74" t="s">
        <v>156</v>
      </c>
      <c r="K75" s="76">
        <f>K76</f>
        <v>300</v>
      </c>
      <c r="L75" s="76">
        <f t="shared" ref="L75:M75" si="15">L76</f>
        <v>300</v>
      </c>
      <c r="M75" s="76">
        <f t="shared" si="15"/>
        <v>300</v>
      </c>
    </row>
    <row r="76" spans="1:13" ht="31.5" x14ac:dyDescent="0.25">
      <c r="A76" s="27" t="s">
        <v>116</v>
      </c>
      <c r="B76" s="37" t="s">
        <v>144</v>
      </c>
      <c r="C76" s="31" t="s">
        <v>92</v>
      </c>
      <c r="D76" s="34" t="s">
        <v>120</v>
      </c>
      <c r="E76" s="36" t="s">
        <v>118</v>
      </c>
      <c r="F76" s="31" t="s">
        <v>96</v>
      </c>
      <c r="G76" s="31">
        <v>25</v>
      </c>
      <c r="H76" s="41" t="s">
        <v>203</v>
      </c>
      <c r="I76" s="41" t="s">
        <v>156</v>
      </c>
      <c r="J76" s="41" t="s">
        <v>156</v>
      </c>
      <c r="K76" s="35">
        <v>300</v>
      </c>
      <c r="L76" s="53">
        <v>300</v>
      </c>
      <c r="M76" s="53">
        <v>300</v>
      </c>
    </row>
    <row r="77" spans="1:13" ht="31.5" x14ac:dyDescent="0.25">
      <c r="A77" s="73" t="s">
        <v>116</v>
      </c>
      <c r="B77" s="86" t="s">
        <v>147</v>
      </c>
      <c r="C77" s="74" t="s">
        <v>85</v>
      </c>
      <c r="D77" s="85" t="s">
        <v>148</v>
      </c>
      <c r="E77" s="84" t="s">
        <v>118</v>
      </c>
      <c r="F77" s="74" t="s">
        <v>96</v>
      </c>
      <c r="G77" s="74">
        <v>30</v>
      </c>
      <c r="H77" s="74" t="s">
        <v>85</v>
      </c>
      <c r="I77" s="74" t="s">
        <v>163</v>
      </c>
      <c r="J77" s="74" t="s">
        <v>163</v>
      </c>
      <c r="K77" s="76">
        <f t="shared" ref="K77:M81" si="16">K78</f>
        <v>375</v>
      </c>
      <c r="L77" s="76">
        <f t="shared" si="16"/>
        <v>375</v>
      </c>
      <c r="M77" s="76">
        <f t="shared" si="16"/>
        <v>375</v>
      </c>
    </row>
    <row r="78" spans="1:13" ht="63" x14ac:dyDescent="0.25">
      <c r="A78" s="27" t="s">
        <v>116</v>
      </c>
      <c r="B78" s="37" t="s">
        <v>147</v>
      </c>
      <c r="C78" s="49" t="s">
        <v>124</v>
      </c>
      <c r="D78" s="54" t="s">
        <v>134</v>
      </c>
      <c r="E78" s="33" t="s">
        <v>118</v>
      </c>
      <c r="F78" s="49" t="s">
        <v>96</v>
      </c>
      <c r="G78" s="49">
        <v>30</v>
      </c>
      <c r="H78" s="41" t="s">
        <v>203</v>
      </c>
      <c r="I78" s="41" t="s">
        <v>163</v>
      </c>
      <c r="J78" s="41" t="s">
        <v>163</v>
      </c>
      <c r="K78" s="35">
        <v>375</v>
      </c>
      <c r="L78" s="53">
        <v>375</v>
      </c>
      <c r="M78" s="53">
        <v>375</v>
      </c>
    </row>
    <row r="79" spans="1:13" ht="31.5" x14ac:dyDescent="0.25">
      <c r="A79" s="73" t="s">
        <v>116</v>
      </c>
      <c r="B79" s="86" t="s">
        <v>149</v>
      </c>
      <c r="C79" s="74" t="s">
        <v>85</v>
      </c>
      <c r="D79" s="85" t="s">
        <v>125</v>
      </c>
      <c r="E79" s="84" t="s">
        <v>118</v>
      </c>
      <c r="F79" s="74" t="s">
        <v>96</v>
      </c>
      <c r="G79" s="74">
        <v>60</v>
      </c>
      <c r="H79" s="74" t="s">
        <v>85</v>
      </c>
      <c r="I79" s="74" t="s">
        <v>164</v>
      </c>
      <c r="J79" s="74" t="s">
        <v>164</v>
      </c>
      <c r="K79" s="76">
        <f t="shared" si="16"/>
        <v>750</v>
      </c>
      <c r="L79" s="76">
        <f t="shared" si="16"/>
        <v>750</v>
      </c>
      <c r="M79" s="76">
        <f t="shared" si="16"/>
        <v>750</v>
      </c>
    </row>
    <row r="80" spans="1:13" ht="63" x14ac:dyDescent="0.25">
      <c r="A80" s="27" t="s">
        <v>116</v>
      </c>
      <c r="B80" s="37" t="s">
        <v>149</v>
      </c>
      <c r="C80" s="38" t="s">
        <v>124</v>
      </c>
      <c r="D80" s="54" t="s">
        <v>125</v>
      </c>
      <c r="E80" s="33" t="s">
        <v>118</v>
      </c>
      <c r="F80" s="38" t="s">
        <v>96</v>
      </c>
      <c r="G80" s="38">
        <v>60</v>
      </c>
      <c r="H80" s="41" t="s">
        <v>203</v>
      </c>
      <c r="I80" s="41" t="s">
        <v>164</v>
      </c>
      <c r="J80" s="41" t="s">
        <v>164</v>
      </c>
      <c r="K80" s="35">
        <v>750</v>
      </c>
      <c r="L80" s="53">
        <v>750</v>
      </c>
      <c r="M80" s="53">
        <v>750</v>
      </c>
    </row>
    <row r="81" spans="1:13" x14ac:dyDescent="0.25">
      <c r="A81" s="64" t="s">
        <v>198</v>
      </c>
      <c r="B81" s="101" t="s">
        <v>85</v>
      </c>
      <c r="C81" s="102" t="s">
        <v>85</v>
      </c>
      <c r="D81" s="71" t="s">
        <v>200</v>
      </c>
      <c r="E81" s="67" t="s">
        <v>106</v>
      </c>
      <c r="F81" s="65" t="s">
        <v>96</v>
      </c>
      <c r="G81" s="65">
        <v>2</v>
      </c>
      <c r="H81" s="65" t="s">
        <v>85</v>
      </c>
      <c r="I81" s="65">
        <v>0</v>
      </c>
      <c r="J81" s="65">
        <v>0</v>
      </c>
      <c r="K81" s="68">
        <f>K82</f>
        <v>125.97</v>
      </c>
      <c r="L81" s="68">
        <f t="shared" si="16"/>
        <v>0</v>
      </c>
      <c r="M81" s="68">
        <f t="shared" si="16"/>
        <v>0</v>
      </c>
    </row>
    <row r="82" spans="1:13" ht="31.5" x14ac:dyDescent="0.25">
      <c r="A82" s="41" t="s">
        <v>198</v>
      </c>
      <c r="B82" s="112" t="s">
        <v>199</v>
      </c>
      <c r="C82" s="110" t="s">
        <v>92</v>
      </c>
      <c r="D82" s="113" t="s">
        <v>201</v>
      </c>
      <c r="E82" s="44" t="s">
        <v>106</v>
      </c>
      <c r="F82" s="110" t="s">
        <v>173</v>
      </c>
      <c r="G82" s="110">
        <v>2</v>
      </c>
      <c r="H82" s="41" t="s">
        <v>203</v>
      </c>
      <c r="I82" s="110">
        <v>0</v>
      </c>
      <c r="J82" s="110">
        <v>0</v>
      </c>
      <c r="K82" s="39">
        <v>125.97</v>
      </c>
      <c r="L82" s="39">
        <v>0</v>
      </c>
      <c r="M82" s="39">
        <v>0</v>
      </c>
    </row>
  </sheetData>
  <mergeCells count="20">
    <mergeCell ref="A18:A20"/>
    <mergeCell ref="B18:B20"/>
    <mergeCell ref="C18:C20"/>
    <mergeCell ref="K5:M5"/>
    <mergeCell ref="G1:M2"/>
    <mergeCell ref="A3:M3"/>
    <mergeCell ref="E6:E8"/>
    <mergeCell ref="F6:F8"/>
    <mergeCell ref="E5:J5"/>
    <mergeCell ref="G6:J6"/>
    <mergeCell ref="G7:H7"/>
    <mergeCell ref="I7:I8"/>
    <mergeCell ref="J7:J8"/>
    <mergeCell ref="A5:A8"/>
    <mergeCell ref="B5:B8"/>
    <mergeCell ref="C5:C8"/>
    <mergeCell ref="D5:D8"/>
    <mergeCell ref="K6:K8"/>
    <mergeCell ref="L6:L8"/>
    <mergeCell ref="M6:M8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4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2024-04-16T12:22:05Z</cp:lastPrinted>
  <dcterms:created xsi:type="dcterms:W3CDTF">2020-09-17T13:48:54Z</dcterms:created>
  <dcterms:modified xsi:type="dcterms:W3CDTF">2024-04-17T07:23:06Z</dcterms:modified>
</cp:coreProperties>
</file>