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.154\Econ\ОСЭР\Стратегическое планирование\Программы\МП на 2025 - 2035\01 Муниципальное управление\План реализации 2025-2027\08 Проект от 21.10.2025 № 743иуд\"/>
    </mc:Choice>
  </mc:AlternateContent>
  <xr:revisionPtr revIDLastSave="0" documentId="13_ncr:1_{F3DB52B8-483B-4632-86B2-A0759183DBFF}" xr6:coauthVersionLast="47" xr6:coauthVersionMax="47" xr10:uidLastSave="{00000000-0000-0000-0000-000000000000}"/>
  <bookViews>
    <workbookView xWindow="5655" yWindow="1215" windowWidth="16815" windowHeight="10755" tabRatio="847" activeTab="1" xr2:uid="{00000000-000D-0000-FFFF-FFFF00000000}"/>
  </bookViews>
  <sheets>
    <sheet name="План реализации 1_01" sheetId="19" r:id="rId1"/>
    <sheet name="План реализации 2_01" sheetId="20" r:id="rId2"/>
    <sheet name="План реализации 2_02" sheetId="2" r:id="rId3"/>
    <sheet name="План реализации 2_03" sheetId="22" r:id="rId4"/>
    <sheet name="План реализации 2_04 " sheetId="23" r:id="rId5"/>
    <sheet name="План реализации 2_05" sheetId="24" r:id="rId6"/>
    <sheet name="План реализации 2_06" sheetId="25" r:id="rId7"/>
    <sheet name="План реализации 2_07" sheetId="26" r:id="rId8"/>
  </sheets>
  <externalReferences>
    <externalReference r:id="rId9"/>
    <externalReference r:id="rId10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24" l="1"/>
  <c r="H34" i="23"/>
  <c r="H30" i="20"/>
  <c r="H32" i="19"/>
  <c r="I32" i="19"/>
  <c r="K30" i="20"/>
  <c r="L15" i="20"/>
  <c r="K43" i="19"/>
  <c r="K32" i="19" s="1"/>
  <c r="M32" i="19"/>
  <c r="L32" i="19"/>
  <c r="K34" i="23" l="1"/>
  <c r="I11" i="19" l="1"/>
  <c r="H35" i="20" l="1"/>
  <c r="I35" i="20"/>
  <c r="J35" i="20"/>
  <c r="L35" i="20"/>
  <c r="M35" i="20"/>
  <c r="K35" i="20"/>
  <c r="K11" i="23" l="1"/>
  <c r="K45" i="23" l="1"/>
  <c r="K10" i="23" s="1"/>
  <c r="I45" i="23" l="1"/>
  <c r="J45" i="23"/>
  <c r="H45" i="23"/>
  <c r="I34" i="23"/>
  <c r="J34" i="23"/>
  <c r="M11" i="24" l="1"/>
  <c r="M10" i="24" s="1"/>
  <c r="L11" i="24"/>
  <c r="L10" i="24" s="1"/>
  <c r="K11" i="24"/>
  <c r="K10" i="24" s="1"/>
  <c r="I11" i="24"/>
  <c r="J11" i="24"/>
  <c r="J32" i="19" l="1"/>
  <c r="K27" i="19"/>
  <c r="I21" i="19"/>
  <c r="E18" i="19"/>
  <c r="E19" i="19"/>
  <c r="E20" i="19"/>
  <c r="E21" i="19"/>
  <c r="M10" i="26" l="1"/>
  <c r="L10" i="26"/>
  <c r="K10" i="26"/>
  <c r="M10" i="25"/>
  <c r="L10" i="25"/>
  <c r="K10" i="25"/>
  <c r="L45" i="23"/>
  <c r="M44" i="23"/>
  <c r="M34" i="23" s="1"/>
  <c r="L44" i="23"/>
  <c r="L34" i="23"/>
  <c r="M11" i="23"/>
  <c r="M10" i="23" s="1"/>
  <c r="L11" i="23"/>
  <c r="M10" i="22"/>
  <c r="L10" i="22"/>
  <c r="K10" i="22"/>
  <c r="M10" i="2"/>
  <c r="L10" i="2"/>
  <c r="K10" i="2"/>
  <c r="L10" i="23" l="1"/>
  <c r="A28" i="20"/>
  <c r="B28" i="20"/>
  <c r="A29" i="20"/>
  <c r="A37" i="20" s="1"/>
  <c r="B29" i="20"/>
  <c r="C36" i="20"/>
  <c r="H15" i="20"/>
  <c r="J15" i="20"/>
  <c r="H16" i="20"/>
  <c r="I16" i="20"/>
  <c r="J16" i="20"/>
  <c r="L16" i="20"/>
  <c r="M16" i="20"/>
  <c r="H17" i="20"/>
  <c r="I17" i="20"/>
  <c r="J17" i="20"/>
  <c r="L17" i="20"/>
  <c r="M17" i="20"/>
  <c r="H18" i="20"/>
  <c r="I18" i="20"/>
  <c r="J18" i="20"/>
  <c r="K18" i="20"/>
  <c r="L18" i="20"/>
  <c r="M18" i="20"/>
  <c r="H19" i="20"/>
  <c r="I19" i="20"/>
  <c r="J19" i="20"/>
  <c r="L19" i="20"/>
  <c r="M19" i="20"/>
  <c r="H20" i="20"/>
  <c r="I20" i="20"/>
  <c r="J20" i="20"/>
  <c r="K20" i="20"/>
  <c r="L20" i="20"/>
  <c r="M20" i="20"/>
  <c r="H21" i="20"/>
  <c r="I21" i="20"/>
  <c r="J21" i="20"/>
  <c r="L21" i="20"/>
  <c r="M21" i="20"/>
  <c r="H22" i="20"/>
  <c r="I22" i="20"/>
  <c r="J22" i="20"/>
  <c r="L22" i="20"/>
  <c r="M22" i="20"/>
  <c r="H23" i="20"/>
  <c r="I23" i="20"/>
  <c r="J23" i="20"/>
  <c r="L23" i="20"/>
  <c r="M23" i="20"/>
  <c r="H24" i="20"/>
  <c r="I24" i="20"/>
  <c r="J24" i="20"/>
  <c r="L24" i="20"/>
  <c r="M24" i="20"/>
  <c r="H25" i="20"/>
  <c r="I25" i="20"/>
  <c r="J25" i="20"/>
  <c r="L25" i="20"/>
  <c r="M25" i="20"/>
  <c r="H26" i="20"/>
  <c r="I26" i="20"/>
  <c r="J26" i="20"/>
  <c r="L26" i="20"/>
  <c r="M26" i="20"/>
  <c r="K13" i="20" l="1"/>
  <c r="K10" i="20" s="1"/>
  <c r="M13" i="20"/>
  <c r="M10" i="20" s="1"/>
  <c r="L13" i="20"/>
  <c r="L10" i="20" s="1"/>
  <c r="C37" i="20"/>
  <c r="B36" i="20"/>
  <c r="A36" i="20"/>
  <c r="B37" i="20"/>
  <c r="E74" i="19" l="1"/>
  <c r="F71" i="19"/>
  <c r="G71" i="19"/>
  <c r="E80" i="19"/>
  <c r="E33" i="19"/>
  <c r="M27" i="19" l="1"/>
  <c r="L27" i="19"/>
  <c r="K11" i="19"/>
  <c r="K10" i="19" s="1"/>
  <c r="M22" i="19"/>
  <c r="M12" i="19"/>
  <c r="J11" i="19"/>
  <c r="H11" i="19"/>
  <c r="L11" i="19" l="1"/>
  <c r="M11" i="19"/>
  <c r="M10" i="19" l="1"/>
  <c r="L10" i="19"/>
</calcChain>
</file>

<file path=xl/sharedStrings.xml><?xml version="1.0" encoding="utf-8"?>
<sst xmlns="http://schemas.openxmlformats.org/spreadsheetml/2006/main" count="1419" uniqueCount="282">
  <si>
    <t>х</t>
  </si>
  <si>
    <t>Строительство и реконструкция объектов муниципального недвижимого имущества</t>
  </si>
  <si>
    <t>Членские взносы в ассоциации и союзы городов</t>
  </si>
  <si>
    <t>Опубликование муниципальных правовых актов и иных официальных документов</t>
  </si>
  <si>
    <t>Обеспечение автоматизации бюджетного процесса</t>
  </si>
  <si>
    <t>Информационно-коммуникационное обеспечение деятельности органов местного самоуправления</t>
  </si>
  <si>
    <t>Обеспечение первичных мер пожарной безопасности на территории городского округа</t>
  </si>
  <si>
    <t>Обеспечение территориальной и гражданской обороны</t>
  </si>
  <si>
    <t>Поощрения почетными грамотами и благодарностями главы администрации городского округа «Город Калининград»</t>
  </si>
  <si>
    <t>Поощрение почетными грамотами и благодарственными письмами городского Совета депутатов Калининграда</t>
  </si>
  <si>
    <t>Предоставление субсидий общественным объединениям ветеранов</t>
  </si>
  <si>
    <t>Предоставление субсидий общественным объединениям инвалидов</t>
  </si>
  <si>
    <t>Транспортное обслуживание органов местного самоуправления</t>
  </si>
  <si>
    <t>Поддержание нормативного состояния имущества и обновление материально-технической базы административных зданий</t>
  </si>
  <si>
    <t>Обновление материально-технической базы в целях транспортного обслуживания органов местного самоуправления</t>
  </si>
  <si>
    <t>Содействие развитию малого и среднего предпринимательства</t>
  </si>
  <si>
    <t>Материально-техническое обеспечение избирательных участков</t>
  </si>
  <si>
    <t>Комитет по социальной политике</t>
  </si>
  <si>
    <t xml:space="preserve">Код   структурного элемента </t>
  </si>
  <si>
    <t>Код направления расходов (Доп КР)</t>
  </si>
  <si>
    <t xml:space="preserve">Наименование показателя </t>
  </si>
  <si>
    <t>Ед. изм.</t>
  </si>
  <si>
    <t>2025 год</t>
  </si>
  <si>
    <t>2026 год</t>
  </si>
  <si>
    <t>1</t>
  </si>
  <si>
    <t>чел.</t>
  </si>
  <si>
    <t>МБУ "УКС"</t>
  </si>
  <si>
    <t>0</t>
  </si>
  <si>
    <t>декабрь</t>
  </si>
  <si>
    <t>февраль</t>
  </si>
  <si>
    <t>01</t>
  </si>
  <si>
    <t>Исполнитель структурного элемента /мероприятия</t>
  </si>
  <si>
    <t>Структурный элемент МП/мероприятие/объекты мероприятий /контрольные точки</t>
  </si>
  <si>
    <t>Комплекс проектных мероприятий «Развитие материально-технической базы органов местного самоуправления»</t>
  </si>
  <si>
    <t>Значение показателя мероприятия (результата) структурного элемента МП/ объекта мероприятия/ контрольных точек</t>
  </si>
  <si>
    <t>количество объектов завершенных строительством (реконструкцией)</t>
  </si>
  <si>
    <t>шт.</t>
  </si>
  <si>
    <t>41152</t>
  </si>
  <si>
    <t>2027 год</t>
  </si>
  <si>
    <t>Реконструкция защитного сооружения гражданской обороны – убежище № 84 - Кл/у – 40, г. Калининград, ул. Ялтинская, 66</t>
  </si>
  <si>
    <t>41157</t>
  </si>
  <si>
    <t>ноябрь</t>
  </si>
  <si>
    <t>41151</t>
  </si>
  <si>
    <t>Улучшение качества исполнения муниципальных функций</t>
  </si>
  <si>
    <t>МБУ "САТО"</t>
  </si>
  <si>
    <t>11121</t>
  </si>
  <si>
    <t>кв.м</t>
  </si>
  <si>
    <t>площадь отремонтированных помещений</t>
  </si>
  <si>
    <t>кв.м.</t>
  </si>
  <si>
    <t>май</t>
  </si>
  <si>
    <t>июль</t>
  </si>
  <si>
    <t>Капитальный ремонт фасада здания, пл. Победы, 1</t>
  </si>
  <si>
    <t>Финансовое обеспечениепо годам реализации, тыс.руб.</t>
  </si>
  <si>
    <t xml:space="preserve">Мероприятие структурного элемента (направление расходов) </t>
  </si>
  <si>
    <t>11116</t>
  </si>
  <si>
    <t>площадь обслуживаемых зданий</t>
  </si>
  <si>
    <t>количество рабочих мест</t>
  </si>
  <si>
    <t>количество приобретенных единиц транспорта</t>
  </si>
  <si>
    <t>количество контрольных мероприятий</t>
  </si>
  <si>
    <t>количество мероприятий</t>
  </si>
  <si>
    <t>количество участков</t>
  </si>
  <si>
    <t>количество соглашений о взаимодействии</t>
  </si>
  <si>
    <t>Материально-техническое обеспечение представительских мероприятий органами местного самоуправления</t>
  </si>
  <si>
    <t>МКУ "ЦИКТ"</t>
  </si>
  <si>
    <t>11118</t>
  </si>
  <si>
    <t>11119</t>
  </si>
  <si>
    <t>11120</t>
  </si>
  <si>
    <t>11911</t>
  </si>
  <si>
    <t>11915</t>
  </si>
  <si>
    <t>11917</t>
  </si>
  <si>
    <t>11918</t>
  </si>
  <si>
    <t>11994</t>
  </si>
  <si>
    <t>Обеспечение автоматизации учета муниципалного имущества</t>
  </si>
  <si>
    <t>количество пользователей информационной системой</t>
  </si>
  <si>
    <t xml:space="preserve">Код типа  структур-ного элемента </t>
  </si>
  <si>
    <t>октябрь</t>
  </si>
  <si>
    <t>количество закупленных жалюзи</t>
  </si>
  <si>
    <t>ед.</t>
  </si>
  <si>
    <t>количество пакетов документации</t>
  </si>
  <si>
    <t xml:space="preserve">План реализации </t>
  </si>
  <si>
    <t>План реализации</t>
  </si>
  <si>
    <t>Всего по структурному элементу«Материально-техническое обеспечение органов местного самоуправления»</t>
  </si>
  <si>
    <t>количество оборудования</t>
  </si>
  <si>
    <t>Обеспечение доступа в сеть Интернет</t>
  </si>
  <si>
    <t>количество месяцев</t>
  </si>
  <si>
    <t>мес.</t>
  </si>
  <si>
    <t>Обеспечение создания и эксплуатации виртуальных серверов</t>
  </si>
  <si>
    <t xml:space="preserve">Предоставление места в кабельной телефонной канализации </t>
  </si>
  <si>
    <t>Предоставление информационных услуг с использованием электронного архива (База СМИ)</t>
  </si>
  <si>
    <t>Доступ к справочным правовым системам</t>
  </si>
  <si>
    <t>Обеспечение защиты информации</t>
  </si>
  <si>
    <t>Обеспечение администрации телефонной связью</t>
  </si>
  <si>
    <t>Обеспечение работы официального сайта, корпоративного портала</t>
  </si>
  <si>
    <t>Модернизация и ремонт СКС в зданиях администрации</t>
  </si>
  <si>
    <t>количество точек подключения</t>
  </si>
  <si>
    <t>Разработка комплексной цифровой информационной модели территории города Калининграда</t>
  </si>
  <si>
    <t>количество цифровых моделей</t>
  </si>
  <si>
    <t>КпФ</t>
  </si>
  <si>
    <t>КСП</t>
  </si>
  <si>
    <t>2</t>
  </si>
  <si>
    <t>Всего по структурному элементу«Информационное сопровождение деятельности органов местного самоуправления»</t>
  </si>
  <si>
    <t>11311</t>
  </si>
  <si>
    <t>11312</t>
  </si>
  <si>
    <t>МБУ "Газета "Гражданин"</t>
  </si>
  <si>
    <t>Закупка услуг по освещению деятельности органов местного самоуправления в средствах массовой информации</t>
  </si>
  <si>
    <t>кв.см.</t>
  </si>
  <si>
    <t>объем публикации</t>
  </si>
  <si>
    <t>количество услуг</t>
  </si>
  <si>
    <t>Всего по структурному элементу "Информатизация муниципального управления"</t>
  </si>
  <si>
    <t>11913</t>
  </si>
  <si>
    <t>11914</t>
  </si>
  <si>
    <t>КМИиЗР</t>
  </si>
  <si>
    <t xml:space="preserve"> количество одновременно подключенных пользователей</t>
  </si>
  <si>
    <t>Закупка услуг по публикации списков кандидатов в присяжные заседатели федеральных судов общей юрисдикции в РФ (гос.полномочия)</t>
  </si>
  <si>
    <t>Всего по структурному элементу "Гражданская оборона"</t>
  </si>
  <si>
    <t>11912</t>
  </si>
  <si>
    <t>МКУ Управление по делам ГО и ЧС Калининграда"</t>
  </si>
  <si>
    <t>Освежение продовольственных запасов в целях гражданской обороны, предупреждения и ликвидации чрезвычайных ситуаций</t>
  </si>
  <si>
    <t>количество закупки</t>
  </si>
  <si>
    <t xml:space="preserve">ед. </t>
  </si>
  <si>
    <t>Закупка ведра-туалета</t>
  </si>
  <si>
    <t>количество ведер</t>
  </si>
  <si>
    <t>Закупка канистры для питьевой воды</t>
  </si>
  <si>
    <t>количество канистр</t>
  </si>
  <si>
    <t xml:space="preserve">Закупка фильтров ДОТ 250 марки А1 </t>
  </si>
  <si>
    <t>количество</t>
  </si>
  <si>
    <t>Закупка носилок бескаркасных</t>
  </si>
  <si>
    <t>Спички</t>
  </si>
  <si>
    <t>упак</t>
  </si>
  <si>
    <t xml:space="preserve">Мешки для песка </t>
  </si>
  <si>
    <t xml:space="preserve">Хозяйственные свечи </t>
  </si>
  <si>
    <t>количество полученных услуг</t>
  </si>
  <si>
    <t>Техническое обслуживание средств оповещения (ЭТО ТС ТАСЦО)</t>
  </si>
  <si>
    <t>Пользование комплексом ресурсов для размещения технологического оборудования в производственных помещениях ОАО «Ростелеком»</t>
  </si>
  <si>
    <t>Пользование прямых линий связи для управления электросеренных комплексов</t>
  </si>
  <si>
    <t xml:space="preserve">Обеспечение радиосвязи для взаимодействия ДДС городского звена РСЧС </t>
  </si>
  <si>
    <t>Техническое обслуживание канала передачи данных и его сопровождение</t>
  </si>
  <si>
    <t>Приобретение специализированной информации о гидрометеорологической обстановке на территории городского округа</t>
  </si>
  <si>
    <t xml:space="preserve">количество прогнозов </t>
  </si>
  <si>
    <t>365</t>
  </si>
  <si>
    <t>Закупка аварийно-спасательного автомобиля</t>
  </si>
  <si>
    <t>Проведение неотложных работ в зоне возможной или возникшей чрезвычайной ситуации</t>
  </si>
  <si>
    <t>3</t>
  </si>
  <si>
    <t>Отключение и подключение водопроводной сети для проведения ремонтных работ на сети противопожарного водоснабжения</t>
  </si>
  <si>
    <t>40</t>
  </si>
  <si>
    <t>Работы по восстановлению благоустройства территории после проведения аварийно-восстановительных работ на коммуникациях противопожарного водоснабжения</t>
  </si>
  <si>
    <t>20</t>
  </si>
  <si>
    <t>Закупка комплектующих к пожарным гидрантам</t>
  </si>
  <si>
    <t>Аренда техники с экипажем</t>
  </si>
  <si>
    <t>Услуга по ремонту пожарных  гидрантов (модернизация)</t>
  </si>
  <si>
    <t>45</t>
  </si>
  <si>
    <t>КГХиС</t>
  </si>
  <si>
    <t>площадь</t>
  </si>
  <si>
    <t>Всего по структурному элементу «Поощрения за заслуги в развитии городского округа»</t>
  </si>
  <si>
    <t>11931</t>
  </si>
  <si>
    <t>количество поощрений</t>
  </si>
  <si>
    <t>Городской Совет депутатов</t>
  </si>
  <si>
    <t>Выплата денежного вознаграждения при награждении почетным знаком «За заслуги перед городом Калининградом»</t>
  </si>
  <si>
    <t>Всего по структурному элементу «Поддержка малого и среднего предпринимательства</t>
  </si>
  <si>
    <t>11916</t>
  </si>
  <si>
    <t>Комитет городского развития и цифровизации</t>
  </si>
  <si>
    <t>количество участников</t>
  </si>
  <si>
    <t>Всего по структурному элементу «Поддержка общественных объединений"</t>
  </si>
  <si>
    <t>11934</t>
  </si>
  <si>
    <t>Предоставление гранта в форме субсидии на реализацию социального проекта, направленного на укрепление межнациональных, межэтнических и межконфессиональных отношений, профилактику экстремизма и ксенофобии</t>
  </si>
  <si>
    <t>11935</t>
  </si>
  <si>
    <t>Предоставление субсидии некоммерческой организации на материально-техническое обеспечение народной дружины</t>
  </si>
  <si>
    <t>11936</t>
  </si>
  <si>
    <t>11937</t>
  </si>
  <si>
    <t>02</t>
  </si>
  <si>
    <t>03</t>
  </si>
  <si>
    <t>04</t>
  </si>
  <si>
    <t>05</t>
  </si>
  <si>
    <t>06</t>
  </si>
  <si>
    <t>07</t>
  </si>
  <si>
    <t>Комитет муниципаль-ного контроля</t>
  </si>
  <si>
    <t>Выплата денежного вознаграждения при награждении медалью «За заслуги перед городом Калининградом»</t>
  </si>
  <si>
    <t xml:space="preserve">Приложение № 1 к приказу первого заместителя главы администрации-управляющего делами от "___"__________2025г. № ____     
</t>
  </si>
  <si>
    <t>количество проектов (мероприятий)</t>
  </si>
  <si>
    <t>человеко-часы</t>
  </si>
  <si>
    <t xml:space="preserve">Приложение № 4 к приказу первого заместителя главы администрации-управляющего делами от "___"__________2025г. № ____     </t>
  </si>
  <si>
    <t xml:space="preserve">Приложение № 5 к приказу первого заместителя главы администрации-управляющего делами от "___"__________2025г. № ____     </t>
  </si>
  <si>
    <t xml:space="preserve">Приложение № 6 к приказу первого заместителя главы администрации-управляющего делами от "___"__________2025г. № ____     </t>
  </si>
  <si>
    <t xml:space="preserve">Приложение № 7 к приказу первого заместителя главы администрации-управляющего делами от "___"__________2025г. № ____     </t>
  </si>
  <si>
    <t xml:space="preserve">Приложение № 8 к приказу первого заместителя главы администрации-управляющего делами от "___"__________2025г. № ____     </t>
  </si>
  <si>
    <t xml:space="preserve">продолжительность обслуживания </t>
  </si>
  <si>
    <t>машино-часов</t>
  </si>
  <si>
    <t>Реконструкция нежилого здания по адресу: г. Калининград, ул. Подп. Емельянова, 80А в целях его приспособления под административное здание*</t>
  </si>
  <si>
    <t>Строительство здания склада по ул. Ю. Гагарина, 103-103А в г. Калининграде*</t>
  </si>
  <si>
    <r>
      <t xml:space="preserve">*- </t>
    </r>
    <r>
      <rPr>
        <sz val="11"/>
        <rFont val="Times New Roman"/>
        <family val="1"/>
        <charset val="204"/>
      </rPr>
      <t>мероприятия по реконструкции нежилого здания по адресу: г. Калининград, ул. Подп. Емельянова, 80А, Строительству здания склада по ул. Ю. Гагарина, 103-103А в г. Калининграде* будут реализованы при наличии достаточного финансирования/софинансирования</t>
    </r>
  </si>
  <si>
    <t xml:space="preserve">Приложение № 3 к приказу
первого заместителя главы администрации
-управляющего делами 
от "___"__________2025г. № ____     </t>
  </si>
  <si>
    <t xml:space="preserve">Приложение № 2 к приказу первого заместителя главы администрации-управляющего делами от "___"__________2025г. № ____     
</t>
  </si>
  <si>
    <t>Капитальный ремонт помещений санитарных узлов 1,2,3 этажей в административном здании, расположенном по адресу:г. Калининград, ул. Ю. Гагарина, 103-103А"</t>
  </si>
  <si>
    <t>Изготовление информационных табличек "УКРЫТИЕ"</t>
  </si>
  <si>
    <t>объекты</t>
  </si>
  <si>
    <t>Приобретение наборов первой медицинской помощи, не содержащих лекарственных средств многоразового использования</t>
  </si>
  <si>
    <t>август</t>
  </si>
  <si>
    <t>Ремонт помещения в административном здании по адресу: г. Калининград, ул. Чапаева, 34А</t>
  </si>
  <si>
    <t>Капитальный ремонт помещения в административном здании по адресу:                                                         г. Калининград, площадь Победы, 1 (к. 339,340-спецчасть)</t>
  </si>
  <si>
    <t>Снос объекта недвижимого имущества-нежилого здания (бани) КН 39:15:131937:40 по адресу г. Калининград, ул. Ю. Гагарина, 103-103А</t>
  </si>
  <si>
    <t>количестко объектов</t>
  </si>
  <si>
    <t>комплект документов</t>
  </si>
  <si>
    <t>Поощрения почетными грамотами и благодарноственными письмами главы городского округа «Город Калининград»</t>
  </si>
  <si>
    <t>сентябрь</t>
  </si>
  <si>
    <t>июнь</t>
  </si>
  <si>
    <t>МП "Теплосеть"</t>
  </si>
  <si>
    <t>41158</t>
  </si>
  <si>
    <t>МБУ "Чистота"</t>
  </si>
  <si>
    <t>Реконструкция защитного сооружения гражданской обороны-укрытие № 50-Кл/у-40, г. Калининград, ул. Мусоргского, д.10</t>
  </si>
  <si>
    <t>апрель</t>
  </si>
  <si>
    <t>Приобретение, монтаж, ремонт оборудования для нужд администрации</t>
  </si>
  <si>
    <t>Техническая поддержка и развитие информационных систем</t>
  </si>
  <si>
    <t>Проведение работ по обустройству противопожарных разрывов путем окоса в г. Калининграде</t>
  </si>
  <si>
    <t>Выполнение работ по геотехническому мониторингу зданий, расположенных по адресу г. Калининград, пр-т Московский, 68-70 (геодезические наблюдения за креном и осадкой)</t>
  </si>
  <si>
    <t>МКУ "КСЗ"</t>
  </si>
  <si>
    <t>Обеспечение охраны строительной площадки объекта "Строительство общеобразовательной школы в Юго-Восточном жилом районе г. Калининграда"</t>
  </si>
  <si>
    <t>контракт</t>
  </si>
  <si>
    <t>×</t>
  </si>
  <si>
    <t>Городской совет депутатов Калининграда</t>
  </si>
  <si>
    <t>Администрация городского округа</t>
  </si>
  <si>
    <t>площадь отремонтированных зданий</t>
  </si>
  <si>
    <t>Капитальный ремонт фасада административного здания по ул.Октябрьская 79, г. Калининград (Разработка проектно-сметной документации)</t>
  </si>
  <si>
    <t xml:space="preserve"> Капитальный ремонт фасада административного здания по ул. К. Маркса, 41-43, г. Калининград (Разработка проектно-сметной документации на)</t>
  </si>
  <si>
    <t>КГРиЦ</t>
  </si>
  <si>
    <t>Заключение контракта на проектирование</t>
  </si>
  <si>
    <t>Получение положительного заключения госэкспертизы</t>
  </si>
  <si>
    <t>Заключение контракта на СМР</t>
  </si>
  <si>
    <t>Ввод объекта в эксплуатацию</t>
  </si>
  <si>
    <t>Исполнение контракта (завершение работ)</t>
  </si>
  <si>
    <t>Заключение контракта на проведение ремонтных работ</t>
  </si>
  <si>
    <t xml:space="preserve">Исполнение контракта, оплата </t>
  </si>
  <si>
    <t>Заключение контракта на проведение  работ</t>
  </si>
  <si>
    <t>Заключение контракта на проведение обследования</t>
  </si>
  <si>
    <t>Заключение контракта на СМР*</t>
  </si>
  <si>
    <t>Ввод объекта в эксплуатацию*</t>
  </si>
  <si>
    <t>площадь отремонтированных зданий/помещений</t>
  </si>
  <si>
    <t>411**</t>
  </si>
  <si>
    <t>Оказание услуг по комлпексному обследованию и разработке стратегии развития информационной безопасности информационной инфраструктуры администрации городского округа "Город Калининград"</t>
  </si>
  <si>
    <t>Выплата денежного вознаграждения к муниципальным наградам</t>
  </si>
  <si>
    <t>Исполнение контракта (приемка выполненных работ)</t>
  </si>
  <si>
    <t>Оплата работ</t>
  </si>
  <si>
    <t>ё</t>
  </si>
  <si>
    <t xml:space="preserve">количество объектов </t>
  </si>
  <si>
    <t>площадь территории, на которой проведены противопожарные мероприятия</t>
  </si>
  <si>
    <t>Установка убежища</t>
  </si>
  <si>
    <t>Поставка и монтаж кондиционеров</t>
  </si>
  <si>
    <t>количество закупленных кондиционеров</t>
  </si>
  <si>
    <t>количество проведенных мероприятий</t>
  </si>
  <si>
    <t>Оплата задолженности по договору аренды (исполнительный лист)</t>
  </si>
  <si>
    <t>договор</t>
  </si>
  <si>
    <t>Ремонт помещений в административном здании по адресам: г. Калининград, площадь Победы, 1; ул. К. Маркса, 41-43 (КпФ, ПУ, КГХиС, КМИиЗР)</t>
  </si>
  <si>
    <t>Проектно-сметная документация на капитальный ремонт нежилого здания (гараж) по адресу : г. Калининград, ул. Ю.Гагарина, 103-103А</t>
  </si>
  <si>
    <t>Закупка подушек</t>
  </si>
  <si>
    <t>Закупка одеял</t>
  </si>
  <si>
    <t>Закупка наволочек</t>
  </si>
  <si>
    <t>Закупка простыней</t>
  </si>
  <si>
    <t>Закупка полотенец</t>
  </si>
  <si>
    <t>Закупка матрацев</t>
  </si>
  <si>
    <t>Закупка комплектов детского белья</t>
  </si>
  <si>
    <t>Закупка кроватей металлических</t>
  </si>
  <si>
    <t>Заключение контрактов на проведение ремонтных работ</t>
  </si>
  <si>
    <t>Капитальный ремонт помещений санитарных узлов 1,2,3,4 этажей в административном здании, расположенном по адресу: г. Калининград,  ул. К Маркса,41-43 и ул. Офицерская, 31-33</t>
  </si>
  <si>
    <t>11910</t>
  </si>
  <si>
    <t>Осуществление ОМСУ международного и межмуниципального сотрудничества, количество мероприятий</t>
  </si>
  <si>
    <t>Привлечение сторонних организаций в целях осуществления муниципального контроля</t>
  </si>
  <si>
    <t>Привлечение сторонних организаций в целях осуществления осмотров некапитальных строений сооружений</t>
  </si>
  <si>
    <t>Выполнение работ по капитальному ремонту фасада нежилого здания, расположенного по адресу: г. Калининград, ул. Ю. Гагарина, 103-103А, литер ББ1</t>
  </si>
  <si>
    <t>площадь отремонтированного фасада</t>
  </si>
  <si>
    <t xml:space="preserve">кв.м. </t>
  </si>
  <si>
    <t>март</t>
  </si>
  <si>
    <t>Капитальный ремонт коридора 3 этажа в административном здании , расположенном по адресу:г. Калининград, пл. Подеды, 1, в том числе строительный контроль и авторский надзор</t>
  </si>
  <si>
    <t>Ремонт помещений в административном здании по адресам: г. Калининград, площадь Победы, 1 (5 этаж)</t>
  </si>
  <si>
    <t>комплекса проектных мероприятий «Развитие материально-технической базы органов местного самоуправления» 
на период 2025 год и плановый период 2026-2027 годов</t>
  </si>
  <si>
    <t>комплекса процессных мероприятий "Материально-техническое обеспечение органов местного самоуправления"
на 2025 год и плановый период 2026-2027 годов</t>
  </si>
  <si>
    <t>комплекса процессных мероприятий «Информационное сопровождение деятельности органов местного самоуправления» 
на 2025 год и плановый период 2026-2027 годов</t>
  </si>
  <si>
    <t>комплекса процессных мероприятий «Информатизация муниципального управления» 
на 2025 год и плановый период 2026-2027 годов</t>
  </si>
  <si>
    <t>комплекса процессных мероприятий «"Гражданская оборона" 
на 2025 год и плановый период 2026-2027 годов</t>
  </si>
  <si>
    <t>комплекса процессных мероприятий «Поощрения за заслуги в развитии городского округа» 
на 2025 год и плановый период 2026-2027 годов</t>
  </si>
  <si>
    <t>комплекса процессных мероприятий «Поддержка малого и среднего предпринимательства 
на 2025 год и плановый период 2026-2027 годов</t>
  </si>
  <si>
    <t>комплекса процессных мероприятий "Поддержка общественных объединений" 
на 2025 год и плановый период 2026-2027 годов</t>
  </si>
  <si>
    <t xml:space="preserve">количество </t>
  </si>
  <si>
    <t xml:space="preserve">количество полученных услуг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</si>
</sst>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"/>
    <numFmt numFmtId="165" formatCode="#,##0.000"/>
    <numFmt numFmtId="166" formatCode="0.0"/>
  </numFmts>
  <fonts count="21" x14ac:knownFonts="1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</font>
    <font>
      <sz val="10"/>
      <color theme="1"/>
      <name val="Times New Roman"/>
      <family val="2"/>
      <charset val="204"/>
    </font>
    <font>
      <b/>
      <sz val="10"/>
      <name val="Calibri"/>
      <family val="2"/>
      <charset val="204"/>
    </font>
    <font>
      <sz val="8"/>
      <name val="Times New Roman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17" fillId="0" borderId="0"/>
    <xf numFmtId="0" fontId="17" fillId="0" borderId="0"/>
    <xf numFmtId="43" fontId="17" fillId="0" borderId="0" applyFont="0" applyFill="0" applyBorder="0" applyAlignment="0" applyProtection="0"/>
    <xf numFmtId="0" fontId="17" fillId="0" borderId="0"/>
  </cellStyleXfs>
  <cellXfs count="183">
    <xf numFmtId="0" fontId="0" fillId="0" borderId="0" xfId="0"/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6" xfId="0" applyFont="1" applyFill="1" applyBorder="1"/>
    <xf numFmtId="0" fontId="9" fillId="0" borderId="0" xfId="0" applyFont="1" applyFill="1"/>
    <xf numFmtId="0" fontId="9" fillId="0" borderId="6" xfId="0" applyFont="1" applyFill="1" applyBorder="1"/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2" applyFont="1" applyFill="1" applyBorder="1" applyAlignment="1">
      <alignment horizontal="left" vertical="top" wrapText="1" shrinkToFit="1"/>
    </xf>
    <xf numFmtId="0" fontId="3" fillId="0" borderId="1" xfId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1" fontId="3" fillId="0" borderId="1" xfId="0" applyNumberFormat="1" applyFont="1" applyFill="1" applyBorder="1" applyAlignment="1" applyProtection="1">
      <alignment horizontal="left" vertical="center" wrapText="1"/>
      <protection hidden="1"/>
    </xf>
    <xf numFmtId="0" fontId="7" fillId="0" borderId="8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49" fontId="3" fillId="3" borderId="1" xfId="1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top" wrapText="1"/>
    </xf>
    <xf numFmtId="3" fontId="3" fillId="3" borderId="1" xfId="0" applyNumberFormat="1" applyFont="1" applyFill="1" applyBorder="1" applyAlignment="1">
      <alignment horizontal="center" vertical="center" wrapText="1"/>
    </xf>
    <xf numFmtId="4" fontId="3" fillId="3" borderId="1" xfId="1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/>
    </xf>
    <xf numFmtId="1" fontId="3" fillId="3" borderId="1" xfId="0" applyNumberFormat="1" applyFont="1" applyFill="1" applyBorder="1" applyAlignment="1" applyProtection="1">
      <alignment horizontal="left" vertical="center" wrapText="1"/>
      <protection hidden="1"/>
    </xf>
    <xf numFmtId="0" fontId="3" fillId="3" borderId="1" xfId="0" applyFont="1" applyFill="1" applyBorder="1" applyAlignment="1">
      <alignment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49" fontId="7" fillId="4" borderId="1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left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/>
    </xf>
    <xf numFmtId="49" fontId="14" fillId="4" borderId="1" xfId="0" applyNumberFormat="1" applyFont="1" applyFill="1" applyBorder="1" applyAlignment="1">
      <alignment vertical="center" wrapText="1"/>
    </xf>
    <xf numFmtId="0" fontId="15" fillId="0" borderId="1" xfId="0" applyFont="1" applyBorder="1" applyAlignment="1">
      <alignment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left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left" vertical="center" wrapText="1" shrinkToFit="1"/>
    </xf>
    <xf numFmtId="4" fontId="3" fillId="3" borderId="1" xfId="1" applyNumberFormat="1" applyFont="1" applyFill="1" applyBorder="1" applyAlignment="1">
      <alignment horizontal="center" vertical="center" wrapText="1"/>
    </xf>
    <xf numFmtId="49" fontId="7" fillId="5" borderId="1" xfId="1" applyNumberFormat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49" fontId="3" fillId="4" borderId="1" xfId="1" applyNumberFormat="1" applyFont="1" applyFill="1" applyBorder="1" applyAlignment="1">
      <alignment horizontal="center" vertical="center" wrapText="1"/>
    </xf>
    <xf numFmtId="4" fontId="3" fillId="4" borderId="1" xfId="1" applyNumberFormat="1" applyFont="1" applyFill="1" applyBorder="1" applyAlignment="1">
      <alignment horizontal="center" vertical="center"/>
    </xf>
    <xf numFmtId="4" fontId="7" fillId="5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4" fontId="7" fillId="4" borderId="1" xfId="0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vertical="top" wrapText="1"/>
    </xf>
    <xf numFmtId="0" fontId="3" fillId="2" borderId="1" xfId="1" applyFont="1" applyFill="1" applyBorder="1" applyAlignment="1">
      <alignment horizontal="center" vertical="top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 wrapText="1"/>
    </xf>
    <xf numFmtId="0" fontId="13" fillId="0" borderId="0" xfId="0" applyFont="1" applyAlignment="1">
      <alignment vertical="center" wrapText="1"/>
    </xf>
    <xf numFmtId="166" fontId="3" fillId="3" borderId="1" xfId="1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/>
    <xf numFmtId="4" fontId="3" fillId="0" borderId="1" xfId="0" applyNumberFormat="1" applyFont="1" applyBorder="1" applyAlignment="1">
      <alignment horizontal="left" vertical="center" wrapText="1"/>
    </xf>
    <xf numFmtId="3" fontId="16" fillId="0" borderId="1" xfId="0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" fontId="3" fillId="4" borderId="1" xfId="1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19" fillId="3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4" borderId="1" xfId="2" applyFont="1" applyFill="1" applyBorder="1" applyAlignment="1">
      <alignment horizontal="left" vertical="center" wrapText="1" shrinkToFit="1"/>
    </xf>
    <xf numFmtId="49" fontId="3" fillId="4" borderId="1" xfId="2" applyNumberFormat="1" applyFont="1" applyFill="1" applyBorder="1" applyAlignment="1">
      <alignment horizontal="left" vertical="center" wrapText="1" shrinkToFit="1"/>
    </xf>
    <xf numFmtId="49" fontId="3" fillId="4" borderId="1" xfId="4" applyNumberFormat="1" applyFont="1" applyFill="1" applyBorder="1" applyAlignment="1" applyProtection="1">
      <alignment horizontal="left" vertical="center" wrapText="1"/>
      <protection locked="0"/>
    </xf>
    <xf numFmtId="0" fontId="3" fillId="0" borderId="1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/>
    <xf numFmtId="0" fontId="3" fillId="0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5" fillId="0" borderId="4" xfId="0" applyFont="1" applyBorder="1" applyAlignment="1">
      <alignment vertical="center" wrapText="1"/>
    </xf>
    <xf numFmtId="0" fontId="3" fillId="0" borderId="1" xfId="2" applyFont="1" applyFill="1" applyBorder="1" applyAlignment="1">
      <alignment horizontal="left" vertical="center" wrapText="1" shrinkToFit="1"/>
    </xf>
    <xf numFmtId="4" fontId="0" fillId="0" borderId="0" xfId="0" applyNumberFormat="1"/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4" borderId="4" xfId="2" applyFont="1" applyFill="1" applyBorder="1" applyAlignment="1">
      <alignment horizontal="left" vertical="top" wrapText="1" shrinkToFit="1"/>
    </xf>
    <xf numFmtId="0" fontId="3" fillId="4" borderId="4" xfId="1" applyFont="1" applyFill="1" applyBorder="1" applyAlignment="1">
      <alignment horizontal="center" vertical="center" wrapText="1"/>
    </xf>
    <xf numFmtId="4" fontId="3" fillId="4" borderId="4" xfId="1" applyNumberFormat="1" applyFont="1" applyFill="1" applyBorder="1" applyAlignment="1">
      <alignment horizontal="center" vertical="center" wrapText="1"/>
    </xf>
    <xf numFmtId="3" fontId="3" fillId="3" borderId="1" xfId="1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" fontId="3" fillId="4" borderId="4" xfId="1" applyNumberFormat="1" applyFont="1" applyFill="1" applyBorder="1" applyAlignment="1">
      <alignment horizontal="center" vertical="center"/>
    </xf>
    <xf numFmtId="4" fontId="3" fillId="4" borderId="5" xfId="1" applyNumberFormat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49" fontId="3" fillId="0" borderId="15" xfId="1" applyNumberFormat="1" applyFont="1" applyFill="1" applyBorder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center" vertical="center" wrapText="1"/>
    </xf>
    <xf numFmtId="49" fontId="3" fillId="4" borderId="4" xfId="2" applyNumberFormat="1" applyFont="1" applyFill="1" applyBorder="1" applyAlignment="1">
      <alignment horizontal="left" vertical="center" wrapText="1" shrinkToFit="1"/>
    </xf>
    <xf numFmtId="49" fontId="3" fillId="4" borderId="5" xfId="2" applyNumberFormat="1" applyFont="1" applyFill="1" applyBorder="1" applyAlignment="1">
      <alignment horizontal="left" vertical="center" wrapText="1" shrinkToFit="1"/>
    </xf>
    <xf numFmtId="165" fontId="3" fillId="0" borderId="1" xfId="1" applyNumberFormat="1" applyFont="1" applyFill="1" applyBorder="1" applyAlignment="1">
      <alignment horizontal="center" vertical="center" wrapText="1" shrinkToFit="1"/>
    </xf>
    <xf numFmtId="0" fontId="7" fillId="5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49" fontId="11" fillId="0" borderId="0" xfId="0" applyNumberFormat="1" applyFont="1" applyFill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3" fillId="0" borderId="0" xfId="0" applyFont="1" applyAlignment="1">
      <alignment vertical="center" wrapText="1"/>
    </xf>
    <xf numFmtId="49" fontId="5" fillId="0" borderId="0" xfId="0" applyNumberFormat="1" applyFont="1" applyFill="1" applyAlignment="1">
      <alignment vertical="center" wrapText="1"/>
    </xf>
    <xf numFmtId="49" fontId="0" fillId="0" borderId="0" xfId="0" applyNumberFormat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wrapText="1"/>
    </xf>
    <xf numFmtId="165" fontId="7" fillId="0" borderId="10" xfId="1" applyNumberFormat="1" applyFont="1" applyFill="1" applyBorder="1" applyAlignment="1">
      <alignment horizontal="center" vertical="center" wrapText="1" shrinkToFit="1"/>
    </xf>
    <xf numFmtId="165" fontId="7" fillId="0" borderId="11" xfId="1" applyNumberFormat="1" applyFont="1" applyFill="1" applyBorder="1" applyAlignment="1">
      <alignment horizontal="center" vertical="center" wrapText="1" shrinkToFit="1"/>
    </xf>
    <xf numFmtId="0" fontId="7" fillId="0" borderId="9" xfId="0" applyFont="1" applyFill="1" applyBorder="1" applyAlignment="1">
      <alignment horizontal="center" vertical="center" textRotation="90" wrapText="1"/>
    </xf>
    <xf numFmtId="0" fontId="7" fillId="0" borderId="7" xfId="0" applyFont="1" applyFill="1" applyBorder="1" applyAlignment="1">
      <alignment horizontal="center" vertical="center" textRotation="90" wrapText="1"/>
    </xf>
    <xf numFmtId="0" fontId="7" fillId="0" borderId="10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textRotation="90" wrapText="1"/>
    </xf>
    <xf numFmtId="0" fontId="7" fillId="0" borderId="5" xfId="0" applyFont="1" applyFill="1" applyBorder="1" applyAlignment="1">
      <alignment horizontal="center" vertical="center" textRotation="90" wrapText="1"/>
    </xf>
    <xf numFmtId="49" fontId="7" fillId="4" borderId="2" xfId="0" applyNumberFormat="1" applyFont="1" applyFill="1" applyBorder="1" applyAlignment="1">
      <alignment vertical="center" wrapText="1"/>
    </xf>
    <xf numFmtId="0" fontId="4" fillId="4" borderId="3" xfId="0" applyFont="1" applyFill="1" applyBorder="1" applyAlignment="1">
      <alignment vertical="center" wrapText="1"/>
    </xf>
  </cellXfs>
  <cellStyles count="9">
    <cellStyle name="Обычный" xfId="0" builtinId="0"/>
    <cellStyle name="Обычный 12" xfId="2" xr:uid="{00000000-0005-0000-0000-000001000000}"/>
    <cellStyle name="Обычный 2" xfId="3" xr:uid="{00000000-0005-0000-0000-000002000000}"/>
    <cellStyle name="Обычный 2 2" xfId="6" xr:uid="{00000000-0005-0000-0000-000003000000}"/>
    <cellStyle name="Обычный 3" xfId="8" xr:uid="{00000000-0005-0000-0000-000004000000}"/>
    <cellStyle name="Обычный 4" xfId="4" xr:uid="{00000000-0005-0000-0000-000005000000}"/>
    <cellStyle name="Обычный 5" xfId="5" xr:uid="{00000000-0005-0000-0000-000006000000}"/>
    <cellStyle name="Обычный 7" xfId="1" xr:uid="{00000000-0005-0000-0000-000007000000}"/>
    <cellStyle name="Финансовый 2" xfId="7" xr:uid="{00000000-0005-0000-0000-000008000000}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cal/Desktop/&#1052;&#1086;&#1080;%20&#1076;&#1086;&#1082;&#1091;&#1084;&#1077;&#1085;&#1090;&#1099;/&#1076;&#1086;&#1082;&#1091;&#1084;&#1077;&#1085;&#1090;&#1099;/2025/&#1041;&#1102;&#1076;&#1078;&#1077;&#1090;2025/&#1040;&#1043;&#1054;/&#1040;&#1043;&#1054;%20&#1054;&#1041;&#1040;&#1057;%2014.11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cal/Desktop/&#1052;&#1086;&#1080;%20&#1076;&#1086;&#1082;&#1091;&#1084;&#1077;&#1085;&#1090;&#1099;/&#1076;&#1086;&#1082;&#1091;&#1084;&#1077;&#1085;&#1090;&#1099;/2025/&#1052;&#1055;/&#1050;&#1086;&#1087;&#1080;&#1103;%20&#1052;&#1055;_&#1052;&#1091;&#1085;%20&#1091;&#1087;&#1088;&#1072;&#1074;&#1083;&#1077;&#1085;&#1080;&#1077;%20&#1062;&#1048;&#1050;&#105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БЗ) №1 "/>
      <sheetName val="Прил 2 (приним БО) №2"/>
      <sheetName val="Прил 3 (направление расходов)№3"/>
      <sheetName val="Прил 3.1 (аналит закупки)№4"/>
      <sheetName val="Прил 3.2 (аналит адрес переч)№5"/>
      <sheetName val="Прил 4 (АИП)№6"/>
      <sheetName val="Прил 5 (мун задание)№7"/>
      <sheetName val="КВСР"/>
      <sheetName val="Справочник организаций"/>
      <sheetName val="ДопФК"/>
      <sheetName val="Прил 6 (субсидии)№9"/>
      <sheetName val="Прил 6.1 (аналит субсид)№10"/>
      <sheetName val="Прил 7 (ПНО)№11"/>
      <sheetName val="КОСГУ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30">
          <cell r="G30" t="str">
            <v>Капитальный ремонт фасадов административного здания, расположенного по адресу: г. Калининград, ул. П. Морозова, 6-8</v>
          </cell>
        </row>
        <row r="31">
          <cell r="G31" t="str">
            <v>Поставка жалюзи оконных</v>
          </cell>
        </row>
        <row r="36">
          <cell r="G36" t="str">
            <v>Капитальный скатной крыши административного здания, расположенного по адресу: г. Калининград, ул. К. Маркса, 41-43</v>
          </cell>
        </row>
      </sheetData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реализации 2_01"/>
      <sheetName val="Лист2"/>
      <sheetName val="Лист3"/>
      <sheetName val="Лист7"/>
    </sheetNames>
    <sheetDataSet>
      <sheetData sheetId="0">
        <row r="9">
          <cell r="H9">
            <v>80</v>
          </cell>
          <cell r="J9">
            <v>10</v>
          </cell>
        </row>
        <row r="10">
          <cell r="H10">
            <v>12</v>
          </cell>
          <cell r="I10">
            <v>12</v>
          </cell>
          <cell r="J10">
            <v>12</v>
          </cell>
          <cell r="L10">
            <v>2575.42</v>
          </cell>
          <cell r="M10">
            <v>2575.42</v>
          </cell>
        </row>
        <row r="11">
          <cell r="H11">
            <v>12</v>
          </cell>
          <cell r="I11">
            <v>12</v>
          </cell>
          <cell r="J11">
            <v>12</v>
          </cell>
          <cell r="L11">
            <v>1920</v>
          </cell>
          <cell r="M11">
            <v>1920</v>
          </cell>
        </row>
        <row r="12">
          <cell r="H12">
            <v>12</v>
          </cell>
          <cell r="I12">
            <v>12</v>
          </cell>
          <cell r="J12">
            <v>12</v>
          </cell>
          <cell r="K12">
            <v>1200.07</v>
          </cell>
          <cell r="L12">
            <v>1200.07</v>
          </cell>
          <cell r="M12">
            <v>1200.07</v>
          </cell>
        </row>
        <row r="13">
          <cell r="H13">
            <v>12</v>
          </cell>
          <cell r="I13">
            <v>12</v>
          </cell>
          <cell r="J13">
            <v>12</v>
          </cell>
          <cell r="L13">
            <v>3259.5</v>
          </cell>
          <cell r="M13">
            <v>3259.5</v>
          </cell>
        </row>
        <row r="14">
          <cell r="H14">
            <v>12</v>
          </cell>
          <cell r="I14">
            <v>12</v>
          </cell>
          <cell r="J14">
            <v>12</v>
          </cell>
          <cell r="K14">
            <v>132</v>
          </cell>
          <cell r="L14">
            <v>132</v>
          </cell>
          <cell r="M14">
            <v>132</v>
          </cell>
        </row>
        <row r="15">
          <cell r="H15">
            <v>12</v>
          </cell>
          <cell r="I15">
            <v>12</v>
          </cell>
          <cell r="J15">
            <v>12</v>
          </cell>
          <cell r="L15">
            <v>1023.75</v>
          </cell>
          <cell r="M15">
            <v>1023.75</v>
          </cell>
        </row>
        <row r="16">
          <cell r="H16">
            <v>12</v>
          </cell>
          <cell r="I16">
            <v>12</v>
          </cell>
          <cell r="J16">
            <v>12</v>
          </cell>
          <cell r="L16">
            <v>2042.91</v>
          </cell>
          <cell r="M16">
            <v>2042.91</v>
          </cell>
        </row>
        <row r="17">
          <cell r="H17">
            <v>12</v>
          </cell>
          <cell r="I17">
            <v>12</v>
          </cell>
          <cell r="J17">
            <v>12</v>
          </cell>
          <cell r="L17">
            <v>719.57</v>
          </cell>
          <cell r="M17">
            <v>719.57</v>
          </cell>
        </row>
        <row r="18">
          <cell r="H18">
            <v>12</v>
          </cell>
          <cell r="I18">
            <v>12</v>
          </cell>
          <cell r="J18">
            <v>12</v>
          </cell>
          <cell r="L18">
            <v>889.38</v>
          </cell>
          <cell r="M18">
            <v>889.38</v>
          </cell>
        </row>
        <row r="19">
          <cell r="H19">
            <v>250</v>
          </cell>
          <cell r="I19">
            <v>250</v>
          </cell>
          <cell r="J19">
            <v>250</v>
          </cell>
          <cell r="L19">
            <v>2000</v>
          </cell>
          <cell r="M19">
            <v>2000</v>
          </cell>
        </row>
        <row r="20">
          <cell r="H20">
            <v>1</v>
          </cell>
          <cell r="I20">
            <v>0</v>
          </cell>
          <cell r="J20">
            <v>0</v>
          </cell>
          <cell r="L20">
            <v>0</v>
          </cell>
          <cell r="M20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P84"/>
  <sheetViews>
    <sheetView topLeftCell="A28" zoomScaleNormal="100" workbookViewId="0">
      <selection activeCell="E7" sqref="E7:E8"/>
    </sheetView>
  </sheetViews>
  <sheetFormatPr defaultRowHeight="15" x14ac:dyDescent="0.25"/>
  <cols>
    <col min="1" max="1" width="5.25" style="6" customWidth="1"/>
    <col min="2" max="2" width="5.5" style="6" customWidth="1"/>
    <col min="3" max="3" width="6.75" style="6" customWidth="1"/>
    <col min="4" max="4" width="10.75" style="7" customWidth="1"/>
    <col min="5" max="5" width="33.375" style="6" customWidth="1"/>
    <col min="6" max="6" width="16.125" style="135" customWidth="1"/>
    <col min="7" max="7" width="5.875" style="6" customWidth="1"/>
    <col min="8" max="8" width="8" style="6" customWidth="1"/>
    <col min="9" max="9" width="7" style="6" customWidth="1"/>
    <col min="10" max="10" width="8.125" style="6" customWidth="1"/>
    <col min="11" max="11" width="9.25" style="6" customWidth="1"/>
    <col min="12" max="12" width="10.25" style="6" customWidth="1"/>
    <col min="13" max="13" width="8.5" style="6" customWidth="1"/>
    <col min="14" max="14" width="9" style="6" customWidth="1"/>
    <col min="15" max="16384" width="9" style="6"/>
  </cols>
  <sheetData>
    <row r="1" spans="1:13" ht="20.25" customHeight="1" x14ac:dyDescent="0.25">
      <c r="I1" s="162" t="s">
        <v>177</v>
      </c>
      <c r="J1" s="163"/>
      <c r="K1" s="163"/>
      <c r="L1" s="163"/>
      <c r="M1" s="163"/>
    </row>
    <row r="2" spans="1:13" ht="23.25" customHeight="1" x14ac:dyDescent="0.25">
      <c r="I2" s="163"/>
      <c r="J2" s="163"/>
      <c r="K2" s="163"/>
      <c r="L2" s="163"/>
      <c r="M2" s="163"/>
    </row>
    <row r="3" spans="1:13" x14ac:dyDescent="0.25">
      <c r="I3" s="163"/>
      <c r="J3" s="163"/>
      <c r="K3" s="163"/>
      <c r="L3" s="163"/>
      <c r="M3" s="163"/>
    </row>
    <row r="4" spans="1:13" ht="20.25" customHeight="1" x14ac:dyDescent="0.25">
      <c r="I4" s="163"/>
      <c r="J4" s="163"/>
      <c r="K4" s="163"/>
      <c r="L4" s="163"/>
      <c r="M4" s="163"/>
    </row>
    <row r="5" spans="1:13" ht="15.75" x14ac:dyDescent="0.25">
      <c r="A5" s="158" t="s">
        <v>79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</row>
    <row r="6" spans="1:13" ht="40.5" customHeight="1" x14ac:dyDescent="0.25">
      <c r="A6" s="160" t="s">
        <v>272</v>
      </c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</row>
    <row r="7" spans="1:13" ht="27" customHeight="1" x14ac:dyDescent="0.25">
      <c r="A7" s="156" t="s">
        <v>74</v>
      </c>
      <c r="B7" s="156" t="s">
        <v>18</v>
      </c>
      <c r="C7" s="156" t="s">
        <v>19</v>
      </c>
      <c r="D7" s="157" t="s">
        <v>31</v>
      </c>
      <c r="E7" s="157" t="s">
        <v>32</v>
      </c>
      <c r="F7" s="157" t="s">
        <v>34</v>
      </c>
      <c r="G7" s="157"/>
      <c r="H7" s="157"/>
      <c r="I7" s="157"/>
      <c r="J7" s="157"/>
      <c r="K7" s="154" t="s">
        <v>52</v>
      </c>
      <c r="L7" s="154"/>
      <c r="M7" s="154"/>
    </row>
    <row r="8" spans="1:13" ht="89.25" customHeight="1" x14ac:dyDescent="0.25">
      <c r="A8" s="156"/>
      <c r="B8" s="156"/>
      <c r="C8" s="156"/>
      <c r="D8" s="157"/>
      <c r="E8" s="157"/>
      <c r="F8" s="129" t="s">
        <v>20</v>
      </c>
      <c r="G8" s="27" t="s">
        <v>21</v>
      </c>
      <c r="H8" s="27" t="s">
        <v>22</v>
      </c>
      <c r="I8" s="27" t="s">
        <v>23</v>
      </c>
      <c r="J8" s="27" t="s">
        <v>38</v>
      </c>
      <c r="K8" s="27" t="s">
        <v>22</v>
      </c>
      <c r="L8" s="27" t="s">
        <v>23</v>
      </c>
      <c r="M8" s="27" t="s">
        <v>38</v>
      </c>
    </row>
    <row r="9" spans="1:13" x14ac:dyDescent="0.25">
      <c r="A9" s="17">
        <v>1</v>
      </c>
      <c r="B9" s="17">
        <v>2</v>
      </c>
      <c r="C9" s="17">
        <v>3</v>
      </c>
      <c r="D9" s="17">
        <v>4</v>
      </c>
      <c r="E9" s="17">
        <v>5</v>
      </c>
      <c r="F9" s="129">
        <v>6</v>
      </c>
      <c r="G9" s="17">
        <v>7</v>
      </c>
      <c r="H9" s="17">
        <v>8</v>
      </c>
      <c r="I9" s="17">
        <v>9</v>
      </c>
      <c r="J9" s="17">
        <v>10</v>
      </c>
      <c r="K9" s="17">
        <v>11</v>
      </c>
      <c r="L9" s="17">
        <v>12</v>
      </c>
      <c r="M9" s="17">
        <v>13</v>
      </c>
    </row>
    <row r="10" spans="1:13" ht="35.25" customHeight="1" x14ac:dyDescent="0.25">
      <c r="A10" s="73" t="s">
        <v>24</v>
      </c>
      <c r="B10" s="73" t="s">
        <v>30</v>
      </c>
      <c r="C10" s="73" t="s">
        <v>217</v>
      </c>
      <c r="D10" s="73" t="s">
        <v>217</v>
      </c>
      <c r="E10" s="155" t="s">
        <v>33</v>
      </c>
      <c r="F10" s="155"/>
      <c r="G10" s="73" t="s">
        <v>217</v>
      </c>
      <c r="H10" s="73" t="s">
        <v>217</v>
      </c>
      <c r="I10" s="73" t="s">
        <v>217</v>
      </c>
      <c r="J10" s="73" t="s">
        <v>217</v>
      </c>
      <c r="K10" s="77">
        <f>K11+K32</f>
        <v>122659.20999999999</v>
      </c>
      <c r="L10" s="77">
        <f t="shared" ref="L10:M10" si="0">L11+L32</f>
        <v>197634.99000000002</v>
      </c>
      <c r="M10" s="77">
        <f t="shared" si="0"/>
        <v>11000</v>
      </c>
    </row>
    <row r="11" spans="1:13" s="7" customFormat="1" ht="60.75" customHeight="1" x14ac:dyDescent="0.25">
      <c r="A11" s="33" t="s">
        <v>24</v>
      </c>
      <c r="B11" s="33" t="s">
        <v>30</v>
      </c>
      <c r="C11" s="33" t="s">
        <v>236</v>
      </c>
      <c r="D11" s="33" t="s">
        <v>217</v>
      </c>
      <c r="E11" s="71" t="s">
        <v>1</v>
      </c>
      <c r="F11" s="70" t="s">
        <v>35</v>
      </c>
      <c r="G11" s="70" t="s">
        <v>77</v>
      </c>
      <c r="H11" s="70">
        <f t="shared" ref="H11:J11" si="1">H12+H22</f>
        <v>0</v>
      </c>
      <c r="I11" s="134">
        <f>I12+I17+I22+I27</f>
        <v>4</v>
      </c>
      <c r="J11" s="70">
        <f t="shared" si="1"/>
        <v>0</v>
      </c>
      <c r="K11" s="72">
        <f>K12+K22+K27+K17</f>
        <v>94734.87999999999</v>
      </c>
      <c r="L11" s="72">
        <f>L12+L17+L22</f>
        <v>173796.99000000002</v>
      </c>
      <c r="M11" s="72">
        <f t="shared" ref="M11" si="2">M12+M22+M27</f>
        <v>0</v>
      </c>
    </row>
    <row r="12" spans="1:13" s="9" customFormat="1" ht="58.5" customHeight="1" x14ac:dyDescent="0.25">
      <c r="A12" s="142" t="s">
        <v>24</v>
      </c>
      <c r="B12" s="142" t="s">
        <v>30</v>
      </c>
      <c r="C12" s="142" t="s">
        <v>37</v>
      </c>
      <c r="D12" s="143" t="s">
        <v>26</v>
      </c>
      <c r="E12" s="111" t="s">
        <v>187</v>
      </c>
      <c r="F12" s="74" t="s">
        <v>35</v>
      </c>
      <c r="G12" s="74" t="s">
        <v>77</v>
      </c>
      <c r="H12" s="74">
        <v>0</v>
      </c>
      <c r="I12" s="74">
        <v>1</v>
      </c>
      <c r="J12" s="75" t="s">
        <v>27</v>
      </c>
      <c r="K12" s="76">
        <v>3430.2</v>
      </c>
      <c r="L12" s="76">
        <v>2421.88</v>
      </c>
      <c r="M12" s="76">
        <f>SUM(M13:M16)</f>
        <v>0</v>
      </c>
    </row>
    <row r="13" spans="1:13" ht="15.75" customHeight="1" x14ac:dyDescent="0.25">
      <c r="A13" s="142"/>
      <c r="B13" s="142"/>
      <c r="C13" s="142"/>
      <c r="D13" s="143"/>
      <c r="E13" s="18" t="s">
        <v>224</v>
      </c>
      <c r="F13" s="128" t="s">
        <v>217</v>
      </c>
      <c r="G13" s="101" t="s">
        <v>217</v>
      </c>
      <c r="H13" s="24" t="s">
        <v>29</v>
      </c>
      <c r="I13" s="101" t="s">
        <v>217</v>
      </c>
      <c r="J13" s="101" t="s">
        <v>217</v>
      </c>
      <c r="K13" s="101" t="s">
        <v>217</v>
      </c>
      <c r="L13" s="101" t="s">
        <v>217</v>
      </c>
      <c r="M13" s="101" t="s">
        <v>217</v>
      </c>
    </row>
    <row r="14" spans="1:13" ht="28.5" customHeight="1" x14ac:dyDescent="0.25">
      <c r="A14" s="142"/>
      <c r="B14" s="142"/>
      <c r="C14" s="142"/>
      <c r="D14" s="143"/>
      <c r="E14" s="18" t="s">
        <v>225</v>
      </c>
      <c r="F14" s="128" t="s">
        <v>217</v>
      </c>
      <c r="G14" s="101" t="s">
        <v>217</v>
      </c>
      <c r="H14" s="86" t="s">
        <v>28</v>
      </c>
      <c r="I14" s="101" t="s">
        <v>217</v>
      </c>
      <c r="J14" s="101" t="s">
        <v>217</v>
      </c>
      <c r="K14" s="101" t="s">
        <v>217</v>
      </c>
      <c r="L14" s="101" t="s">
        <v>217</v>
      </c>
      <c r="M14" s="101" t="s">
        <v>217</v>
      </c>
    </row>
    <row r="15" spans="1:13" x14ac:dyDescent="0.25">
      <c r="A15" s="142"/>
      <c r="B15" s="142"/>
      <c r="C15" s="142"/>
      <c r="D15" s="143"/>
      <c r="E15" s="18" t="s">
        <v>226</v>
      </c>
      <c r="F15" s="128" t="s">
        <v>217</v>
      </c>
      <c r="G15" s="101" t="s">
        <v>217</v>
      </c>
      <c r="H15" s="86" t="s">
        <v>28</v>
      </c>
      <c r="I15" s="101" t="s">
        <v>217</v>
      </c>
      <c r="J15" s="101" t="s">
        <v>217</v>
      </c>
      <c r="K15" s="101" t="s">
        <v>217</v>
      </c>
      <c r="L15" s="101" t="s">
        <v>217</v>
      </c>
      <c r="M15" s="101" t="s">
        <v>217</v>
      </c>
    </row>
    <row r="16" spans="1:13" x14ac:dyDescent="0.25">
      <c r="A16" s="142"/>
      <c r="B16" s="142"/>
      <c r="C16" s="142"/>
      <c r="D16" s="143"/>
      <c r="E16" s="18" t="s">
        <v>227</v>
      </c>
      <c r="F16" s="128" t="s">
        <v>217</v>
      </c>
      <c r="G16" s="101" t="s">
        <v>217</v>
      </c>
      <c r="H16" s="101" t="s">
        <v>217</v>
      </c>
      <c r="I16" s="86" t="s">
        <v>28</v>
      </c>
      <c r="J16" s="101" t="s">
        <v>217</v>
      </c>
      <c r="K16" s="101" t="s">
        <v>217</v>
      </c>
      <c r="L16" s="101" t="s">
        <v>217</v>
      </c>
      <c r="M16" s="101" t="s">
        <v>217</v>
      </c>
    </row>
    <row r="17" spans="1:13" ht="53.25" customHeight="1" x14ac:dyDescent="0.25">
      <c r="A17" s="142" t="s">
        <v>24</v>
      </c>
      <c r="B17" s="142" t="s">
        <v>30</v>
      </c>
      <c r="C17" s="142" t="s">
        <v>206</v>
      </c>
      <c r="D17" s="143" t="s">
        <v>207</v>
      </c>
      <c r="E17" s="111" t="s">
        <v>208</v>
      </c>
      <c r="F17" s="74" t="s">
        <v>35</v>
      </c>
      <c r="G17" s="74" t="s">
        <v>77</v>
      </c>
      <c r="H17" s="74">
        <v>0</v>
      </c>
      <c r="I17" s="74">
        <v>1</v>
      </c>
      <c r="J17" s="75" t="s">
        <v>27</v>
      </c>
      <c r="K17" s="98">
        <v>29927.48</v>
      </c>
      <c r="L17" s="98">
        <v>157157.19</v>
      </c>
      <c r="M17" s="74">
        <v>0</v>
      </c>
    </row>
    <row r="18" spans="1:13" ht="15" customHeight="1" x14ac:dyDescent="0.25">
      <c r="A18" s="142"/>
      <c r="B18" s="142"/>
      <c r="C18" s="142"/>
      <c r="D18" s="143"/>
      <c r="E18" s="18" t="str">
        <f t="shared" ref="E18:E21" si="3">E13</f>
        <v>Заключение контракта на проектирование</v>
      </c>
      <c r="F18" s="128" t="s">
        <v>217</v>
      </c>
      <c r="G18" s="101" t="s">
        <v>217</v>
      </c>
      <c r="H18" s="19" t="s">
        <v>209</v>
      </c>
      <c r="I18" s="101" t="s">
        <v>217</v>
      </c>
      <c r="J18" s="101" t="s">
        <v>217</v>
      </c>
      <c r="K18" s="101" t="s">
        <v>217</v>
      </c>
      <c r="L18" s="101" t="s">
        <v>217</v>
      </c>
      <c r="M18" s="101" t="s">
        <v>217</v>
      </c>
    </row>
    <row r="19" spans="1:13" ht="15" customHeight="1" x14ac:dyDescent="0.25">
      <c r="A19" s="142"/>
      <c r="B19" s="142"/>
      <c r="C19" s="142"/>
      <c r="D19" s="143"/>
      <c r="E19" s="18" t="str">
        <f t="shared" si="3"/>
        <v>Получение положительного заключения госэкспертизы</v>
      </c>
      <c r="F19" s="128" t="s">
        <v>217</v>
      </c>
      <c r="G19" s="101" t="s">
        <v>217</v>
      </c>
      <c r="H19" s="19" t="s">
        <v>41</v>
      </c>
      <c r="I19" s="101" t="s">
        <v>217</v>
      </c>
      <c r="J19" s="101" t="s">
        <v>217</v>
      </c>
      <c r="K19" s="101" t="s">
        <v>217</v>
      </c>
      <c r="L19" s="101" t="s">
        <v>217</v>
      </c>
      <c r="M19" s="101" t="s">
        <v>217</v>
      </c>
    </row>
    <row r="20" spans="1:13" ht="15" customHeight="1" x14ac:dyDescent="0.25">
      <c r="A20" s="142"/>
      <c r="B20" s="142"/>
      <c r="C20" s="142"/>
      <c r="D20" s="143"/>
      <c r="E20" s="18" t="str">
        <f t="shared" si="3"/>
        <v>Заключение контракта на СМР</v>
      </c>
      <c r="F20" s="128" t="s">
        <v>217</v>
      </c>
      <c r="G20" s="101" t="s">
        <v>217</v>
      </c>
      <c r="H20" s="19" t="s">
        <v>28</v>
      </c>
      <c r="I20" s="101" t="s">
        <v>217</v>
      </c>
      <c r="J20" s="101" t="s">
        <v>217</v>
      </c>
      <c r="K20" s="101" t="s">
        <v>217</v>
      </c>
      <c r="L20" s="101" t="s">
        <v>217</v>
      </c>
      <c r="M20" s="101" t="s">
        <v>217</v>
      </c>
    </row>
    <row r="21" spans="1:13" ht="15" customHeight="1" x14ac:dyDescent="0.25">
      <c r="A21" s="142"/>
      <c r="B21" s="142"/>
      <c r="C21" s="142"/>
      <c r="D21" s="143"/>
      <c r="E21" s="18" t="str">
        <f t="shared" si="3"/>
        <v>Ввод объекта в эксплуатацию</v>
      </c>
      <c r="F21" s="128" t="s">
        <v>217</v>
      </c>
      <c r="G21" s="101" t="s">
        <v>217</v>
      </c>
      <c r="H21" s="101" t="s">
        <v>217</v>
      </c>
      <c r="I21" s="86" t="str">
        <f t="shared" ref="I21" si="4">I16</f>
        <v>декабрь</v>
      </c>
      <c r="J21" s="101" t="s">
        <v>217</v>
      </c>
      <c r="K21" s="101" t="s">
        <v>217</v>
      </c>
      <c r="L21" s="101" t="s">
        <v>217</v>
      </c>
      <c r="M21" s="101" t="s">
        <v>217</v>
      </c>
    </row>
    <row r="22" spans="1:13" s="10" customFormat="1" ht="56.25" customHeight="1" x14ac:dyDescent="0.25">
      <c r="A22" s="142" t="s">
        <v>24</v>
      </c>
      <c r="B22" s="142" t="s">
        <v>30</v>
      </c>
      <c r="C22" s="142" t="s">
        <v>40</v>
      </c>
      <c r="D22" s="143" t="s">
        <v>205</v>
      </c>
      <c r="E22" s="111" t="s">
        <v>39</v>
      </c>
      <c r="F22" s="74" t="s">
        <v>35</v>
      </c>
      <c r="G22" s="74" t="s">
        <v>77</v>
      </c>
      <c r="H22" s="74">
        <v>0</v>
      </c>
      <c r="I22" s="75" t="s">
        <v>24</v>
      </c>
      <c r="J22" s="74">
        <v>0</v>
      </c>
      <c r="K22" s="76">
        <v>5195.6000000000004</v>
      </c>
      <c r="L22" s="76">
        <v>14217.92</v>
      </c>
      <c r="M22" s="76">
        <f t="shared" ref="M22" si="5">SUM(M25:M26)</f>
        <v>0</v>
      </c>
    </row>
    <row r="23" spans="1:13" s="10" customFormat="1" x14ac:dyDescent="0.25">
      <c r="A23" s="142"/>
      <c r="B23" s="142"/>
      <c r="C23" s="142"/>
      <c r="D23" s="143"/>
      <c r="E23" s="18" t="s">
        <v>224</v>
      </c>
      <c r="F23" s="128" t="s">
        <v>217</v>
      </c>
      <c r="G23" s="101" t="s">
        <v>217</v>
      </c>
      <c r="H23" s="119" t="s">
        <v>29</v>
      </c>
      <c r="I23" s="101" t="s">
        <v>217</v>
      </c>
      <c r="J23" s="101" t="s">
        <v>217</v>
      </c>
      <c r="K23" s="119" t="s">
        <v>217</v>
      </c>
      <c r="L23" s="119" t="s">
        <v>217</v>
      </c>
      <c r="M23" s="101" t="s">
        <v>217</v>
      </c>
    </row>
    <row r="24" spans="1:13" s="10" customFormat="1" ht="25.5" x14ac:dyDescent="0.25">
      <c r="A24" s="142"/>
      <c r="B24" s="142"/>
      <c r="C24" s="142"/>
      <c r="D24" s="143"/>
      <c r="E24" s="18" t="s">
        <v>225</v>
      </c>
      <c r="F24" s="128" t="s">
        <v>217</v>
      </c>
      <c r="G24" s="101" t="s">
        <v>217</v>
      </c>
      <c r="H24" s="119" t="s">
        <v>41</v>
      </c>
      <c r="I24" s="101" t="s">
        <v>217</v>
      </c>
      <c r="J24" s="101" t="s">
        <v>217</v>
      </c>
      <c r="K24" s="119" t="s">
        <v>217</v>
      </c>
      <c r="L24" s="119" t="s">
        <v>217</v>
      </c>
      <c r="M24" s="101" t="s">
        <v>217</v>
      </c>
    </row>
    <row r="25" spans="1:13" s="8" customFormat="1" x14ac:dyDescent="0.25">
      <c r="A25" s="142"/>
      <c r="B25" s="142"/>
      <c r="C25" s="142"/>
      <c r="D25" s="143"/>
      <c r="E25" s="18" t="s">
        <v>226</v>
      </c>
      <c r="F25" s="128" t="s">
        <v>217</v>
      </c>
      <c r="G25" s="101" t="s">
        <v>217</v>
      </c>
      <c r="H25" s="119" t="s">
        <v>28</v>
      </c>
      <c r="I25" s="101" t="s">
        <v>217</v>
      </c>
      <c r="J25" s="101" t="s">
        <v>217</v>
      </c>
      <c r="K25" s="119" t="s">
        <v>217</v>
      </c>
      <c r="L25" s="119" t="s">
        <v>217</v>
      </c>
      <c r="M25" s="101" t="s">
        <v>217</v>
      </c>
    </row>
    <row r="26" spans="1:13" s="8" customFormat="1" x14ac:dyDescent="0.25">
      <c r="A26" s="142"/>
      <c r="B26" s="142"/>
      <c r="C26" s="142"/>
      <c r="D26" s="143"/>
      <c r="E26" s="18" t="s">
        <v>227</v>
      </c>
      <c r="F26" s="128" t="s">
        <v>217</v>
      </c>
      <c r="G26" s="101" t="s">
        <v>217</v>
      </c>
      <c r="H26" s="101" t="s">
        <v>217</v>
      </c>
      <c r="I26" s="100" t="s">
        <v>41</v>
      </c>
      <c r="J26" s="101" t="s">
        <v>217</v>
      </c>
      <c r="K26" s="119" t="s">
        <v>217</v>
      </c>
      <c r="L26" s="119" t="s">
        <v>217</v>
      </c>
      <c r="M26" s="101" t="s">
        <v>217</v>
      </c>
    </row>
    <row r="27" spans="1:13" s="10" customFormat="1" ht="51.75" customHeight="1" x14ac:dyDescent="0.25">
      <c r="A27" s="142" t="s">
        <v>24</v>
      </c>
      <c r="B27" s="142" t="s">
        <v>30</v>
      </c>
      <c r="C27" s="142" t="s">
        <v>42</v>
      </c>
      <c r="D27" s="143" t="s">
        <v>44</v>
      </c>
      <c r="E27" s="111" t="s">
        <v>188</v>
      </c>
      <c r="F27" s="74" t="s">
        <v>35</v>
      </c>
      <c r="G27" s="74" t="s">
        <v>77</v>
      </c>
      <c r="H27" s="74">
        <v>0</v>
      </c>
      <c r="I27" s="75" t="s">
        <v>24</v>
      </c>
      <c r="J27" s="74">
        <v>0</v>
      </c>
      <c r="K27" s="76">
        <f>K30</f>
        <v>56181.599999999999</v>
      </c>
      <c r="L27" s="76">
        <f t="shared" ref="L27:M27" si="6">SUM(L30:L31)</f>
        <v>0</v>
      </c>
      <c r="M27" s="76">
        <f t="shared" si="6"/>
        <v>0</v>
      </c>
    </row>
    <row r="28" spans="1:13" s="10" customFormat="1" x14ac:dyDescent="0.25">
      <c r="A28" s="142"/>
      <c r="B28" s="142"/>
      <c r="C28" s="142"/>
      <c r="D28" s="143"/>
      <c r="E28" s="18" t="s">
        <v>224</v>
      </c>
      <c r="F28" s="128" t="s">
        <v>217</v>
      </c>
      <c r="G28" s="101" t="s">
        <v>217</v>
      </c>
      <c r="H28" s="101" t="s">
        <v>217</v>
      </c>
      <c r="I28" s="101" t="s">
        <v>217</v>
      </c>
      <c r="J28" s="101" t="s">
        <v>217</v>
      </c>
      <c r="K28" s="101" t="s">
        <v>217</v>
      </c>
      <c r="L28" s="101" t="s">
        <v>217</v>
      </c>
      <c r="M28" s="101" t="s">
        <v>217</v>
      </c>
    </row>
    <row r="29" spans="1:13" s="10" customFormat="1" ht="25.5" x14ac:dyDescent="0.25">
      <c r="A29" s="142"/>
      <c r="B29" s="142"/>
      <c r="C29" s="142"/>
      <c r="D29" s="143"/>
      <c r="E29" s="18" t="s">
        <v>225</v>
      </c>
      <c r="F29" s="128" t="s">
        <v>217</v>
      </c>
      <c r="G29" s="101" t="s">
        <v>217</v>
      </c>
      <c r="H29" s="86" t="s">
        <v>203</v>
      </c>
      <c r="I29" s="101" t="s">
        <v>217</v>
      </c>
      <c r="J29" s="101" t="s">
        <v>217</v>
      </c>
      <c r="K29" s="101" t="s">
        <v>217</v>
      </c>
      <c r="L29" s="101" t="s">
        <v>217</v>
      </c>
      <c r="M29" s="101" t="s">
        <v>217</v>
      </c>
    </row>
    <row r="30" spans="1:13" s="8" customFormat="1" x14ac:dyDescent="0.25">
      <c r="A30" s="142"/>
      <c r="B30" s="142"/>
      <c r="C30" s="142"/>
      <c r="D30" s="143"/>
      <c r="E30" s="18" t="s">
        <v>233</v>
      </c>
      <c r="F30" s="128" t="s">
        <v>217</v>
      </c>
      <c r="G30" s="101" t="s">
        <v>217</v>
      </c>
      <c r="H30" s="95" t="s">
        <v>41</v>
      </c>
      <c r="I30" s="101" t="s">
        <v>217</v>
      </c>
      <c r="J30" s="101" t="s">
        <v>217</v>
      </c>
      <c r="K30" s="94">
        <v>56181.599999999999</v>
      </c>
      <c r="L30" s="101" t="s">
        <v>217</v>
      </c>
      <c r="M30" s="101" t="s">
        <v>217</v>
      </c>
    </row>
    <row r="31" spans="1:13" s="8" customFormat="1" x14ac:dyDescent="0.25">
      <c r="A31" s="142"/>
      <c r="B31" s="142"/>
      <c r="C31" s="142"/>
      <c r="D31" s="143"/>
      <c r="E31" s="18" t="s">
        <v>234</v>
      </c>
      <c r="F31" s="128" t="s">
        <v>217</v>
      </c>
      <c r="G31" s="101" t="s">
        <v>217</v>
      </c>
      <c r="H31" s="101" t="s">
        <v>217</v>
      </c>
      <c r="I31" s="95" t="s">
        <v>28</v>
      </c>
      <c r="J31" s="101" t="s">
        <v>217</v>
      </c>
      <c r="K31" s="83" t="s">
        <v>0</v>
      </c>
      <c r="L31" s="101" t="s">
        <v>217</v>
      </c>
      <c r="M31" s="101" t="s">
        <v>217</v>
      </c>
    </row>
    <row r="32" spans="1:13" s="7" customFormat="1" ht="38.25" x14ac:dyDescent="0.25">
      <c r="A32" s="33" t="s">
        <v>24</v>
      </c>
      <c r="B32" s="33" t="s">
        <v>30</v>
      </c>
      <c r="C32" s="33" t="s">
        <v>45</v>
      </c>
      <c r="D32" s="33" t="s">
        <v>217</v>
      </c>
      <c r="E32" s="71" t="s">
        <v>43</v>
      </c>
      <c r="F32" s="70" t="s">
        <v>235</v>
      </c>
      <c r="G32" s="70" t="s">
        <v>46</v>
      </c>
      <c r="H32" s="90">
        <f>H33+H36+H40+H43+H46+H49+H58</f>
        <v>1586.95</v>
      </c>
      <c r="I32" s="90">
        <f>I74+I61+I64</f>
        <v>1233.2</v>
      </c>
      <c r="J32" s="90">
        <f>J77</f>
        <v>4500</v>
      </c>
      <c r="K32" s="72">
        <f>K33+K71+K77+K80+K36+K40+K43+K46+K49+K55+K52+K82+K58+K61+K64</f>
        <v>27924.329999999998</v>
      </c>
      <c r="L32" s="72">
        <f>L61+L67+L71+L74</f>
        <v>23838</v>
      </c>
      <c r="M32" s="72">
        <f>M77</f>
        <v>11000</v>
      </c>
    </row>
    <row r="33" spans="1:14" ht="54.75" customHeight="1" x14ac:dyDescent="0.25">
      <c r="A33" s="142" t="s">
        <v>24</v>
      </c>
      <c r="B33" s="142" t="s">
        <v>30</v>
      </c>
      <c r="C33" s="142" t="s">
        <v>45</v>
      </c>
      <c r="D33" s="143" t="s">
        <v>44</v>
      </c>
      <c r="E33" s="113" t="str">
        <f>'[1]Прил 6.1 (аналит субсид)№10'!$G$30</f>
        <v>Капитальный ремонт фасадов административного здания, расположенного по адресу: г. Калининград, ул. П. Морозова, 6-8</v>
      </c>
      <c r="F33" s="74" t="s">
        <v>235</v>
      </c>
      <c r="G33" s="74" t="s">
        <v>48</v>
      </c>
      <c r="H33" s="74">
        <v>800</v>
      </c>
      <c r="I33" s="74" t="s">
        <v>217</v>
      </c>
      <c r="J33" s="74" t="s">
        <v>217</v>
      </c>
      <c r="K33" s="76">
        <v>6477.15</v>
      </c>
      <c r="L33" s="76">
        <v>0</v>
      </c>
      <c r="M33" s="76">
        <v>0</v>
      </c>
    </row>
    <row r="34" spans="1:14" ht="27" customHeight="1" x14ac:dyDescent="0.25">
      <c r="A34" s="142"/>
      <c r="B34" s="142"/>
      <c r="C34" s="142"/>
      <c r="D34" s="143"/>
      <c r="E34" s="18" t="s">
        <v>229</v>
      </c>
      <c r="F34" s="128" t="s">
        <v>217</v>
      </c>
      <c r="G34" s="101" t="s">
        <v>217</v>
      </c>
      <c r="H34" s="86" t="s">
        <v>209</v>
      </c>
      <c r="I34" s="101" t="s">
        <v>217</v>
      </c>
      <c r="J34" s="101" t="s">
        <v>217</v>
      </c>
      <c r="K34" s="101" t="s">
        <v>217</v>
      </c>
      <c r="L34" s="101" t="s">
        <v>217</v>
      </c>
      <c r="M34" s="101" t="s">
        <v>217</v>
      </c>
    </row>
    <row r="35" spans="1:14" ht="27" customHeight="1" x14ac:dyDescent="0.25">
      <c r="A35" s="142"/>
      <c r="B35" s="142"/>
      <c r="C35" s="142"/>
      <c r="D35" s="143"/>
      <c r="E35" s="18" t="s">
        <v>239</v>
      </c>
      <c r="F35" s="128" t="s">
        <v>217</v>
      </c>
      <c r="G35" s="101" t="s">
        <v>217</v>
      </c>
      <c r="H35" s="86" t="s">
        <v>75</v>
      </c>
      <c r="I35" s="101" t="s">
        <v>217</v>
      </c>
      <c r="J35" s="101" t="s">
        <v>217</v>
      </c>
      <c r="K35" s="101" t="s">
        <v>217</v>
      </c>
      <c r="L35" s="101" t="s">
        <v>217</v>
      </c>
      <c r="M35" s="101" t="s">
        <v>217</v>
      </c>
    </row>
    <row r="36" spans="1:14" ht="66" customHeight="1" x14ac:dyDescent="0.25">
      <c r="A36" s="149" t="s">
        <v>24</v>
      </c>
      <c r="B36" s="149" t="s">
        <v>30</v>
      </c>
      <c r="C36" s="149" t="s">
        <v>45</v>
      </c>
      <c r="D36" s="146" t="s">
        <v>44</v>
      </c>
      <c r="E36" s="111" t="s">
        <v>192</v>
      </c>
      <c r="F36" s="74" t="s">
        <v>235</v>
      </c>
      <c r="G36" s="74" t="s">
        <v>48</v>
      </c>
      <c r="H36" s="98">
        <v>8</v>
      </c>
      <c r="I36" s="74" t="s">
        <v>217</v>
      </c>
      <c r="J36" s="74" t="s">
        <v>217</v>
      </c>
      <c r="K36" s="74">
        <v>802.33</v>
      </c>
      <c r="L36" s="74">
        <v>0</v>
      </c>
      <c r="M36" s="74">
        <v>0</v>
      </c>
    </row>
    <row r="37" spans="1:14" ht="15" customHeight="1" x14ac:dyDescent="0.25">
      <c r="A37" s="150"/>
      <c r="B37" s="150"/>
      <c r="C37" s="150"/>
      <c r="D37" s="147"/>
      <c r="E37" s="18" t="s">
        <v>229</v>
      </c>
      <c r="F37" s="128" t="s">
        <v>217</v>
      </c>
      <c r="G37" s="101" t="s">
        <v>217</v>
      </c>
      <c r="H37" s="86" t="s">
        <v>209</v>
      </c>
      <c r="I37" s="101" t="s">
        <v>217</v>
      </c>
      <c r="J37" s="101" t="s">
        <v>217</v>
      </c>
      <c r="K37" s="101" t="s">
        <v>217</v>
      </c>
      <c r="L37" s="101" t="s">
        <v>217</v>
      </c>
      <c r="M37" s="101" t="s">
        <v>217</v>
      </c>
    </row>
    <row r="38" spans="1:14" ht="26.25" customHeight="1" x14ac:dyDescent="0.25">
      <c r="A38" s="150"/>
      <c r="B38" s="150"/>
      <c r="C38" s="150"/>
      <c r="D38" s="147"/>
      <c r="E38" s="18" t="s">
        <v>239</v>
      </c>
      <c r="F38" s="128" t="s">
        <v>217</v>
      </c>
      <c r="G38" s="101" t="s">
        <v>217</v>
      </c>
      <c r="H38" s="86" t="s">
        <v>75</v>
      </c>
      <c r="I38" s="101" t="s">
        <v>217</v>
      </c>
      <c r="J38" s="101" t="s">
        <v>217</v>
      </c>
      <c r="K38" s="101" t="s">
        <v>217</v>
      </c>
      <c r="L38" s="101" t="s">
        <v>217</v>
      </c>
      <c r="M38" s="101" t="s">
        <v>217</v>
      </c>
    </row>
    <row r="39" spans="1:14" ht="15" customHeight="1" x14ac:dyDescent="0.25">
      <c r="A39" s="151"/>
      <c r="B39" s="151"/>
      <c r="C39" s="151"/>
      <c r="D39" s="148"/>
      <c r="E39" s="18" t="s">
        <v>240</v>
      </c>
      <c r="F39" s="128" t="s">
        <v>217</v>
      </c>
      <c r="G39" s="101" t="s">
        <v>217</v>
      </c>
      <c r="H39" s="86" t="s">
        <v>75</v>
      </c>
      <c r="I39" s="101" t="s">
        <v>241</v>
      </c>
      <c r="J39" s="101" t="s">
        <v>217</v>
      </c>
      <c r="K39" s="101" t="s">
        <v>217</v>
      </c>
      <c r="L39" s="101" t="s">
        <v>217</v>
      </c>
      <c r="M39" s="101" t="s">
        <v>217</v>
      </c>
    </row>
    <row r="40" spans="1:14" ht="71.25" customHeight="1" x14ac:dyDescent="0.25">
      <c r="A40" s="142" t="s">
        <v>24</v>
      </c>
      <c r="B40" s="142" t="s">
        <v>30</v>
      </c>
      <c r="C40" s="142" t="s">
        <v>45</v>
      </c>
      <c r="D40" s="143" t="s">
        <v>44</v>
      </c>
      <c r="E40" s="111" t="s">
        <v>261</v>
      </c>
      <c r="F40" s="74" t="s">
        <v>235</v>
      </c>
      <c r="G40" s="74" t="s">
        <v>48</v>
      </c>
      <c r="H40" s="98">
        <v>27</v>
      </c>
      <c r="I40" s="74" t="s">
        <v>217</v>
      </c>
      <c r="J40" s="74" t="s">
        <v>217</v>
      </c>
      <c r="K40" s="98">
        <v>1556.8</v>
      </c>
      <c r="L40" s="74">
        <v>0</v>
      </c>
      <c r="M40" s="74">
        <v>0</v>
      </c>
    </row>
    <row r="41" spans="1:14" ht="15" customHeight="1" x14ac:dyDescent="0.25">
      <c r="A41" s="142"/>
      <c r="B41" s="142"/>
      <c r="C41" s="142"/>
      <c r="D41" s="143"/>
      <c r="E41" s="18" t="s">
        <v>229</v>
      </c>
      <c r="F41" s="128" t="s">
        <v>217</v>
      </c>
      <c r="G41" s="101" t="s">
        <v>217</v>
      </c>
      <c r="H41" s="86" t="s">
        <v>209</v>
      </c>
      <c r="I41" s="101" t="s">
        <v>217</v>
      </c>
      <c r="J41" s="101" t="s">
        <v>217</v>
      </c>
      <c r="K41" s="101" t="s">
        <v>217</v>
      </c>
      <c r="L41" s="101" t="s">
        <v>217</v>
      </c>
      <c r="M41" s="101" t="s">
        <v>217</v>
      </c>
    </row>
    <row r="42" spans="1:14" ht="30" customHeight="1" x14ac:dyDescent="0.25">
      <c r="A42" s="142"/>
      <c r="B42" s="142"/>
      <c r="C42" s="142"/>
      <c r="D42" s="143"/>
      <c r="E42" s="18" t="s">
        <v>239</v>
      </c>
      <c r="F42" s="128" t="s">
        <v>217</v>
      </c>
      <c r="G42" s="101" t="s">
        <v>217</v>
      </c>
      <c r="H42" s="86" t="s">
        <v>196</v>
      </c>
      <c r="I42" s="101" t="s">
        <v>217</v>
      </c>
      <c r="J42" s="101" t="s">
        <v>217</v>
      </c>
      <c r="K42" s="101" t="s">
        <v>217</v>
      </c>
      <c r="L42" s="101" t="s">
        <v>217</v>
      </c>
      <c r="M42" s="101" t="s">
        <v>217</v>
      </c>
    </row>
    <row r="43" spans="1:14" ht="54" customHeight="1" x14ac:dyDescent="0.25">
      <c r="A43" s="142" t="s">
        <v>24</v>
      </c>
      <c r="B43" s="142" t="s">
        <v>30</v>
      </c>
      <c r="C43" s="142" t="s">
        <v>45</v>
      </c>
      <c r="D43" s="143" t="s">
        <v>44</v>
      </c>
      <c r="E43" s="111" t="s">
        <v>250</v>
      </c>
      <c r="F43" s="74" t="s">
        <v>235</v>
      </c>
      <c r="G43" s="74" t="s">
        <v>48</v>
      </c>
      <c r="H43" s="74">
        <v>360.58</v>
      </c>
      <c r="I43" s="74" t="s">
        <v>217</v>
      </c>
      <c r="J43" s="74" t="s">
        <v>217</v>
      </c>
      <c r="K43" s="98">
        <f>7696.81-717.08</f>
        <v>6979.7300000000005</v>
      </c>
      <c r="L43" s="74">
        <v>0</v>
      </c>
      <c r="M43" s="74">
        <v>0</v>
      </c>
    </row>
    <row r="44" spans="1:14" ht="26.25" customHeight="1" x14ac:dyDescent="0.25">
      <c r="A44" s="142"/>
      <c r="B44" s="142"/>
      <c r="C44" s="142"/>
      <c r="D44" s="143"/>
      <c r="E44" s="18" t="s">
        <v>260</v>
      </c>
      <c r="F44" s="128" t="s">
        <v>217</v>
      </c>
      <c r="G44" s="101" t="s">
        <v>217</v>
      </c>
      <c r="H44" s="86" t="s">
        <v>196</v>
      </c>
      <c r="I44" s="101" t="s">
        <v>217</v>
      </c>
      <c r="J44" s="101" t="s">
        <v>217</v>
      </c>
      <c r="K44" s="101" t="s">
        <v>217</v>
      </c>
      <c r="L44" s="101" t="s">
        <v>217</v>
      </c>
      <c r="M44" s="101" t="s">
        <v>217</v>
      </c>
      <c r="N44" s="80"/>
    </row>
    <row r="45" spans="1:14" ht="26.25" customHeight="1" x14ac:dyDescent="0.25">
      <c r="A45" s="142"/>
      <c r="B45" s="142"/>
      <c r="C45" s="142"/>
      <c r="D45" s="143"/>
      <c r="E45" s="18" t="s">
        <v>239</v>
      </c>
      <c r="F45" s="128" t="s">
        <v>217</v>
      </c>
      <c r="G45" s="101" t="s">
        <v>217</v>
      </c>
      <c r="H45" s="86" t="s">
        <v>28</v>
      </c>
      <c r="I45" s="101" t="s">
        <v>217</v>
      </c>
      <c r="J45" s="101" t="s">
        <v>217</v>
      </c>
      <c r="K45" s="101" t="s">
        <v>217</v>
      </c>
      <c r="L45" s="101" t="s">
        <v>217</v>
      </c>
      <c r="M45" s="101" t="s">
        <v>217</v>
      </c>
    </row>
    <row r="46" spans="1:14" ht="45" customHeight="1" x14ac:dyDescent="0.25">
      <c r="A46" s="142" t="s">
        <v>24</v>
      </c>
      <c r="B46" s="142" t="s">
        <v>30</v>
      </c>
      <c r="C46" s="142" t="s">
        <v>45</v>
      </c>
      <c r="D46" s="143" t="s">
        <v>44</v>
      </c>
      <c r="E46" s="111" t="s">
        <v>197</v>
      </c>
      <c r="F46" s="74" t="s">
        <v>235</v>
      </c>
      <c r="G46" s="74" t="s">
        <v>48</v>
      </c>
      <c r="H46" s="74">
        <v>277.91000000000003</v>
      </c>
      <c r="I46" s="74" t="s">
        <v>217</v>
      </c>
      <c r="J46" s="74" t="s">
        <v>217</v>
      </c>
      <c r="K46" s="98">
        <v>1950.89</v>
      </c>
      <c r="L46" s="74">
        <v>0</v>
      </c>
      <c r="M46" s="74">
        <v>0</v>
      </c>
    </row>
    <row r="47" spans="1:14" ht="15" customHeight="1" x14ac:dyDescent="0.25">
      <c r="A47" s="142"/>
      <c r="B47" s="142"/>
      <c r="C47" s="142"/>
      <c r="D47" s="143"/>
      <c r="E47" s="18" t="s">
        <v>229</v>
      </c>
      <c r="F47" s="128" t="s">
        <v>217</v>
      </c>
      <c r="G47" s="86" t="s">
        <v>217</v>
      </c>
      <c r="H47" s="86" t="s">
        <v>204</v>
      </c>
      <c r="I47" s="86" t="s">
        <v>217</v>
      </c>
      <c r="J47" s="101" t="s">
        <v>217</v>
      </c>
      <c r="K47" s="101" t="s">
        <v>217</v>
      </c>
      <c r="L47" s="101" t="s">
        <v>217</v>
      </c>
      <c r="M47" s="101" t="s">
        <v>217</v>
      </c>
    </row>
    <row r="48" spans="1:14" ht="29.25" customHeight="1" x14ac:dyDescent="0.25">
      <c r="A48" s="142"/>
      <c r="B48" s="142"/>
      <c r="C48" s="142"/>
      <c r="D48" s="143"/>
      <c r="E48" s="18" t="s">
        <v>239</v>
      </c>
      <c r="F48" s="128" t="s">
        <v>217</v>
      </c>
      <c r="G48" s="86" t="s">
        <v>217</v>
      </c>
      <c r="H48" s="86" t="s">
        <v>28</v>
      </c>
      <c r="I48" s="86" t="s">
        <v>217</v>
      </c>
      <c r="J48" s="101" t="s">
        <v>217</v>
      </c>
      <c r="K48" s="101" t="s">
        <v>217</v>
      </c>
      <c r="L48" s="101" t="s">
        <v>217</v>
      </c>
      <c r="M48" s="101" t="s">
        <v>217</v>
      </c>
    </row>
    <row r="49" spans="1:16" ht="54" customHeight="1" x14ac:dyDescent="0.25">
      <c r="A49" s="142" t="s">
        <v>24</v>
      </c>
      <c r="B49" s="142" t="s">
        <v>30</v>
      </c>
      <c r="C49" s="142" t="s">
        <v>45</v>
      </c>
      <c r="D49" s="143" t="s">
        <v>44</v>
      </c>
      <c r="E49" s="111" t="s">
        <v>198</v>
      </c>
      <c r="F49" s="74" t="s">
        <v>235</v>
      </c>
      <c r="G49" s="74" t="s">
        <v>48</v>
      </c>
      <c r="H49" s="74">
        <v>59.92</v>
      </c>
      <c r="I49" s="74" t="s">
        <v>217</v>
      </c>
      <c r="J49" s="74" t="s">
        <v>217</v>
      </c>
      <c r="K49" s="98">
        <v>2086.6799999999998</v>
      </c>
      <c r="L49" s="74">
        <v>0</v>
      </c>
      <c r="M49" s="74">
        <v>0</v>
      </c>
    </row>
    <row r="50" spans="1:16" ht="15" customHeight="1" x14ac:dyDescent="0.25">
      <c r="A50" s="142"/>
      <c r="B50" s="142"/>
      <c r="C50" s="142"/>
      <c r="D50" s="143"/>
      <c r="E50" s="18" t="s">
        <v>229</v>
      </c>
      <c r="F50" s="128" t="s">
        <v>217</v>
      </c>
      <c r="G50" s="101" t="s">
        <v>217</v>
      </c>
      <c r="H50" s="86" t="s">
        <v>50</v>
      </c>
      <c r="I50" s="101" t="s">
        <v>217</v>
      </c>
      <c r="J50" s="101" t="s">
        <v>217</v>
      </c>
      <c r="K50" s="101" t="s">
        <v>217</v>
      </c>
      <c r="L50" s="101" t="s">
        <v>217</v>
      </c>
      <c r="M50" s="101" t="s">
        <v>217</v>
      </c>
    </row>
    <row r="51" spans="1:16" ht="26.25" customHeight="1" x14ac:dyDescent="0.25">
      <c r="A51" s="142"/>
      <c r="B51" s="142"/>
      <c r="C51" s="142"/>
      <c r="D51" s="143"/>
      <c r="E51" s="18" t="s">
        <v>239</v>
      </c>
      <c r="F51" s="128" t="s">
        <v>217</v>
      </c>
      <c r="G51" s="101" t="s">
        <v>217</v>
      </c>
      <c r="H51" s="119" t="s">
        <v>75</v>
      </c>
      <c r="I51" s="86" t="s">
        <v>217</v>
      </c>
      <c r="J51" s="101" t="s">
        <v>217</v>
      </c>
      <c r="K51" s="101" t="s">
        <v>217</v>
      </c>
      <c r="L51" s="101" t="s">
        <v>217</v>
      </c>
      <c r="M51" s="101" t="s">
        <v>217</v>
      </c>
    </row>
    <row r="52" spans="1:16" ht="57.75" customHeight="1" x14ac:dyDescent="0.25">
      <c r="A52" s="142" t="s">
        <v>24</v>
      </c>
      <c r="B52" s="142" t="s">
        <v>30</v>
      </c>
      <c r="C52" s="142" t="s">
        <v>45</v>
      </c>
      <c r="D52" s="143" t="s">
        <v>44</v>
      </c>
      <c r="E52" s="111" t="s">
        <v>251</v>
      </c>
      <c r="F52" s="74" t="s">
        <v>201</v>
      </c>
      <c r="G52" s="74" t="s">
        <v>36</v>
      </c>
      <c r="H52" s="74">
        <v>1</v>
      </c>
      <c r="I52" s="74" t="s">
        <v>217</v>
      </c>
      <c r="J52" s="74" t="s">
        <v>217</v>
      </c>
      <c r="K52" s="98">
        <v>763.93</v>
      </c>
      <c r="L52" s="74">
        <v>0</v>
      </c>
      <c r="M52" s="74">
        <v>0</v>
      </c>
    </row>
    <row r="53" spans="1:16" ht="27" customHeight="1" x14ac:dyDescent="0.25">
      <c r="A53" s="142"/>
      <c r="B53" s="142"/>
      <c r="C53" s="142"/>
      <c r="D53" s="143"/>
      <c r="E53" s="18" t="s">
        <v>232</v>
      </c>
      <c r="F53" s="128" t="s">
        <v>217</v>
      </c>
      <c r="G53" s="101" t="s">
        <v>217</v>
      </c>
      <c r="H53" s="119" t="s">
        <v>75</v>
      </c>
      <c r="I53" s="101" t="s">
        <v>217</v>
      </c>
      <c r="J53" s="101" t="s">
        <v>217</v>
      </c>
      <c r="K53" s="101" t="s">
        <v>217</v>
      </c>
      <c r="L53" s="101" t="s">
        <v>217</v>
      </c>
      <c r="M53" s="101" t="s">
        <v>217</v>
      </c>
    </row>
    <row r="54" spans="1:16" ht="27" customHeight="1" x14ac:dyDescent="0.25">
      <c r="A54" s="142"/>
      <c r="B54" s="142"/>
      <c r="C54" s="142"/>
      <c r="D54" s="143"/>
      <c r="E54" s="18" t="s">
        <v>239</v>
      </c>
      <c r="F54" s="128" t="s">
        <v>217</v>
      </c>
      <c r="G54" s="101" t="s">
        <v>217</v>
      </c>
      <c r="H54" s="119" t="s">
        <v>28</v>
      </c>
      <c r="I54" s="101" t="s">
        <v>217</v>
      </c>
      <c r="J54" s="101" t="s">
        <v>217</v>
      </c>
      <c r="K54" s="101" t="s">
        <v>217</v>
      </c>
      <c r="L54" s="101" t="s">
        <v>217</v>
      </c>
      <c r="M54" s="101" t="s">
        <v>217</v>
      </c>
    </row>
    <row r="55" spans="1:16" ht="51" customHeight="1" x14ac:dyDescent="0.25">
      <c r="A55" s="142" t="s">
        <v>24</v>
      </c>
      <c r="B55" s="142" t="s">
        <v>30</v>
      </c>
      <c r="C55" s="142" t="s">
        <v>45</v>
      </c>
      <c r="D55" s="143" t="s">
        <v>44</v>
      </c>
      <c r="E55" s="111" t="s">
        <v>199</v>
      </c>
      <c r="F55" s="74" t="s">
        <v>200</v>
      </c>
      <c r="G55" s="74" t="s">
        <v>36</v>
      </c>
      <c r="H55" s="74">
        <v>1</v>
      </c>
      <c r="I55" s="74" t="s">
        <v>217</v>
      </c>
      <c r="J55" s="74" t="s">
        <v>217</v>
      </c>
      <c r="K55" s="98">
        <v>743.65</v>
      </c>
      <c r="L55" s="74">
        <v>0</v>
      </c>
      <c r="M55" s="74">
        <v>0</v>
      </c>
    </row>
    <row r="56" spans="1:16" ht="14.25" customHeight="1" x14ac:dyDescent="0.25">
      <c r="A56" s="142"/>
      <c r="B56" s="142"/>
      <c r="C56" s="142"/>
      <c r="D56" s="143"/>
      <c r="E56" s="18" t="s">
        <v>231</v>
      </c>
      <c r="F56" s="128" t="s">
        <v>217</v>
      </c>
      <c r="G56" s="101" t="s">
        <v>217</v>
      </c>
      <c r="H56" s="19" t="s">
        <v>50</v>
      </c>
      <c r="I56" s="101" t="s">
        <v>217</v>
      </c>
      <c r="J56" s="101" t="s">
        <v>217</v>
      </c>
      <c r="K56" s="101" t="s">
        <v>217</v>
      </c>
      <c r="L56" s="101" t="s">
        <v>217</v>
      </c>
      <c r="M56" s="101" t="s">
        <v>217</v>
      </c>
    </row>
    <row r="57" spans="1:16" ht="15" customHeight="1" x14ac:dyDescent="0.25">
      <c r="A57" s="142"/>
      <c r="B57" s="142"/>
      <c r="C57" s="142"/>
      <c r="D57" s="143"/>
      <c r="E57" s="18" t="s">
        <v>228</v>
      </c>
      <c r="F57" s="128" t="s">
        <v>217</v>
      </c>
      <c r="G57" s="101" t="s">
        <v>217</v>
      </c>
      <c r="H57" s="19" t="s">
        <v>75</v>
      </c>
      <c r="I57" s="101" t="s">
        <v>217</v>
      </c>
      <c r="J57" s="101" t="s">
        <v>217</v>
      </c>
      <c r="K57" s="101" t="s">
        <v>217</v>
      </c>
      <c r="L57" s="101" t="s">
        <v>217</v>
      </c>
      <c r="M57" s="101" t="s">
        <v>217</v>
      </c>
    </row>
    <row r="58" spans="1:16" ht="50.25" customHeight="1" x14ac:dyDescent="0.25">
      <c r="A58" s="142" t="s">
        <v>24</v>
      </c>
      <c r="B58" s="142" t="s">
        <v>30</v>
      </c>
      <c r="C58" s="142" t="s">
        <v>45</v>
      </c>
      <c r="D58" s="143" t="s">
        <v>44</v>
      </c>
      <c r="E58" s="131" t="s">
        <v>266</v>
      </c>
      <c r="F58" s="74" t="s">
        <v>267</v>
      </c>
      <c r="G58" s="74" t="s">
        <v>268</v>
      </c>
      <c r="H58" s="74">
        <v>53.54</v>
      </c>
      <c r="I58" s="74" t="s">
        <v>0</v>
      </c>
      <c r="J58" s="74" t="s">
        <v>0</v>
      </c>
      <c r="K58" s="132">
        <v>371.28</v>
      </c>
      <c r="L58" s="132" t="s">
        <v>0</v>
      </c>
      <c r="M58" s="132" t="s">
        <v>0</v>
      </c>
      <c r="P58" s="91"/>
    </row>
    <row r="59" spans="1:16" ht="15" customHeight="1" x14ac:dyDescent="0.25">
      <c r="A59" s="142"/>
      <c r="B59" s="142"/>
      <c r="C59" s="142"/>
      <c r="D59" s="143"/>
      <c r="E59" s="18" t="s">
        <v>231</v>
      </c>
      <c r="F59" s="128" t="s">
        <v>217</v>
      </c>
      <c r="G59" s="127" t="s">
        <v>217</v>
      </c>
      <c r="H59" s="19" t="s">
        <v>41</v>
      </c>
      <c r="I59" s="127" t="s">
        <v>217</v>
      </c>
      <c r="J59" s="127" t="s">
        <v>217</v>
      </c>
      <c r="K59" s="127" t="s">
        <v>217</v>
      </c>
      <c r="L59" s="127" t="s">
        <v>217</v>
      </c>
      <c r="M59" s="127" t="s">
        <v>217</v>
      </c>
    </row>
    <row r="60" spans="1:16" ht="15" customHeight="1" x14ac:dyDescent="0.25">
      <c r="A60" s="142"/>
      <c r="B60" s="142"/>
      <c r="C60" s="142"/>
      <c r="D60" s="143"/>
      <c r="E60" s="18" t="s">
        <v>228</v>
      </c>
      <c r="F60" s="128" t="s">
        <v>217</v>
      </c>
      <c r="G60" s="127" t="s">
        <v>217</v>
      </c>
      <c r="H60" s="19" t="s">
        <v>28</v>
      </c>
      <c r="I60" s="127" t="s">
        <v>0</v>
      </c>
      <c r="J60" s="127" t="s">
        <v>217</v>
      </c>
      <c r="K60" s="127" t="s">
        <v>217</v>
      </c>
      <c r="L60" s="127" t="s">
        <v>217</v>
      </c>
      <c r="M60" s="127" t="s">
        <v>217</v>
      </c>
    </row>
    <row r="61" spans="1:16" ht="67.5" customHeight="1" x14ac:dyDescent="0.25">
      <c r="A61" s="142" t="s">
        <v>24</v>
      </c>
      <c r="B61" s="142" t="s">
        <v>30</v>
      </c>
      <c r="C61" s="142" t="s">
        <v>45</v>
      </c>
      <c r="D61" s="143" t="s">
        <v>44</v>
      </c>
      <c r="E61" s="131" t="s">
        <v>270</v>
      </c>
      <c r="F61" s="74" t="s">
        <v>47</v>
      </c>
      <c r="G61" s="74" t="s">
        <v>48</v>
      </c>
      <c r="H61" s="74">
        <v>100</v>
      </c>
      <c r="I61" s="74">
        <v>286.8</v>
      </c>
      <c r="J61" s="74" t="s">
        <v>0</v>
      </c>
      <c r="K61" s="133">
        <v>3862.34</v>
      </c>
      <c r="L61" s="133">
        <v>12838</v>
      </c>
      <c r="M61" s="132"/>
    </row>
    <row r="62" spans="1:16" ht="15" customHeight="1" x14ac:dyDescent="0.25">
      <c r="A62" s="142"/>
      <c r="B62" s="142"/>
      <c r="C62" s="142"/>
      <c r="D62" s="143"/>
      <c r="E62" s="18" t="s">
        <v>231</v>
      </c>
      <c r="F62" s="128" t="s">
        <v>217</v>
      </c>
      <c r="G62" s="127" t="s">
        <v>217</v>
      </c>
      <c r="H62" s="19" t="s">
        <v>28</v>
      </c>
      <c r="I62" s="127" t="s">
        <v>217</v>
      </c>
      <c r="J62" s="127" t="s">
        <v>217</v>
      </c>
      <c r="K62" s="127" t="s">
        <v>217</v>
      </c>
      <c r="L62" s="127" t="s">
        <v>217</v>
      </c>
      <c r="M62" s="127" t="s">
        <v>217</v>
      </c>
    </row>
    <row r="63" spans="1:16" ht="15" customHeight="1" x14ac:dyDescent="0.25">
      <c r="A63" s="142"/>
      <c r="B63" s="142"/>
      <c r="C63" s="142"/>
      <c r="D63" s="143"/>
      <c r="E63" s="18" t="s">
        <v>228</v>
      </c>
      <c r="F63" s="128" t="s">
        <v>217</v>
      </c>
      <c r="G63" s="127" t="s">
        <v>217</v>
      </c>
      <c r="H63" s="19"/>
      <c r="I63" s="127" t="s">
        <v>204</v>
      </c>
      <c r="J63" s="127" t="s">
        <v>217</v>
      </c>
      <c r="K63" s="127" t="s">
        <v>217</v>
      </c>
      <c r="L63" s="127" t="s">
        <v>217</v>
      </c>
      <c r="M63" s="127" t="s">
        <v>217</v>
      </c>
    </row>
    <row r="64" spans="1:16" ht="39.75" customHeight="1" x14ac:dyDescent="0.25">
      <c r="A64" s="142" t="s">
        <v>24</v>
      </c>
      <c r="B64" s="142" t="s">
        <v>30</v>
      </c>
      <c r="C64" s="142" t="s">
        <v>45</v>
      </c>
      <c r="D64" s="143" t="s">
        <v>44</v>
      </c>
      <c r="E64" s="131" t="s">
        <v>271</v>
      </c>
      <c r="F64" s="74" t="s">
        <v>47</v>
      </c>
      <c r="G64" s="74" t="s">
        <v>48</v>
      </c>
      <c r="H64" s="74">
        <v>100</v>
      </c>
      <c r="I64" s="74">
        <v>29</v>
      </c>
      <c r="J64" s="74"/>
      <c r="K64" s="133">
        <v>1971.07</v>
      </c>
      <c r="L64" s="132">
        <v>0</v>
      </c>
      <c r="M64" s="132">
        <v>0</v>
      </c>
    </row>
    <row r="65" spans="1:13" ht="15" customHeight="1" x14ac:dyDescent="0.25">
      <c r="A65" s="142"/>
      <c r="B65" s="142"/>
      <c r="C65" s="142"/>
      <c r="D65" s="143"/>
      <c r="E65" s="18" t="s">
        <v>231</v>
      </c>
      <c r="F65" s="128" t="s">
        <v>217</v>
      </c>
      <c r="G65" s="127" t="s">
        <v>217</v>
      </c>
      <c r="H65" s="19" t="s">
        <v>41</v>
      </c>
      <c r="I65" s="127" t="s">
        <v>217</v>
      </c>
      <c r="J65" s="127" t="s">
        <v>217</v>
      </c>
      <c r="K65" s="127" t="s">
        <v>217</v>
      </c>
      <c r="L65" s="127" t="s">
        <v>217</v>
      </c>
      <c r="M65" s="127" t="s">
        <v>217</v>
      </c>
    </row>
    <row r="66" spans="1:13" ht="15" customHeight="1" x14ac:dyDescent="0.25">
      <c r="A66" s="142"/>
      <c r="B66" s="142"/>
      <c r="C66" s="142"/>
      <c r="D66" s="143"/>
      <c r="E66" s="18" t="s">
        <v>228</v>
      </c>
      <c r="F66" s="128" t="s">
        <v>217</v>
      </c>
      <c r="G66" s="127" t="s">
        <v>217</v>
      </c>
      <c r="H66" s="19"/>
      <c r="I66" s="127" t="s">
        <v>269</v>
      </c>
      <c r="J66" s="127" t="s">
        <v>217</v>
      </c>
      <c r="K66" s="127" t="s">
        <v>217</v>
      </c>
      <c r="L66" s="127" t="s">
        <v>217</v>
      </c>
      <c r="M66" s="127" t="s">
        <v>217</v>
      </c>
    </row>
    <row r="67" spans="1:13" ht="24" customHeight="1" x14ac:dyDescent="0.25">
      <c r="A67" s="142" t="s">
        <v>24</v>
      </c>
      <c r="B67" s="142" t="s">
        <v>30</v>
      </c>
      <c r="C67" s="142" t="s">
        <v>45</v>
      </c>
      <c r="D67" s="143" t="s">
        <v>44</v>
      </c>
      <c r="E67" s="152" t="s">
        <v>221</v>
      </c>
      <c r="F67" s="74" t="s">
        <v>242</v>
      </c>
      <c r="G67" s="74" t="s">
        <v>77</v>
      </c>
      <c r="H67" s="74">
        <v>0</v>
      </c>
      <c r="I67" s="75" t="s">
        <v>27</v>
      </c>
      <c r="J67" s="75" t="s">
        <v>27</v>
      </c>
      <c r="K67" s="144">
        <v>0</v>
      </c>
      <c r="L67" s="144">
        <v>1975</v>
      </c>
      <c r="M67" s="144">
        <v>0</v>
      </c>
    </row>
    <row r="68" spans="1:13" ht="29.25" customHeight="1" x14ac:dyDescent="0.25">
      <c r="A68" s="142"/>
      <c r="B68" s="142"/>
      <c r="C68" s="142"/>
      <c r="D68" s="143"/>
      <c r="E68" s="153"/>
      <c r="F68" s="74" t="s">
        <v>78</v>
      </c>
      <c r="G68" s="74" t="s">
        <v>77</v>
      </c>
      <c r="H68" s="74">
        <v>0</v>
      </c>
      <c r="I68" s="75" t="s">
        <v>24</v>
      </c>
      <c r="J68" s="75" t="s">
        <v>27</v>
      </c>
      <c r="K68" s="145"/>
      <c r="L68" s="145"/>
      <c r="M68" s="145"/>
    </row>
    <row r="69" spans="1:13" x14ac:dyDescent="0.25">
      <c r="A69" s="142"/>
      <c r="B69" s="142"/>
      <c r="C69" s="142"/>
      <c r="D69" s="143"/>
      <c r="E69" s="18" t="s">
        <v>224</v>
      </c>
      <c r="F69" s="128" t="s">
        <v>217</v>
      </c>
      <c r="G69" s="101" t="s">
        <v>217</v>
      </c>
      <c r="H69" s="101" t="s">
        <v>217</v>
      </c>
      <c r="I69" s="101" t="s">
        <v>217</v>
      </c>
      <c r="J69" s="101" t="s">
        <v>217</v>
      </c>
      <c r="K69" s="101" t="s">
        <v>217</v>
      </c>
      <c r="L69" s="101" t="s">
        <v>217</v>
      </c>
      <c r="M69" s="101" t="s">
        <v>217</v>
      </c>
    </row>
    <row r="70" spans="1:13" x14ac:dyDescent="0.25">
      <c r="A70" s="142"/>
      <c r="B70" s="142"/>
      <c r="C70" s="142"/>
      <c r="D70" s="143"/>
      <c r="E70" s="18" t="s">
        <v>230</v>
      </c>
      <c r="F70" s="128" t="s">
        <v>217</v>
      </c>
      <c r="G70" s="101" t="s">
        <v>217</v>
      </c>
      <c r="H70" s="101" t="s">
        <v>217</v>
      </c>
      <c r="I70" s="84" t="s">
        <v>28</v>
      </c>
      <c r="J70" s="101" t="s">
        <v>217</v>
      </c>
      <c r="K70" s="101" t="s">
        <v>217</v>
      </c>
      <c r="L70" s="101" t="s">
        <v>217</v>
      </c>
      <c r="M70" s="101" t="s">
        <v>217</v>
      </c>
    </row>
    <row r="71" spans="1:13" ht="53.25" customHeight="1" x14ac:dyDescent="0.25">
      <c r="A71" s="142" t="s">
        <v>24</v>
      </c>
      <c r="B71" s="142" t="s">
        <v>30</v>
      </c>
      <c r="C71" s="142" t="s">
        <v>45</v>
      </c>
      <c r="D71" s="143" t="s">
        <v>44</v>
      </c>
      <c r="E71" s="112" t="s">
        <v>222</v>
      </c>
      <c r="F71" s="74" t="str">
        <f t="shared" ref="F71:G71" si="7">F67</f>
        <v xml:space="preserve">количество объектов </v>
      </c>
      <c r="G71" s="74" t="str">
        <f t="shared" si="7"/>
        <v>ед.</v>
      </c>
      <c r="H71" s="74">
        <v>0</v>
      </c>
      <c r="I71" s="74">
        <v>1</v>
      </c>
      <c r="J71" s="75" t="s">
        <v>27</v>
      </c>
      <c r="K71" s="76">
        <v>0</v>
      </c>
      <c r="L71" s="76">
        <v>2075</v>
      </c>
      <c r="M71" s="76">
        <v>0</v>
      </c>
    </row>
    <row r="72" spans="1:13" ht="19.5" customHeight="1" x14ac:dyDescent="0.25">
      <c r="A72" s="142"/>
      <c r="B72" s="142"/>
      <c r="C72" s="142"/>
      <c r="D72" s="143"/>
      <c r="E72" s="125" t="s">
        <v>224</v>
      </c>
      <c r="F72" s="128" t="s">
        <v>217</v>
      </c>
      <c r="G72" s="101" t="s">
        <v>217</v>
      </c>
      <c r="H72" s="101" t="s">
        <v>217</v>
      </c>
      <c r="I72" s="101" t="s">
        <v>217</v>
      </c>
      <c r="J72" s="101" t="s">
        <v>217</v>
      </c>
      <c r="K72" s="101" t="s">
        <v>217</v>
      </c>
      <c r="L72" s="101" t="s">
        <v>217</v>
      </c>
      <c r="M72" s="101" t="s">
        <v>217</v>
      </c>
    </row>
    <row r="73" spans="1:13" ht="20.25" customHeight="1" x14ac:dyDescent="0.25">
      <c r="A73" s="142"/>
      <c r="B73" s="142"/>
      <c r="C73" s="142"/>
      <c r="D73" s="143"/>
      <c r="E73" s="125" t="s">
        <v>230</v>
      </c>
      <c r="F73" s="128" t="s">
        <v>217</v>
      </c>
      <c r="G73" s="101" t="s">
        <v>217</v>
      </c>
      <c r="H73" s="101" t="s">
        <v>217</v>
      </c>
      <c r="I73" s="86" t="s">
        <v>28</v>
      </c>
      <c r="J73" s="101" t="s">
        <v>217</v>
      </c>
      <c r="K73" s="101" t="s">
        <v>217</v>
      </c>
      <c r="L73" s="101" t="s">
        <v>217</v>
      </c>
      <c r="M73" s="101" t="s">
        <v>217</v>
      </c>
    </row>
    <row r="74" spans="1:13" ht="44.25" customHeight="1" x14ac:dyDescent="0.25">
      <c r="A74" s="142" t="s">
        <v>24</v>
      </c>
      <c r="B74" s="142" t="s">
        <v>30</v>
      </c>
      <c r="C74" s="142" t="s">
        <v>45</v>
      </c>
      <c r="D74" s="143" t="s">
        <v>44</v>
      </c>
      <c r="E74" s="112" t="str">
        <f>'[1]Прил 6.1 (аналит субсид)№10'!$G$36</f>
        <v>Капитальный скатной крыши административного здания, расположенного по адресу: г. Калининград, ул. К. Маркса, 41-43</v>
      </c>
      <c r="F74" s="74" t="s">
        <v>47</v>
      </c>
      <c r="G74" s="74" t="s">
        <v>48</v>
      </c>
      <c r="H74" s="74">
        <v>0</v>
      </c>
      <c r="I74" s="74">
        <v>917.4</v>
      </c>
      <c r="J74" s="74">
        <v>0</v>
      </c>
      <c r="K74" s="74" t="s">
        <v>217</v>
      </c>
      <c r="L74" s="76">
        <v>6950</v>
      </c>
      <c r="M74" s="74" t="s">
        <v>0</v>
      </c>
    </row>
    <row r="75" spans="1:13" ht="29.25" customHeight="1" x14ac:dyDescent="0.25">
      <c r="A75" s="142"/>
      <c r="B75" s="142"/>
      <c r="C75" s="142"/>
      <c r="D75" s="143"/>
      <c r="E75" s="125" t="s">
        <v>229</v>
      </c>
      <c r="F75" s="128" t="s">
        <v>217</v>
      </c>
      <c r="G75" s="101" t="s">
        <v>217</v>
      </c>
      <c r="H75" s="101" t="s">
        <v>217</v>
      </c>
      <c r="I75" s="101" t="s">
        <v>217</v>
      </c>
      <c r="J75" s="101" t="s">
        <v>217</v>
      </c>
      <c r="K75" s="101" t="s">
        <v>217</v>
      </c>
      <c r="L75" s="101" t="s">
        <v>217</v>
      </c>
      <c r="M75" s="101" t="s">
        <v>217</v>
      </c>
    </row>
    <row r="76" spans="1:13" ht="18.75" customHeight="1" x14ac:dyDescent="0.25">
      <c r="A76" s="142"/>
      <c r="B76" s="142"/>
      <c r="C76" s="142"/>
      <c r="D76" s="143"/>
      <c r="E76" s="125" t="s">
        <v>228</v>
      </c>
      <c r="F76" s="128" t="s">
        <v>217</v>
      </c>
      <c r="G76" s="101" t="s">
        <v>217</v>
      </c>
      <c r="H76" s="101" t="s">
        <v>217</v>
      </c>
      <c r="I76" s="86" t="s">
        <v>28</v>
      </c>
      <c r="J76" s="101" t="s">
        <v>217</v>
      </c>
      <c r="K76" s="101" t="s">
        <v>217</v>
      </c>
      <c r="L76" s="101" t="s">
        <v>217</v>
      </c>
      <c r="M76" s="101" t="s">
        <v>217</v>
      </c>
    </row>
    <row r="77" spans="1:13" ht="37.5" customHeight="1" x14ac:dyDescent="0.25">
      <c r="A77" s="142" t="s">
        <v>24</v>
      </c>
      <c r="B77" s="142" t="s">
        <v>30</v>
      </c>
      <c r="C77" s="142" t="s">
        <v>45</v>
      </c>
      <c r="D77" s="143" t="s">
        <v>44</v>
      </c>
      <c r="E77" s="111" t="s">
        <v>51</v>
      </c>
      <c r="F77" s="74" t="s">
        <v>220</v>
      </c>
      <c r="G77" s="74" t="s">
        <v>48</v>
      </c>
      <c r="H77" s="74" t="s">
        <v>0</v>
      </c>
      <c r="I77" s="74" t="s">
        <v>0</v>
      </c>
      <c r="J77" s="98">
        <v>4500</v>
      </c>
      <c r="K77" s="76">
        <v>0</v>
      </c>
      <c r="L77" s="76">
        <v>0</v>
      </c>
      <c r="M77" s="76">
        <v>11000</v>
      </c>
    </row>
    <row r="78" spans="1:13" ht="27.75" customHeight="1" x14ac:dyDescent="0.25">
      <c r="A78" s="142"/>
      <c r="B78" s="142"/>
      <c r="C78" s="142"/>
      <c r="D78" s="143"/>
      <c r="E78" s="18" t="s">
        <v>229</v>
      </c>
      <c r="F78" s="128" t="s">
        <v>217</v>
      </c>
      <c r="G78" s="101" t="s">
        <v>217</v>
      </c>
      <c r="H78" s="101" t="s">
        <v>217</v>
      </c>
      <c r="I78" s="101" t="s">
        <v>217</v>
      </c>
      <c r="J78" s="85" t="s">
        <v>49</v>
      </c>
      <c r="K78" s="101" t="s">
        <v>217</v>
      </c>
      <c r="L78" s="101" t="s">
        <v>217</v>
      </c>
      <c r="M78" s="101" t="s">
        <v>217</v>
      </c>
    </row>
    <row r="79" spans="1:13" x14ac:dyDescent="0.25">
      <c r="A79" s="142"/>
      <c r="B79" s="142"/>
      <c r="C79" s="142"/>
      <c r="D79" s="143"/>
      <c r="E79" s="18" t="s">
        <v>228</v>
      </c>
      <c r="F79" s="128" t="s">
        <v>217</v>
      </c>
      <c r="G79" s="101" t="s">
        <v>217</v>
      </c>
      <c r="H79" s="101" t="s">
        <v>217</v>
      </c>
      <c r="I79" s="101" t="s">
        <v>217</v>
      </c>
      <c r="J79" s="85" t="s">
        <v>50</v>
      </c>
      <c r="K79" s="101" t="s">
        <v>217</v>
      </c>
      <c r="L79" s="101" t="s">
        <v>217</v>
      </c>
      <c r="M79" s="101" t="s">
        <v>217</v>
      </c>
    </row>
    <row r="80" spans="1:13" ht="25.5" x14ac:dyDescent="0.25">
      <c r="A80" s="142" t="s">
        <v>24</v>
      </c>
      <c r="B80" s="142" t="s">
        <v>30</v>
      </c>
      <c r="C80" s="142" t="s">
        <v>45</v>
      </c>
      <c r="D80" s="143" t="s">
        <v>44</v>
      </c>
      <c r="E80" s="105" t="str">
        <f>'[1]Прил 6.1 (аналит субсид)№10'!$G$31</f>
        <v>Поставка жалюзи оконных</v>
      </c>
      <c r="F80" s="136" t="s">
        <v>76</v>
      </c>
      <c r="G80" s="106" t="s">
        <v>77</v>
      </c>
      <c r="H80" s="106">
        <v>37</v>
      </c>
      <c r="I80" s="106">
        <v>0</v>
      </c>
      <c r="J80" s="106">
        <v>0</v>
      </c>
      <c r="K80" s="106">
        <v>119.48</v>
      </c>
      <c r="L80" s="74">
        <v>0</v>
      </c>
      <c r="M80" s="74">
        <v>0</v>
      </c>
    </row>
    <row r="81" spans="1:13" x14ac:dyDescent="0.25">
      <c r="A81" s="142"/>
      <c r="B81" s="142"/>
      <c r="C81" s="142"/>
      <c r="D81" s="143"/>
      <c r="E81" s="18" t="s">
        <v>228</v>
      </c>
      <c r="F81" s="128" t="s">
        <v>217</v>
      </c>
      <c r="G81" s="101" t="s">
        <v>217</v>
      </c>
      <c r="H81" s="15" t="s">
        <v>50</v>
      </c>
      <c r="I81" s="101" t="s">
        <v>217</v>
      </c>
      <c r="J81" s="101" t="s">
        <v>217</v>
      </c>
      <c r="K81" s="101" t="s">
        <v>217</v>
      </c>
      <c r="L81" s="101" t="s">
        <v>217</v>
      </c>
      <c r="M81" s="101" t="s">
        <v>217</v>
      </c>
    </row>
    <row r="82" spans="1:13" ht="38.25" x14ac:dyDescent="0.25">
      <c r="A82" s="142" t="s">
        <v>24</v>
      </c>
      <c r="B82" s="142" t="s">
        <v>30</v>
      </c>
      <c r="C82" s="142" t="s">
        <v>45</v>
      </c>
      <c r="D82" s="143" t="s">
        <v>44</v>
      </c>
      <c r="E82" s="105" t="s">
        <v>245</v>
      </c>
      <c r="F82" s="136" t="s">
        <v>246</v>
      </c>
      <c r="G82" s="106" t="s">
        <v>77</v>
      </c>
      <c r="H82" s="106">
        <v>12</v>
      </c>
      <c r="I82" s="106">
        <v>0</v>
      </c>
      <c r="J82" s="106">
        <v>0</v>
      </c>
      <c r="K82" s="116">
        <v>239</v>
      </c>
      <c r="L82" s="74">
        <v>0</v>
      </c>
      <c r="M82" s="74">
        <v>0</v>
      </c>
    </row>
    <row r="83" spans="1:13" x14ac:dyDescent="0.25">
      <c r="A83" s="142"/>
      <c r="B83" s="142"/>
      <c r="C83" s="142"/>
      <c r="D83" s="143"/>
      <c r="E83" s="18" t="s">
        <v>228</v>
      </c>
      <c r="F83" s="128" t="s">
        <v>217</v>
      </c>
      <c r="G83" s="114" t="s">
        <v>217</v>
      </c>
      <c r="H83" s="15" t="s">
        <v>28</v>
      </c>
      <c r="I83" s="114" t="s">
        <v>217</v>
      </c>
      <c r="J83" s="114" t="s">
        <v>217</v>
      </c>
      <c r="K83" s="114" t="s">
        <v>217</v>
      </c>
      <c r="L83" s="114" t="s">
        <v>217</v>
      </c>
      <c r="M83" s="114" t="s">
        <v>217</v>
      </c>
    </row>
    <row r="84" spans="1:13" ht="60.75" customHeight="1" x14ac:dyDescent="0.25">
      <c r="A84" s="164" t="s">
        <v>189</v>
      </c>
      <c r="B84" s="165"/>
      <c r="C84" s="165"/>
      <c r="D84" s="165"/>
      <c r="E84" s="165"/>
      <c r="F84" s="165"/>
      <c r="G84" s="165"/>
      <c r="H84" s="165"/>
      <c r="I84" s="165"/>
      <c r="J84" s="165"/>
      <c r="K84" s="165"/>
      <c r="L84" s="165"/>
      <c r="M84" s="165"/>
    </row>
  </sheetData>
  <mergeCells count="100">
    <mergeCell ref="A82:A83"/>
    <mergeCell ref="B82:B83"/>
    <mergeCell ref="C82:C83"/>
    <mergeCell ref="D82:D83"/>
    <mergeCell ref="A84:M84"/>
    <mergeCell ref="A17:A21"/>
    <mergeCell ref="B17:B21"/>
    <mergeCell ref="C17:C21"/>
    <mergeCell ref="D17:D21"/>
    <mergeCell ref="B55:B57"/>
    <mergeCell ref="C55:C57"/>
    <mergeCell ref="D55:D57"/>
    <mergeCell ref="B49:B51"/>
    <mergeCell ref="C49:C51"/>
    <mergeCell ref="D49:D51"/>
    <mergeCell ref="B52:B54"/>
    <mergeCell ref="C52:C54"/>
    <mergeCell ref="D52:D54"/>
    <mergeCell ref="B43:B45"/>
    <mergeCell ref="C43:C45"/>
    <mergeCell ref="A27:A31"/>
    <mergeCell ref="I1:M4"/>
    <mergeCell ref="A80:A81"/>
    <mergeCell ref="B80:B81"/>
    <mergeCell ref="C80:C81"/>
    <mergeCell ref="D80:D81"/>
    <mergeCell ref="A74:A76"/>
    <mergeCell ref="B74:B76"/>
    <mergeCell ref="C74:C76"/>
    <mergeCell ref="D74:D76"/>
    <mergeCell ref="A77:A79"/>
    <mergeCell ref="B77:B79"/>
    <mergeCell ref="C77:C79"/>
    <mergeCell ref="D77:D79"/>
    <mergeCell ref="A67:A70"/>
    <mergeCell ref="A49:A51"/>
    <mergeCell ref="A71:A73"/>
    <mergeCell ref="B71:B73"/>
    <mergeCell ref="C71:C73"/>
    <mergeCell ref="D71:D73"/>
    <mergeCell ref="D43:D45"/>
    <mergeCell ref="A5:M5"/>
    <mergeCell ref="A6:M6"/>
    <mergeCell ref="A55:A57"/>
    <mergeCell ref="D40:D42"/>
    <mergeCell ref="A40:A42"/>
    <mergeCell ref="B40:B42"/>
    <mergeCell ref="C40:C42"/>
    <mergeCell ref="B46:B48"/>
    <mergeCell ref="C46:C48"/>
    <mergeCell ref="D46:D48"/>
    <mergeCell ref="A43:A45"/>
    <mergeCell ref="A46:A48"/>
    <mergeCell ref="B27:B31"/>
    <mergeCell ref="C27:C31"/>
    <mergeCell ref="D27:D31"/>
    <mergeCell ref="A22:A26"/>
    <mergeCell ref="B22:B26"/>
    <mergeCell ref="C22:C26"/>
    <mergeCell ref="D22:D26"/>
    <mergeCell ref="K7:M7"/>
    <mergeCell ref="E10:F10"/>
    <mergeCell ref="A12:A16"/>
    <mergeCell ref="B12:B16"/>
    <mergeCell ref="C12:C16"/>
    <mergeCell ref="D12:D16"/>
    <mergeCell ref="A7:A8"/>
    <mergeCell ref="B7:B8"/>
    <mergeCell ref="C7:C8"/>
    <mergeCell ref="D7:D8"/>
    <mergeCell ref="E7:E8"/>
    <mergeCell ref="F7:J7"/>
    <mergeCell ref="B36:B39"/>
    <mergeCell ref="A36:A39"/>
    <mergeCell ref="E67:E68"/>
    <mergeCell ref="A33:A35"/>
    <mergeCell ref="B33:B35"/>
    <mergeCell ref="C33:C35"/>
    <mergeCell ref="D33:D35"/>
    <mergeCell ref="B67:B70"/>
    <mergeCell ref="C67:C70"/>
    <mergeCell ref="D67:D70"/>
    <mergeCell ref="A52:A54"/>
    <mergeCell ref="A58:A60"/>
    <mergeCell ref="A61:A63"/>
    <mergeCell ref="A64:A66"/>
    <mergeCell ref="B58:B60"/>
    <mergeCell ref="B61:B63"/>
    <mergeCell ref="K67:K68"/>
    <mergeCell ref="L67:L68"/>
    <mergeCell ref="M67:M68"/>
    <mergeCell ref="D36:D39"/>
    <mergeCell ref="C36:C39"/>
    <mergeCell ref="B64:B66"/>
    <mergeCell ref="C58:C60"/>
    <mergeCell ref="C61:C63"/>
    <mergeCell ref="C64:C66"/>
    <mergeCell ref="D58:D60"/>
    <mergeCell ref="D61:D63"/>
    <mergeCell ref="D64:D66"/>
  </mergeCells>
  <pageMargins left="0.31496062992125984" right="0.11811023622047245" top="0.19685039370078741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7"/>
  <sheetViews>
    <sheetView tabSelected="1" topLeftCell="A10" workbookViewId="0">
      <selection activeCell="M11" sqref="M11"/>
    </sheetView>
  </sheetViews>
  <sheetFormatPr defaultRowHeight="15" x14ac:dyDescent="0.25"/>
  <cols>
    <col min="1" max="1" width="5" style="6" customWidth="1"/>
    <col min="2" max="2" width="5.75" style="6" customWidth="1"/>
    <col min="3" max="3" width="7.5" style="6" customWidth="1"/>
    <col min="4" max="4" width="12.375" style="7" customWidth="1"/>
    <col min="5" max="5" width="27" style="6" customWidth="1"/>
    <col min="6" max="6" width="14.75" style="135" customWidth="1"/>
    <col min="7" max="7" width="8.125" style="6" customWidth="1"/>
    <col min="8" max="8" width="7.75" style="6" customWidth="1"/>
    <col min="9" max="9" width="8.375" style="6" customWidth="1"/>
    <col min="10" max="10" width="8.125" style="6" customWidth="1"/>
    <col min="11" max="11" width="9.75" style="6" customWidth="1"/>
    <col min="12" max="12" width="9" style="6" customWidth="1"/>
    <col min="13" max="13" width="8.5" style="6" customWidth="1"/>
    <col min="14" max="14" width="9.25" style="6" bestFit="1" customWidth="1"/>
    <col min="15" max="15" width="9" style="6"/>
    <col min="16" max="16" width="10" style="6" bestFit="1" customWidth="1"/>
    <col min="17" max="17" width="9" style="6"/>
    <col min="18" max="18" width="9.25" style="6" bestFit="1" customWidth="1"/>
    <col min="19" max="16384" width="9" style="6"/>
  </cols>
  <sheetData>
    <row r="1" spans="1:18" ht="15" customHeight="1" x14ac:dyDescent="0.25">
      <c r="H1" s="88"/>
      <c r="I1" s="162" t="s">
        <v>191</v>
      </c>
      <c r="J1" s="163"/>
      <c r="K1" s="163"/>
      <c r="L1" s="163"/>
      <c r="M1" s="163"/>
    </row>
    <row r="2" spans="1:18" ht="15" customHeight="1" x14ac:dyDescent="0.25">
      <c r="H2" s="89"/>
      <c r="I2" s="163"/>
      <c r="J2" s="163"/>
      <c r="K2" s="163"/>
      <c r="L2" s="163"/>
      <c r="M2" s="163"/>
    </row>
    <row r="3" spans="1:18" ht="15" customHeight="1" x14ac:dyDescent="0.25">
      <c r="H3" s="89"/>
      <c r="I3" s="163"/>
      <c r="J3" s="163"/>
      <c r="K3" s="163"/>
      <c r="L3" s="163"/>
      <c r="M3" s="163"/>
    </row>
    <row r="4" spans="1:18" ht="15" customHeight="1" x14ac:dyDescent="0.25">
      <c r="H4" s="89"/>
      <c r="I4" s="163"/>
      <c r="J4" s="163"/>
      <c r="K4" s="163"/>
      <c r="L4" s="163"/>
      <c r="M4" s="163"/>
    </row>
    <row r="5" spans="1:18" ht="15.75" x14ac:dyDescent="0.25">
      <c r="A5" s="166" t="s">
        <v>80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</row>
    <row r="6" spans="1:18" ht="46.5" customHeight="1" thickBot="1" x14ac:dyDescent="0.3">
      <c r="A6" s="168" t="s">
        <v>273</v>
      </c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</row>
    <row r="7" spans="1:18" ht="30.75" customHeight="1" x14ac:dyDescent="0.25">
      <c r="A7" s="173" t="s">
        <v>74</v>
      </c>
      <c r="B7" s="175" t="s">
        <v>18</v>
      </c>
      <c r="C7" s="175" t="s">
        <v>19</v>
      </c>
      <c r="D7" s="175" t="s">
        <v>31</v>
      </c>
      <c r="E7" s="177" t="s">
        <v>53</v>
      </c>
      <c r="F7" s="177" t="s">
        <v>34</v>
      </c>
      <c r="G7" s="177"/>
      <c r="H7" s="177"/>
      <c r="I7" s="177"/>
      <c r="J7" s="177"/>
      <c r="K7" s="171" t="s">
        <v>52</v>
      </c>
      <c r="L7" s="171"/>
      <c r="M7" s="172"/>
    </row>
    <row r="8" spans="1:18" ht="77.25" customHeight="1" x14ac:dyDescent="0.25">
      <c r="A8" s="174"/>
      <c r="B8" s="176"/>
      <c r="C8" s="176"/>
      <c r="D8" s="176"/>
      <c r="E8" s="178"/>
      <c r="F8" s="130" t="s">
        <v>20</v>
      </c>
      <c r="G8" s="25" t="s">
        <v>21</v>
      </c>
      <c r="H8" s="65" t="s">
        <v>22</v>
      </c>
      <c r="I8" s="65" t="s">
        <v>23</v>
      </c>
      <c r="J8" s="65" t="s">
        <v>38</v>
      </c>
      <c r="K8" s="65" t="s">
        <v>22</v>
      </c>
      <c r="L8" s="65" t="s">
        <v>23</v>
      </c>
      <c r="M8" s="30" t="s">
        <v>38</v>
      </c>
    </row>
    <row r="9" spans="1:18" x14ac:dyDescent="0.25">
      <c r="A9" s="31">
        <v>1</v>
      </c>
      <c r="B9" s="16">
        <v>2</v>
      </c>
      <c r="C9" s="16">
        <v>3</v>
      </c>
      <c r="D9" s="16">
        <v>4</v>
      </c>
      <c r="E9" s="16">
        <v>5</v>
      </c>
      <c r="F9" s="130">
        <v>6</v>
      </c>
      <c r="G9" s="16">
        <v>7</v>
      </c>
      <c r="H9" s="16">
        <v>8</v>
      </c>
      <c r="I9" s="16">
        <v>9</v>
      </c>
      <c r="J9" s="16">
        <v>10</v>
      </c>
      <c r="K9" s="16">
        <v>11</v>
      </c>
      <c r="L9" s="16">
        <v>12</v>
      </c>
      <c r="M9" s="32">
        <v>13</v>
      </c>
    </row>
    <row r="10" spans="1:18" ht="40.5" customHeight="1" x14ac:dyDescent="0.25">
      <c r="A10" s="43" t="s">
        <v>99</v>
      </c>
      <c r="B10" s="43" t="s">
        <v>30</v>
      </c>
      <c r="C10" s="103" t="s">
        <v>217</v>
      </c>
      <c r="D10" s="103" t="s">
        <v>217</v>
      </c>
      <c r="E10" s="170" t="s">
        <v>81</v>
      </c>
      <c r="F10" s="170"/>
      <c r="G10" s="103" t="s">
        <v>217</v>
      </c>
      <c r="H10" s="103" t="s">
        <v>217</v>
      </c>
      <c r="I10" s="103" t="s">
        <v>217</v>
      </c>
      <c r="J10" s="103" t="s">
        <v>217</v>
      </c>
      <c r="K10" s="81">
        <f>K11+K12+K13+K27+K28+K29+K30+K33+K34+K35</f>
        <v>392800.25000000006</v>
      </c>
      <c r="L10" s="81">
        <f>L11+L12+L13+L27+L28+L29+L30+L33+L34+L35</f>
        <v>294403.63999999996</v>
      </c>
      <c r="M10" s="81">
        <f>M11+M12+M13+M27+M28+M29+M30+M33+M34+M35</f>
        <v>292050.35499999998</v>
      </c>
      <c r="P10" s="91"/>
      <c r="Q10" s="91"/>
      <c r="R10" s="91"/>
    </row>
    <row r="11" spans="1:18" s="9" customFormat="1" ht="30" customHeight="1" x14ac:dyDescent="0.25">
      <c r="A11" s="33" t="s">
        <v>99</v>
      </c>
      <c r="B11" s="33" t="s">
        <v>30</v>
      </c>
      <c r="C11" s="33" t="s">
        <v>54</v>
      </c>
      <c r="D11" s="70" t="s">
        <v>44</v>
      </c>
      <c r="E11" s="34" t="s">
        <v>12</v>
      </c>
      <c r="F11" s="70" t="s">
        <v>185</v>
      </c>
      <c r="G11" s="70" t="s">
        <v>186</v>
      </c>
      <c r="H11" s="35">
        <v>121626</v>
      </c>
      <c r="I11" s="35">
        <v>121626</v>
      </c>
      <c r="J11" s="35">
        <v>121626</v>
      </c>
      <c r="K11" s="36">
        <v>107883.16</v>
      </c>
      <c r="L11" s="36">
        <v>107374.58</v>
      </c>
      <c r="M11" s="36">
        <v>107374.58500000001</v>
      </c>
    </row>
    <row r="12" spans="1:18" s="9" customFormat="1" ht="51" customHeight="1" x14ac:dyDescent="0.25">
      <c r="A12" s="33" t="s">
        <v>99</v>
      </c>
      <c r="B12" s="33" t="s">
        <v>30</v>
      </c>
      <c r="C12" s="33" t="s">
        <v>64</v>
      </c>
      <c r="D12" s="70" t="s">
        <v>44</v>
      </c>
      <c r="E12" s="34" t="s">
        <v>13</v>
      </c>
      <c r="F12" s="70" t="s">
        <v>55</v>
      </c>
      <c r="G12" s="70" t="s">
        <v>48</v>
      </c>
      <c r="H12" s="37">
        <v>26393.8</v>
      </c>
      <c r="I12" s="37">
        <v>26393.8</v>
      </c>
      <c r="J12" s="37">
        <v>26393.8</v>
      </c>
      <c r="K12" s="38">
        <v>150410.14000000001</v>
      </c>
      <c r="L12" s="38">
        <v>149549.81</v>
      </c>
      <c r="M12" s="38">
        <v>149549.81</v>
      </c>
    </row>
    <row r="13" spans="1:18" s="9" customFormat="1" ht="53.25" customHeight="1" x14ac:dyDescent="0.25">
      <c r="A13" s="33" t="s">
        <v>99</v>
      </c>
      <c r="B13" s="33" t="s">
        <v>30</v>
      </c>
      <c r="C13" s="33" t="s">
        <v>65</v>
      </c>
      <c r="D13" s="70" t="s">
        <v>0</v>
      </c>
      <c r="E13" s="34" t="s">
        <v>5</v>
      </c>
      <c r="F13" s="70" t="s">
        <v>56</v>
      </c>
      <c r="G13" s="70" t="s">
        <v>77</v>
      </c>
      <c r="H13" s="35">
        <v>781</v>
      </c>
      <c r="I13" s="35">
        <v>781</v>
      </c>
      <c r="J13" s="35">
        <v>781</v>
      </c>
      <c r="K13" s="38">
        <f>SUM(K14:K26)</f>
        <v>103229.26999999999</v>
      </c>
      <c r="L13" s="38">
        <f t="shared" ref="L13:M13" si="0">SUM(L14:L26)</f>
        <v>18778.73</v>
      </c>
      <c r="M13" s="38">
        <f t="shared" si="0"/>
        <v>17141.239999999998</v>
      </c>
      <c r="P13" s="118"/>
      <c r="R13" s="118"/>
    </row>
    <row r="14" spans="1:18" s="9" customFormat="1" ht="92.25" customHeight="1" x14ac:dyDescent="0.25">
      <c r="A14" s="100" t="s">
        <v>99</v>
      </c>
      <c r="B14" s="100" t="s">
        <v>30</v>
      </c>
      <c r="C14" s="100" t="s">
        <v>65</v>
      </c>
      <c r="D14" s="86" t="s">
        <v>223</v>
      </c>
      <c r="E14" s="107" t="s">
        <v>237</v>
      </c>
      <c r="F14" s="86" t="s">
        <v>107</v>
      </c>
      <c r="G14" s="86" t="s">
        <v>77</v>
      </c>
      <c r="H14" s="104">
        <v>1</v>
      </c>
      <c r="I14" s="104">
        <v>0</v>
      </c>
      <c r="J14" s="104">
        <v>0</v>
      </c>
      <c r="K14" s="3">
        <v>2787.51</v>
      </c>
      <c r="L14" s="3">
        <v>0</v>
      </c>
      <c r="M14" s="3">
        <v>0</v>
      </c>
    </row>
    <row r="15" spans="1:18" s="9" customFormat="1" ht="38.25" x14ac:dyDescent="0.25">
      <c r="A15" s="100" t="s">
        <v>99</v>
      </c>
      <c r="B15" s="100" t="s">
        <v>30</v>
      </c>
      <c r="C15" s="100" t="s">
        <v>65</v>
      </c>
      <c r="D15" s="128" t="s">
        <v>63</v>
      </c>
      <c r="E15" s="28" t="s">
        <v>210</v>
      </c>
      <c r="F15" s="128" t="s">
        <v>82</v>
      </c>
      <c r="G15" s="101" t="s">
        <v>36</v>
      </c>
      <c r="H15" s="20">
        <f>'[2]План реализации 2_01'!H9</f>
        <v>80</v>
      </c>
      <c r="I15" s="20">
        <v>22</v>
      </c>
      <c r="J15" s="104">
        <f>'[2]План реализации 2_01'!J9</f>
        <v>10</v>
      </c>
      <c r="K15" s="3">
        <v>16104.14</v>
      </c>
      <c r="L15" s="3">
        <f>1378.64+1637.49</f>
        <v>3016.13</v>
      </c>
      <c r="M15" s="14">
        <v>1378.64</v>
      </c>
      <c r="P15" s="118"/>
    </row>
    <row r="16" spans="1:18" s="9" customFormat="1" ht="23.25" customHeight="1" x14ac:dyDescent="0.25">
      <c r="A16" s="100" t="s">
        <v>99</v>
      </c>
      <c r="B16" s="100" t="s">
        <v>30</v>
      </c>
      <c r="C16" s="100" t="s">
        <v>65</v>
      </c>
      <c r="D16" s="128" t="s">
        <v>63</v>
      </c>
      <c r="E16" s="29" t="s">
        <v>83</v>
      </c>
      <c r="F16" s="128" t="s">
        <v>84</v>
      </c>
      <c r="G16" s="101" t="s">
        <v>85</v>
      </c>
      <c r="H16" s="20">
        <f>'[2]План реализации 2_01'!H10</f>
        <v>12</v>
      </c>
      <c r="I16" s="20">
        <f>'[2]План реализации 2_01'!I10</f>
        <v>12</v>
      </c>
      <c r="J16" s="20">
        <f>'[2]План реализации 2_01'!J10</f>
        <v>12</v>
      </c>
      <c r="K16" s="14">
        <v>2527.27</v>
      </c>
      <c r="L16" s="14">
        <f>'[2]План реализации 2_01'!L10</f>
        <v>2575.42</v>
      </c>
      <c r="M16" s="14">
        <f>'[2]План реализации 2_01'!M10</f>
        <v>2575.42</v>
      </c>
    </row>
    <row r="17" spans="1:13" s="9" customFormat="1" ht="25.5" x14ac:dyDescent="0.25">
      <c r="A17" s="100" t="s">
        <v>99</v>
      </c>
      <c r="B17" s="100" t="s">
        <v>30</v>
      </c>
      <c r="C17" s="100" t="s">
        <v>65</v>
      </c>
      <c r="D17" s="128" t="s">
        <v>63</v>
      </c>
      <c r="E17" s="28" t="s">
        <v>86</v>
      </c>
      <c r="F17" s="128" t="s">
        <v>84</v>
      </c>
      <c r="G17" s="101" t="s">
        <v>85</v>
      </c>
      <c r="H17" s="20">
        <f>'[2]План реализации 2_01'!H11</f>
        <v>12</v>
      </c>
      <c r="I17" s="20">
        <f>'[2]План реализации 2_01'!I11</f>
        <v>12</v>
      </c>
      <c r="J17" s="20">
        <f>'[2]План реализации 2_01'!J11</f>
        <v>12</v>
      </c>
      <c r="K17" s="14">
        <v>1945.2</v>
      </c>
      <c r="L17" s="14">
        <f>'[2]План реализации 2_01'!L11</f>
        <v>1920</v>
      </c>
      <c r="M17" s="14">
        <f>'[2]План реализации 2_01'!M11</f>
        <v>1920</v>
      </c>
    </row>
    <row r="18" spans="1:13" s="9" customFormat="1" ht="25.5" x14ac:dyDescent="0.25">
      <c r="A18" s="100" t="s">
        <v>99</v>
      </c>
      <c r="B18" s="100" t="s">
        <v>30</v>
      </c>
      <c r="C18" s="100" t="s">
        <v>65</v>
      </c>
      <c r="D18" s="128" t="s">
        <v>63</v>
      </c>
      <c r="E18" s="28" t="s">
        <v>87</v>
      </c>
      <c r="F18" s="128" t="s">
        <v>84</v>
      </c>
      <c r="G18" s="101" t="s">
        <v>85</v>
      </c>
      <c r="H18" s="20">
        <f>'[2]План реализации 2_01'!H12</f>
        <v>12</v>
      </c>
      <c r="I18" s="20">
        <f>'[2]План реализации 2_01'!I12</f>
        <v>12</v>
      </c>
      <c r="J18" s="20">
        <f>'[2]План реализации 2_01'!J12</f>
        <v>12</v>
      </c>
      <c r="K18" s="14">
        <f>'[2]План реализации 2_01'!K12</f>
        <v>1200.07</v>
      </c>
      <c r="L18" s="14">
        <f>'[2]План реализации 2_01'!L12</f>
        <v>1200.07</v>
      </c>
      <c r="M18" s="14">
        <f>'[2]План реализации 2_01'!M12</f>
        <v>1200.07</v>
      </c>
    </row>
    <row r="19" spans="1:13" s="9" customFormat="1" ht="25.5" x14ac:dyDescent="0.25">
      <c r="A19" s="100" t="s">
        <v>99</v>
      </c>
      <c r="B19" s="100" t="s">
        <v>30</v>
      </c>
      <c r="C19" s="100" t="s">
        <v>65</v>
      </c>
      <c r="D19" s="128" t="s">
        <v>63</v>
      </c>
      <c r="E19" s="22" t="s">
        <v>211</v>
      </c>
      <c r="F19" s="128" t="s">
        <v>84</v>
      </c>
      <c r="G19" s="101" t="s">
        <v>85</v>
      </c>
      <c r="H19" s="20">
        <f>'[2]План реализации 2_01'!H13</f>
        <v>12</v>
      </c>
      <c r="I19" s="20">
        <f>'[2]План реализации 2_01'!I13</f>
        <v>12</v>
      </c>
      <c r="J19" s="20">
        <f>'[2]План реализации 2_01'!J13</f>
        <v>12</v>
      </c>
      <c r="K19" s="14">
        <v>27110.13</v>
      </c>
      <c r="L19" s="14">
        <f>'[2]План реализации 2_01'!L13</f>
        <v>3259.5</v>
      </c>
      <c r="M19" s="14">
        <f>'[2]План реализации 2_01'!M13</f>
        <v>3259.5</v>
      </c>
    </row>
    <row r="20" spans="1:13" s="9" customFormat="1" ht="38.25" x14ac:dyDescent="0.25">
      <c r="A20" s="100" t="s">
        <v>99</v>
      </c>
      <c r="B20" s="100" t="s">
        <v>30</v>
      </c>
      <c r="C20" s="100" t="s">
        <v>65</v>
      </c>
      <c r="D20" s="128" t="s">
        <v>63</v>
      </c>
      <c r="E20" s="22" t="s">
        <v>88</v>
      </c>
      <c r="F20" s="128" t="s">
        <v>84</v>
      </c>
      <c r="G20" s="101" t="s">
        <v>85</v>
      </c>
      <c r="H20" s="20">
        <f>'[2]План реализации 2_01'!H14</f>
        <v>12</v>
      </c>
      <c r="I20" s="20">
        <f>'[2]План реализации 2_01'!I14</f>
        <v>12</v>
      </c>
      <c r="J20" s="20">
        <f>'[2]План реализации 2_01'!J14</f>
        <v>12</v>
      </c>
      <c r="K20" s="14">
        <f>'[2]План реализации 2_01'!K14</f>
        <v>132</v>
      </c>
      <c r="L20" s="14">
        <f>'[2]План реализации 2_01'!L14</f>
        <v>132</v>
      </c>
      <c r="M20" s="14">
        <f>'[2]План реализации 2_01'!M14</f>
        <v>132</v>
      </c>
    </row>
    <row r="21" spans="1:13" s="9" customFormat="1" ht="24" customHeight="1" x14ac:dyDescent="0.25">
      <c r="A21" s="100" t="s">
        <v>99</v>
      </c>
      <c r="B21" s="100" t="s">
        <v>30</v>
      </c>
      <c r="C21" s="100" t="s">
        <v>65</v>
      </c>
      <c r="D21" s="128" t="s">
        <v>63</v>
      </c>
      <c r="E21" s="22" t="s">
        <v>89</v>
      </c>
      <c r="F21" s="128" t="s">
        <v>84</v>
      </c>
      <c r="G21" s="101" t="s">
        <v>85</v>
      </c>
      <c r="H21" s="20">
        <f>'[2]План реализации 2_01'!H15</f>
        <v>12</v>
      </c>
      <c r="I21" s="20">
        <f>'[2]План реализации 2_01'!I15</f>
        <v>12</v>
      </c>
      <c r="J21" s="20">
        <f>'[2]План реализации 2_01'!J15</f>
        <v>12</v>
      </c>
      <c r="K21" s="14">
        <v>1021.78</v>
      </c>
      <c r="L21" s="14">
        <f>'[2]План реализации 2_01'!L15</f>
        <v>1023.75</v>
      </c>
      <c r="M21" s="14">
        <f>'[2]План реализации 2_01'!M15</f>
        <v>1023.75</v>
      </c>
    </row>
    <row r="22" spans="1:13" s="9" customFormat="1" ht="16.5" customHeight="1" x14ac:dyDescent="0.25">
      <c r="A22" s="100" t="s">
        <v>99</v>
      </c>
      <c r="B22" s="100" t="s">
        <v>30</v>
      </c>
      <c r="C22" s="100" t="s">
        <v>65</v>
      </c>
      <c r="D22" s="128" t="s">
        <v>63</v>
      </c>
      <c r="E22" s="22" t="s">
        <v>90</v>
      </c>
      <c r="F22" s="128" t="s">
        <v>84</v>
      </c>
      <c r="G22" s="101" t="s">
        <v>85</v>
      </c>
      <c r="H22" s="20">
        <f>'[2]План реализации 2_01'!H16</f>
        <v>12</v>
      </c>
      <c r="I22" s="20">
        <f>'[2]План реализации 2_01'!I16</f>
        <v>12</v>
      </c>
      <c r="J22" s="20">
        <f>'[2]План реализации 2_01'!J16</f>
        <v>12</v>
      </c>
      <c r="K22" s="14">
        <v>33757.99</v>
      </c>
      <c r="L22" s="14">
        <f>'[2]План реализации 2_01'!L16</f>
        <v>2042.91</v>
      </c>
      <c r="M22" s="14">
        <f>'[2]План реализации 2_01'!M16</f>
        <v>2042.91</v>
      </c>
    </row>
    <row r="23" spans="1:13" s="9" customFormat="1" ht="25.5" x14ac:dyDescent="0.25">
      <c r="A23" s="100" t="s">
        <v>99</v>
      </c>
      <c r="B23" s="100" t="s">
        <v>30</v>
      </c>
      <c r="C23" s="100" t="s">
        <v>65</v>
      </c>
      <c r="D23" s="128" t="s">
        <v>63</v>
      </c>
      <c r="E23" s="22" t="s">
        <v>91</v>
      </c>
      <c r="F23" s="128" t="s">
        <v>84</v>
      </c>
      <c r="G23" s="101" t="s">
        <v>85</v>
      </c>
      <c r="H23" s="20">
        <f>'[2]План реализации 2_01'!H17</f>
        <v>12</v>
      </c>
      <c r="I23" s="20">
        <f>'[2]План реализации 2_01'!I17</f>
        <v>12</v>
      </c>
      <c r="J23" s="20">
        <f>'[2]План реализации 2_01'!J17</f>
        <v>12</v>
      </c>
      <c r="K23" s="14">
        <v>735.64</v>
      </c>
      <c r="L23" s="14">
        <f>'[2]План реализации 2_01'!L17</f>
        <v>719.57</v>
      </c>
      <c r="M23" s="14">
        <f>'[2]План реализации 2_01'!M17</f>
        <v>719.57</v>
      </c>
    </row>
    <row r="24" spans="1:13" s="9" customFormat="1" ht="25.5" x14ac:dyDescent="0.25">
      <c r="A24" s="100" t="s">
        <v>99</v>
      </c>
      <c r="B24" s="100" t="s">
        <v>30</v>
      </c>
      <c r="C24" s="100" t="s">
        <v>65</v>
      </c>
      <c r="D24" s="128" t="s">
        <v>63</v>
      </c>
      <c r="E24" s="22" t="s">
        <v>92</v>
      </c>
      <c r="F24" s="128" t="s">
        <v>84</v>
      </c>
      <c r="G24" s="101" t="s">
        <v>85</v>
      </c>
      <c r="H24" s="20">
        <f>'[2]План реализации 2_01'!H18</f>
        <v>12</v>
      </c>
      <c r="I24" s="20">
        <f>'[2]План реализации 2_01'!I18</f>
        <v>12</v>
      </c>
      <c r="J24" s="20">
        <f>'[2]План реализации 2_01'!J18</f>
        <v>12</v>
      </c>
      <c r="K24" s="14">
        <v>1287.06</v>
      </c>
      <c r="L24" s="14">
        <f>'[2]План реализации 2_01'!L18</f>
        <v>889.38</v>
      </c>
      <c r="M24" s="14">
        <f>'[2]План реализации 2_01'!M18</f>
        <v>889.38</v>
      </c>
    </row>
    <row r="25" spans="1:13" s="9" customFormat="1" ht="25.5" x14ac:dyDescent="0.25">
      <c r="A25" s="100" t="s">
        <v>99</v>
      </c>
      <c r="B25" s="100" t="s">
        <v>30</v>
      </c>
      <c r="C25" s="100" t="s">
        <v>65</v>
      </c>
      <c r="D25" s="128" t="s">
        <v>63</v>
      </c>
      <c r="E25" s="22" t="s">
        <v>93</v>
      </c>
      <c r="F25" s="128" t="s">
        <v>94</v>
      </c>
      <c r="G25" s="101" t="s">
        <v>77</v>
      </c>
      <c r="H25" s="20">
        <f>'[2]План реализации 2_01'!H19</f>
        <v>250</v>
      </c>
      <c r="I25" s="20">
        <f>'[2]План реализации 2_01'!I19</f>
        <v>250</v>
      </c>
      <c r="J25" s="20">
        <f>'[2]План реализации 2_01'!J19</f>
        <v>250</v>
      </c>
      <c r="K25" s="14">
        <v>5796.29</v>
      </c>
      <c r="L25" s="14">
        <f>'[2]План реализации 2_01'!L19</f>
        <v>2000</v>
      </c>
      <c r="M25" s="14">
        <f>'[2]План реализации 2_01'!M19</f>
        <v>2000</v>
      </c>
    </row>
    <row r="26" spans="1:13" s="9" customFormat="1" ht="38.25" x14ac:dyDescent="0.25">
      <c r="A26" s="100" t="s">
        <v>99</v>
      </c>
      <c r="B26" s="100" t="s">
        <v>30</v>
      </c>
      <c r="C26" s="100" t="s">
        <v>65</v>
      </c>
      <c r="D26" s="128" t="s">
        <v>223</v>
      </c>
      <c r="E26" s="22" t="s">
        <v>95</v>
      </c>
      <c r="F26" s="128" t="s">
        <v>96</v>
      </c>
      <c r="G26" s="101" t="s">
        <v>77</v>
      </c>
      <c r="H26" s="20">
        <f>'[2]План реализации 2_01'!H20</f>
        <v>1</v>
      </c>
      <c r="I26" s="20">
        <f>'[2]План реализации 2_01'!I20</f>
        <v>0</v>
      </c>
      <c r="J26" s="20">
        <f>'[2]План реализации 2_01'!J20</f>
        <v>0</v>
      </c>
      <c r="K26" s="14">
        <v>8824.19</v>
      </c>
      <c r="L26" s="14">
        <f>'[2]План реализации 2_01'!L20</f>
        <v>0</v>
      </c>
      <c r="M26" s="14">
        <f>'[2]План реализации 2_01'!M20</f>
        <v>0</v>
      </c>
    </row>
    <row r="27" spans="1:13" s="9" customFormat="1" ht="51" x14ac:dyDescent="0.25">
      <c r="A27" s="33" t="s">
        <v>99</v>
      </c>
      <c r="B27" s="33" t="s">
        <v>30</v>
      </c>
      <c r="C27" s="33" t="s">
        <v>66</v>
      </c>
      <c r="D27" s="70" t="s">
        <v>44</v>
      </c>
      <c r="E27" s="39" t="s">
        <v>14</v>
      </c>
      <c r="F27" s="70" t="s">
        <v>57</v>
      </c>
      <c r="G27" s="70" t="s">
        <v>77</v>
      </c>
      <c r="H27" s="35">
        <v>10</v>
      </c>
      <c r="I27" s="35">
        <v>5</v>
      </c>
      <c r="J27" s="35">
        <v>5</v>
      </c>
      <c r="K27" s="38">
        <v>23450</v>
      </c>
      <c r="L27" s="38">
        <v>11000</v>
      </c>
      <c r="M27" s="38">
        <v>11000</v>
      </c>
    </row>
    <row r="28" spans="1:13" s="9" customFormat="1" ht="38.25" x14ac:dyDescent="0.25">
      <c r="A28" s="33" t="str">
        <f>A24</f>
        <v>2</v>
      </c>
      <c r="B28" s="33" t="str">
        <f>B24</f>
        <v>01</v>
      </c>
      <c r="C28" s="33" t="s">
        <v>67</v>
      </c>
      <c r="D28" s="70" t="s">
        <v>175</v>
      </c>
      <c r="E28" s="34" t="s">
        <v>264</v>
      </c>
      <c r="F28" s="70" t="s">
        <v>58</v>
      </c>
      <c r="G28" s="70" t="s">
        <v>77</v>
      </c>
      <c r="H28" s="35">
        <v>35</v>
      </c>
      <c r="I28" s="35">
        <v>20</v>
      </c>
      <c r="J28" s="35">
        <v>20</v>
      </c>
      <c r="K28" s="38">
        <v>350</v>
      </c>
      <c r="L28" s="38">
        <v>350</v>
      </c>
      <c r="M28" s="38">
        <v>350</v>
      </c>
    </row>
    <row r="29" spans="1:13" s="9" customFormat="1" ht="46.5" customHeight="1" x14ac:dyDescent="0.25">
      <c r="A29" s="33" t="str">
        <f>A25</f>
        <v>2</v>
      </c>
      <c r="B29" s="33" t="str">
        <f>B25</f>
        <v>01</v>
      </c>
      <c r="C29" s="33" t="s">
        <v>262</v>
      </c>
      <c r="D29" s="70" t="s">
        <v>175</v>
      </c>
      <c r="E29" s="34" t="s">
        <v>265</v>
      </c>
      <c r="F29" s="70" t="s">
        <v>58</v>
      </c>
      <c r="G29" s="70" t="s">
        <v>77</v>
      </c>
      <c r="H29" s="35">
        <v>27</v>
      </c>
      <c r="I29" s="35">
        <v>15</v>
      </c>
      <c r="J29" s="35">
        <v>15</v>
      </c>
      <c r="K29" s="38">
        <v>255.9</v>
      </c>
      <c r="L29" s="38">
        <v>150</v>
      </c>
      <c r="M29" s="38">
        <v>150</v>
      </c>
    </row>
    <row r="30" spans="1:13" s="9" customFormat="1" ht="69.75" customHeight="1" x14ac:dyDescent="0.25">
      <c r="A30" s="33" t="s">
        <v>99</v>
      </c>
      <c r="B30" s="33" t="s">
        <v>30</v>
      </c>
      <c r="C30" s="33" t="s">
        <v>68</v>
      </c>
      <c r="D30" s="70" t="s">
        <v>0</v>
      </c>
      <c r="E30" s="40" t="s">
        <v>263</v>
      </c>
      <c r="F30" s="70" t="s">
        <v>59</v>
      </c>
      <c r="G30" s="70" t="s">
        <v>77</v>
      </c>
      <c r="H30" s="35">
        <f>H31+H32</f>
        <v>18</v>
      </c>
      <c r="I30" s="35">
        <v>7</v>
      </c>
      <c r="J30" s="35">
        <v>7</v>
      </c>
      <c r="K30" s="38">
        <f>K31+K32</f>
        <v>2143</v>
      </c>
      <c r="L30" s="38">
        <v>1700</v>
      </c>
      <c r="M30" s="38">
        <v>1700</v>
      </c>
    </row>
    <row r="31" spans="1:13" s="9" customFormat="1" ht="65.25" customHeight="1" x14ac:dyDescent="0.25">
      <c r="A31" s="96" t="s">
        <v>99</v>
      </c>
      <c r="B31" s="100" t="s">
        <v>30</v>
      </c>
      <c r="C31" s="96" t="s">
        <v>68</v>
      </c>
      <c r="D31" s="128" t="s">
        <v>219</v>
      </c>
      <c r="E31" s="22" t="s">
        <v>263</v>
      </c>
      <c r="F31" s="128" t="s">
        <v>59</v>
      </c>
      <c r="G31" s="97" t="s">
        <v>77</v>
      </c>
      <c r="H31" s="20">
        <v>16</v>
      </c>
      <c r="I31" s="20">
        <v>7</v>
      </c>
      <c r="J31" s="20">
        <v>7</v>
      </c>
      <c r="K31" s="14">
        <v>1650</v>
      </c>
      <c r="L31" s="14">
        <v>1700</v>
      </c>
      <c r="M31" s="14">
        <v>1700</v>
      </c>
    </row>
    <row r="32" spans="1:13" s="9" customFormat="1" ht="68.25" customHeight="1" x14ac:dyDescent="0.25">
      <c r="A32" s="96" t="s">
        <v>99</v>
      </c>
      <c r="B32" s="100" t="s">
        <v>30</v>
      </c>
      <c r="C32" s="100" t="s">
        <v>68</v>
      </c>
      <c r="D32" s="128" t="s">
        <v>218</v>
      </c>
      <c r="E32" s="22" t="s">
        <v>263</v>
      </c>
      <c r="F32" s="128" t="s">
        <v>59</v>
      </c>
      <c r="G32" s="119" t="s">
        <v>77</v>
      </c>
      <c r="H32" s="20">
        <v>2</v>
      </c>
      <c r="I32" s="20">
        <v>0</v>
      </c>
      <c r="J32" s="20">
        <v>0</v>
      </c>
      <c r="K32" s="14">
        <v>493</v>
      </c>
      <c r="L32" s="14">
        <v>0</v>
      </c>
      <c r="M32" s="14">
        <v>0</v>
      </c>
    </row>
    <row r="33" spans="1:13" s="9" customFormat="1" ht="45.75" customHeight="1" x14ac:dyDescent="0.25">
      <c r="A33" s="33" t="s">
        <v>99</v>
      </c>
      <c r="B33" s="33" t="s">
        <v>30</v>
      </c>
      <c r="C33" s="33" t="s">
        <v>69</v>
      </c>
      <c r="D33" s="70" t="s">
        <v>219</v>
      </c>
      <c r="E33" s="40" t="s">
        <v>16</v>
      </c>
      <c r="F33" s="70" t="s">
        <v>60</v>
      </c>
      <c r="G33" s="70" t="s">
        <v>77</v>
      </c>
      <c r="H33" s="35">
        <v>0</v>
      </c>
      <c r="I33" s="35">
        <v>200</v>
      </c>
      <c r="J33" s="35">
        <v>0</v>
      </c>
      <c r="K33" s="38">
        <v>0</v>
      </c>
      <c r="L33" s="38">
        <v>715.8</v>
      </c>
      <c r="M33" s="38">
        <v>0</v>
      </c>
    </row>
    <row r="34" spans="1:13" s="9" customFormat="1" ht="51.75" customHeight="1" x14ac:dyDescent="0.25">
      <c r="A34" s="33" t="s">
        <v>99</v>
      </c>
      <c r="B34" s="33" t="s">
        <v>30</v>
      </c>
      <c r="C34" s="33" t="s">
        <v>70</v>
      </c>
      <c r="D34" s="70" t="s">
        <v>219</v>
      </c>
      <c r="E34" s="40" t="s">
        <v>62</v>
      </c>
      <c r="F34" s="70" t="s">
        <v>59</v>
      </c>
      <c r="G34" s="70" t="s">
        <v>77</v>
      </c>
      <c r="H34" s="35">
        <v>44</v>
      </c>
      <c r="I34" s="35">
        <v>44</v>
      </c>
      <c r="J34" s="35">
        <v>44</v>
      </c>
      <c r="K34" s="38">
        <v>600</v>
      </c>
      <c r="L34" s="38">
        <v>600</v>
      </c>
      <c r="M34" s="38">
        <v>600</v>
      </c>
    </row>
    <row r="35" spans="1:13" s="9" customFormat="1" ht="38.25" x14ac:dyDescent="0.25">
      <c r="A35" s="33" t="s">
        <v>99</v>
      </c>
      <c r="B35" s="33" t="s">
        <v>30</v>
      </c>
      <c r="C35" s="33" t="s">
        <v>71</v>
      </c>
      <c r="D35" s="70" t="s">
        <v>217</v>
      </c>
      <c r="E35" s="40" t="s">
        <v>2</v>
      </c>
      <c r="F35" s="70" t="s">
        <v>61</v>
      </c>
      <c r="G35" s="70" t="s">
        <v>77</v>
      </c>
      <c r="H35" s="79">
        <f>H36+H37</f>
        <v>5</v>
      </c>
      <c r="I35" s="79">
        <f t="shared" ref="I35" si="1">I36+I37</f>
        <v>4</v>
      </c>
      <c r="J35" s="79">
        <f t="shared" ref="J35" si="2">J36+J37</f>
        <v>4</v>
      </c>
      <c r="K35" s="38">
        <f>K36+K37</f>
        <v>4478.78</v>
      </c>
      <c r="L35" s="38">
        <f t="shared" ref="L35:M35" si="3">L36+L37</f>
        <v>4184.72</v>
      </c>
      <c r="M35" s="38">
        <f t="shared" si="3"/>
        <v>4184.72</v>
      </c>
    </row>
    <row r="36" spans="1:13" s="9" customFormat="1" ht="38.25" x14ac:dyDescent="0.25">
      <c r="A36" s="23" t="str">
        <f t="shared" ref="A36:C36" si="4">A29</f>
        <v>2</v>
      </c>
      <c r="B36" s="23" t="str">
        <f t="shared" si="4"/>
        <v>01</v>
      </c>
      <c r="C36" s="23" t="str">
        <f t="shared" si="4"/>
        <v>11910</v>
      </c>
      <c r="D36" s="128" t="s">
        <v>219</v>
      </c>
      <c r="E36" s="22" t="s">
        <v>2</v>
      </c>
      <c r="F36" s="128" t="s">
        <v>61</v>
      </c>
      <c r="G36" s="82" t="s">
        <v>77</v>
      </c>
      <c r="H36" s="20">
        <v>4</v>
      </c>
      <c r="I36" s="20">
        <v>3</v>
      </c>
      <c r="J36" s="104">
        <v>3</v>
      </c>
      <c r="K36" s="3">
        <v>4434.78</v>
      </c>
      <c r="L36" s="3">
        <v>4140.72</v>
      </c>
      <c r="M36" s="3">
        <v>4140.72</v>
      </c>
    </row>
    <row r="37" spans="1:13" s="9" customFormat="1" ht="38.25" x14ac:dyDescent="0.25">
      <c r="A37" s="23" t="str">
        <f t="shared" ref="A37:C37" si="5">A29</f>
        <v>2</v>
      </c>
      <c r="B37" s="23" t="str">
        <f t="shared" si="5"/>
        <v>01</v>
      </c>
      <c r="C37" s="23" t="str">
        <f t="shared" si="5"/>
        <v>11910</v>
      </c>
      <c r="D37" s="128" t="s">
        <v>98</v>
      </c>
      <c r="E37" s="22" t="s">
        <v>2</v>
      </c>
      <c r="F37" s="128" t="s">
        <v>61</v>
      </c>
      <c r="G37" s="82" t="s">
        <v>77</v>
      </c>
      <c r="H37" s="20">
        <v>1</v>
      </c>
      <c r="I37" s="20">
        <v>1</v>
      </c>
      <c r="J37" s="20">
        <v>1</v>
      </c>
      <c r="K37" s="14">
        <v>44</v>
      </c>
      <c r="L37" s="14">
        <v>44</v>
      </c>
      <c r="M37" s="14">
        <v>44</v>
      </c>
    </row>
  </sheetData>
  <mergeCells count="11">
    <mergeCell ref="I1:M4"/>
    <mergeCell ref="A5:M5"/>
    <mergeCell ref="A6:M6"/>
    <mergeCell ref="E10:F10"/>
    <mergeCell ref="K7:M7"/>
    <mergeCell ref="A7:A8"/>
    <mergeCell ref="B7:B8"/>
    <mergeCell ref="C7:C8"/>
    <mergeCell ref="D7:D8"/>
    <mergeCell ref="E7:E8"/>
    <mergeCell ref="F7:J7"/>
  </mergeCells>
  <pageMargins left="0.19685039370078741" right="0.19685039370078741" top="0.35433070866141736" bottom="0.35433070866141736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3"/>
  <sheetViews>
    <sheetView workbookViewId="0">
      <selection activeCell="P6" sqref="P6"/>
    </sheetView>
  </sheetViews>
  <sheetFormatPr defaultRowHeight="15.75" x14ac:dyDescent="0.25"/>
  <cols>
    <col min="1" max="1" width="5" customWidth="1"/>
    <col min="2" max="2" width="5.75" customWidth="1"/>
    <col min="3" max="3" width="7.5" customWidth="1"/>
    <col min="4" max="4" width="12.375" style="137" customWidth="1"/>
    <col min="5" max="5" width="27" customWidth="1"/>
    <col min="6" max="6" width="11.25" customWidth="1"/>
    <col min="7" max="7" width="5.75" customWidth="1"/>
    <col min="8" max="8" width="7.75" customWidth="1"/>
    <col min="9" max="9" width="8.375" customWidth="1"/>
    <col min="10" max="10" width="8.125" customWidth="1"/>
    <col min="11" max="11" width="8.875" customWidth="1"/>
    <col min="12" max="12" width="9" customWidth="1"/>
    <col min="13" max="13" width="8.5" customWidth="1"/>
  </cols>
  <sheetData>
    <row r="1" spans="1:13" x14ac:dyDescent="0.25">
      <c r="A1" s="6"/>
      <c r="B1" s="6"/>
      <c r="C1" s="6"/>
      <c r="D1" s="7"/>
      <c r="E1" s="6"/>
      <c r="F1" s="6"/>
      <c r="G1" s="6"/>
      <c r="H1" s="162" t="s">
        <v>190</v>
      </c>
      <c r="I1" s="163"/>
      <c r="J1" s="163"/>
      <c r="K1" s="163"/>
      <c r="L1" s="163"/>
      <c r="M1" s="163"/>
    </row>
    <row r="2" spans="1:13" x14ac:dyDescent="0.25">
      <c r="A2" s="6"/>
      <c r="B2" s="6"/>
      <c r="C2" s="6"/>
      <c r="D2" s="7"/>
      <c r="E2" s="6"/>
      <c r="F2" s="6"/>
      <c r="G2" s="6"/>
      <c r="H2" s="163"/>
      <c r="I2" s="163"/>
      <c r="J2" s="163"/>
      <c r="K2" s="163"/>
      <c r="L2" s="163"/>
      <c r="M2" s="163"/>
    </row>
    <row r="3" spans="1:13" x14ac:dyDescent="0.25">
      <c r="A3" s="6"/>
      <c r="B3" s="6"/>
      <c r="C3" s="6"/>
      <c r="D3" s="7"/>
      <c r="E3" s="6"/>
      <c r="F3" s="6"/>
      <c r="G3" s="6"/>
      <c r="H3" s="163"/>
      <c r="I3" s="163"/>
      <c r="J3" s="163"/>
      <c r="K3" s="163"/>
      <c r="L3" s="163"/>
      <c r="M3" s="163"/>
    </row>
    <row r="4" spans="1:13" x14ac:dyDescent="0.25">
      <c r="A4" s="6"/>
      <c r="B4" s="6"/>
      <c r="C4" s="6"/>
      <c r="D4" s="7"/>
      <c r="E4" s="6"/>
      <c r="F4" s="6"/>
      <c r="G4" s="6"/>
      <c r="H4" s="163"/>
      <c r="I4" s="163"/>
      <c r="J4" s="163"/>
      <c r="K4" s="163"/>
      <c r="L4" s="163"/>
      <c r="M4" s="163"/>
    </row>
    <row r="5" spans="1:13" x14ac:dyDescent="0.25">
      <c r="A5" s="166" t="s">
        <v>80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</row>
    <row r="6" spans="1:13" ht="32.25" customHeight="1" thickBot="1" x14ac:dyDescent="0.3">
      <c r="A6" s="168" t="s">
        <v>274</v>
      </c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</row>
    <row r="7" spans="1:13" ht="89.25" customHeight="1" x14ac:dyDescent="0.25">
      <c r="A7" s="173" t="s">
        <v>74</v>
      </c>
      <c r="B7" s="175" t="s">
        <v>18</v>
      </c>
      <c r="C7" s="179" t="s">
        <v>19</v>
      </c>
      <c r="D7" s="175" t="s">
        <v>31</v>
      </c>
      <c r="E7" s="177" t="s">
        <v>53</v>
      </c>
      <c r="F7" s="177" t="s">
        <v>34</v>
      </c>
      <c r="G7" s="177"/>
      <c r="H7" s="177"/>
      <c r="I7" s="177"/>
      <c r="J7" s="177"/>
      <c r="K7" s="171" t="s">
        <v>52</v>
      </c>
      <c r="L7" s="171"/>
      <c r="M7" s="172"/>
    </row>
    <row r="8" spans="1:13" ht="89.25" customHeight="1" x14ac:dyDescent="0.25">
      <c r="A8" s="174"/>
      <c r="B8" s="176"/>
      <c r="C8" s="180"/>
      <c r="D8" s="176"/>
      <c r="E8" s="178"/>
      <c r="F8" s="69" t="s">
        <v>20</v>
      </c>
      <c r="G8" s="69" t="s">
        <v>21</v>
      </c>
      <c r="H8" s="69" t="s">
        <v>22</v>
      </c>
      <c r="I8" s="69" t="s">
        <v>23</v>
      </c>
      <c r="J8" s="69" t="s">
        <v>38</v>
      </c>
      <c r="K8" s="69" t="s">
        <v>22</v>
      </c>
      <c r="L8" s="69" t="s">
        <v>23</v>
      </c>
      <c r="M8" s="30" t="s">
        <v>38</v>
      </c>
    </row>
    <row r="9" spans="1:13" x14ac:dyDescent="0.25">
      <c r="A9" s="31">
        <v>1</v>
      </c>
      <c r="B9" s="16">
        <v>2</v>
      </c>
      <c r="C9" s="16">
        <v>3</v>
      </c>
      <c r="D9" s="16">
        <v>4</v>
      </c>
      <c r="E9" s="16">
        <v>5</v>
      </c>
      <c r="F9" s="16">
        <v>6</v>
      </c>
      <c r="G9" s="16">
        <v>7</v>
      </c>
      <c r="H9" s="16">
        <v>8</v>
      </c>
      <c r="I9" s="16">
        <v>9</v>
      </c>
      <c r="J9" s="16">
        <v>10</v>
      </c>
      <c r="K9" s="16">
        <v>11</v>
      </c>
      <c r="L9" s="16">
        <v>12</v>
      </c>
      <c r="M9" s="32">
        <v>13</v>
      </c>
    </row>
    <row r="10" spans="1:13" ht="42.75" customHeight="1" x14ac:dyDescent="0.25">
      <c r="A10" s="43" t="s">
        <v>99</v>
      </c>
      <c r="B10" s="43" t="s">
        <v>169</v>
      </c>
      <c r="C10" s="103" t="s">
        <v>217</v>
      </c>
      <c r="D10" s="103" t="s">
        <v>217</v>
      </c>
      <c r="E10" s="170" t="s">
        <v>100</v>
      </c>
      <c r="F10" s="170"/>
      <c r="G10" s="103" t="s">
        <v>217</v>
      </c>
      <c r="H10" s="103" t="s">
        <v>217</v>
      </c>
      <c r="I10" s="103" t="s">
        <v>217</v>
      </c>
      <c r="J10" s="103" t="s">
        <v>217</v>
      </c>
      <c r="K10" s="81">
        <f>K11+K12+K13</f>
        <v>35133.090000000004</v>
      </c>
      <c r="L10" s="81">
        <f t="shared" ref="L10:M10" si="0">L11+L12+L13</f>
        <v>35431.24</v>
      </c>
      <c r="M10" s="81">
        <f t="shared" si="0"/>
        <v>35133.090000000004</v>
      </c>
    </row>
    <row r="11" spans="1:13" ht="56.25" customHeight="1" x14ac:dyDescent="0.25">
      <c r="A11" s="45" t="s">
        <v>99</v>
      </c>
      <c r="B11" s="45" t="s">
        <v>169</v>
      </c>
      <c r="C11" s="45" t="s">
        <v>101</v>
      </c>
      <c r="D11" s="102" t="s">
        <v>219</v>
      </c>
      <c r="E11" s="46" t="s">
        <v>104</v>
      </c>
      <c r="F11" s="102" t="s">
        <v>107</v>
      </c>
      <c r="G11" s="47" t="s">
        <v>77</v>
      </c>
      <c r="H11" s="47">
        <v>3</v>
      </c>
      <c r="I11" s="47">
        <v>3</v>
      </c>
      <c r="J11" s="47">
        <v>3</v>
      </c>
      <c r="K11" s="38">
        <v>16020</v>
      </c>
      <c r="L11" s="38">
        <v>16020</v>
      </c>
      <c r="M11" s="38">
        <v>16020</v>
      </c>
    </row>
    <row r="12" spans="1:13" ht="44.25" customHeight="1" x14ac:dyDescent="0.25">
      <c r="A12" s="45" t="s">
        <v>99</v>
      </c>
      <c r="B12" s="45" t="s">
        <v>169</v>
      </c>
      <c r="C12" s="45" t="s">
        <v>102</v>
      </c>
      <c r="D12" s="102" t="s">
        <v>103</v>
      </c>
      <c r="E12" s="46" t="s">
        <v>3</v>
      </c>
      <c r="F12" s="102" t="s">
        <v>106</v>
      </c>
      <c r="G12" s="47" t="s">
        <v>105</v>
      </c>
      <c r="H12" s="49">
        <v>823993.1</v>
      </c>
      <c r="I12" s="49">
        <v>823993.1</v>
      </c>
      <c r="J12" s="49">
        <v>823993.1</v>
      </c>
      <c r="K12" s="38">
        <v>19072.79</v>
      </c>
      <c r="L12" s="38">
        <v>19072.79</v>
      </c>
      <c r="M12" s="38">
        <v>19072.79</v>
      </c>
    </row>
    <row r="13" spans="1:13" ht="54.75" customHeight="1" x14ac:dyDescent="0.25">
      <c r="A13" s="45" t="s">
        <v>99</v>
      </c>
      <c r="B13" s="45" t="s">
        <v>169</v>
      </c>
      <c r="C13" s="45" t="s">
        <v>101</v>
      </c>
      <c r="D13" s="78" t="s">
        <v>219</v>
      </c>
      <c r="E13" s="46" t="s">
        <v>113</v>
      </c>
      <c r="F13" s="102" t="s">
        <v>107</v>
      </c>
      <c r="G13" s="47" t="s">
        <v>77</v>
      </c>
      <c r="H13" s="47">
        <v>1</v>
      </c>
      <c r="I13" s="47">
        <v>1</v>
      </c>
      <c r="J13" s="47">
        <v>1</v>
      </c>
      <c r="K13" s="38">
        <v>40.299999999999997</v>
      </c>
      <c r="L13" s="38">
        <v>338.45</v>
      </c>
      <c r="M13" s="38">
        <v>40.299999999999997</v>
      </c>
    </row>
  </sheetData>
  <mergeCells count="11">
    <mergeCell ref="E10:F10"/>
    <mergeCell ref="H1:M4"/>
    <mergeCell ref="A5:M5"/>
    <mergeCell ref="A6:M6"/>
    <mergeCell ref="A7:A8"/>
    <mergeCell ref="B7:B8"/>
    <mergeCell ref="C7:C8"/>
    <mergeCell ref="D7:D8"/>
    <mergeCell ref="E7:E8"/>
    <mergeCell ref="F7:J7"/>
    <mergeCell ref="K7:M7"/>
  </mergeCells>
  <pageMargins left="0.31496062992125984" right="0.31496062992125984" top="0.15748031496062992" bottom="0.35433070866141736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2"/>
  <sheetViews>
    <sheetView workbookViewId="0">
      <selection activeCell="N11" sqref="N11"/>
    </sheetView>
  </sheetViews>
  <sheetFormatPr defaultRowHeight="15.75" x14ac:dyDescent="0.25"/>
  <cols>
    <col min="1" max="1" width="5" customWidth="1"/>
    <col min="2" max="2" width="5.75" customWidth="1"/>
    <col min="3" max="3" width="7.5" customWidth="1"/>
    <col min="4" max="4" width="12.375" customWidth="1"/>
    <col min="5" max="5" width="27" customWidth="1"/>
    <col min="6" max="6" width="14.375" style="137" customWidth="1"/>
    <col min="7" max="7" width="5.75" customWidth="1"/>
    <col min="8" max="8" width="7.75" customWidth="1"/>
    <col min="9" max="9" width="8.375" customWidth="1"/>
    <col min="10" max="10" width="8.125" customWidth="1"/>
    <col min="11" max="11" width="8.875" customWidth="1"/>
    <col min="12" max="12" width="9" customWidth="1"/>
    <col min="13" max="13" width="8.5" customWidth="1"/>
  </cols>
  <sheetData>
    <row r="1" spans="1:13" x14ac:dyDescent="0.25">
      <c r="A1" s="6"/>
      <c r="B1" s="6"/>
      <c r="C1" s="6"/>
      <c r="D1" s="6"/>
      <c r="E1" s="6"/>
      <c r="F1" s="7"/>
      <c r="G1" s="6"/>
      <c r="H1" s="162" t="s">
        <v>180</v>
      </c>
      <c r="I1" s="163"/>
      <c r="J1" s="163"/>
      <c r="K1" s="163"/>
      <c r="L1" s="163"/>
      <c r="M1" s="163"/>
    </row>
    <row r="2" spans="1:13" x14ac:dyDescent="0.25">
      <c r="A2" s="6"/>
      <c r="B2" s="6"/>
      <c r="C2" s="6"/>
      <c r="D2" s="6"/>
      <c r="E2" s="6"/>
      <c r="F2" s="7"/>
      <c r="G2" s="6"/>
      <c r="H2" s="163"/>
      <c r="I2" s="163"/>
      <c r="J2" s="163"/>
      <c r="K2" s="163"/>
      <c r="L2" s="163"/>
      <c r="M2" s="163"/>
    </row>
    <row r="3" spans="1:13" x14ac:dyDescent="0.25">
      <c r="A3" s="6"/>
      <c r="B3" s="6"/>
      <c r="C3" s="6"/>
      <c r="D3" s="6"/>
      <c r="E3" s="6"/>
      <c r="F3" s="7"/>
      <c r="G3" s="6"/>
      <c r="H3" s="163"/>
      <c r="I3" s="163"/>
      <c r="J3" s="163"/>
      <c r="K3" s="163"/>
      <c r="L3" s="163"/>
      <c r="M3" s="163"/>
    </row>
    <row r="4" spans="1:13" x14ac:dyDescent="0.25">
      <c r="A4" s="6"/>
      <c r="B4" s="6"/>
      <c r="C4" s="6"/>
      <c r="D4" s="6"/>
      <c r="E4" s="6"/>
      <c r="F4" s="7"/>
      <c r="G4" s="6"/>
      <c r="H4" s="163"/>
      <c r="I4" s="163"/>
      <c r="J4" s="163"/>
      <c r="K4" s="163"/>
      <c r="L4" s="163"/>
      <c r="M4" s="163"/>
    </row>
    <row r="5" spans="1:13" x14ac:dyDescent="0.25">
      <c r="A5" s="166" t="s">
        <v>80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</row>
    <row r="6" spans="1:13" ht="32.25" customHeight="1" thickBot="1" x14ac:dyDescent="0.3">
      <c r="A6" s="168" t="s">
        <v>275</v>
      </c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</row>
    <row r="7" spans="1:13" ht="89.25" customHeight="1" x14ac:dyDescent="0.25">
      <c r="A7" s="173" t="s">
        <v>74</v>
      </c>
      <c r="B7" s="175" t="s">
        <v>18</v>
      </c>
      <c r="C7" s="179" t="s">
        <v>19</v>
      </c>
      <c r="D7" s="175" t="s">
        <v>31</v>
      </c>
      <c r="E7" s="177" t="s">
        <v>53</v>
      </c>
      <c r="F7" s="177" t="s">
        <v>34</v>
      </c>
      <c r="G7" s="177"/>
      <c r="H7" s="177"/>
      <c r="I7" s="177"/>
      <c r="J7" s="177"/>
      <c r="K7" s="171" t="s">
        <v>52</v>
      </c>
      <c r="L7" s="171"/>
      <c r="M7" s="172"/>
    </row>
    <row r="8" spans="1:13" ht="89.25" customHeight="1" x14ac:dyDescent="0.25">
      <c r="A8" s="174"/>
      <c r="B8" s="176"/>
      <c r="C8" s="180"/>
      <c r="D8" s="176"/>
      <c r="E8" s="178"/>
      <c r="F8" s="130" t="s">
        <v>20</v>
      </c>
      <c r="G8" s="69" t="s">
        <v>21</v>
      </c>
      <c r="H8" s="69" t="s">
        <v>22</v>
      </c>
      <c r="I8" s="69" t="s">
        <v>23</v>
      </c>
      <c r="J8" s="69" t="s">
        <v>38</v>
      </c>
      <c r="K8" s="69" t="s">
        <v>22</v>
      </c>
      <c r="L8" s="69" t="s">
        <v>23</v>
      </c>
      <c r="M8" s="30" t="s">
        <v>38</v>
      </c>
    </row>
    <row r="9" spans="1:13" x14ac:dyDescent="0.25">
      <c r="A9" s="31">
        <v>1</v>
      </c>
      <c r="B9" s="16">
        <v>2</v>
      </c>
      <c r="C9" s="16">
        <v>3</v>
      </c>
      <c r="D9" s="16">
        <v>4</v>
      </c>
      <c r="E9" s="16">
        <v>5</v>
      </c>
      <c r="F9" s="16">
        <v>6</v>
      </c>
      <c r="G9" s="16">
        <v>7</v>
      </c>
      <c r="H9" s="16">
        <v>8</v>
      </c>
      <c r="I9" s="16">
        <v>9</v>
      </c>
      <c r="J9" s="16">
        <v>10</v>
      </c>
      <c r="K9" s="16">
        <v>11</v>
      </c>
      <c r="L9" s="16">
        <v>12</v>
      </c>
      <c r="M9" s="32">
        <v>13</v>
      </c>
    </row>
    <row r="10" spans="1:13" ht="36.75" customHeight="1" x14ac:dyDescent="0.25">
      <c r="A10" s="43" t="s">
        <v>99</v>
      </c>
      <c r="B10" s="43" t="s">
        <v>170</v>
      </c>
      <c r="C10" s="103" t="s">
        <v>217</v>
      </c>
      <c r="D10" s="103" t="s">
        <v>217</v>
      </c>
      <c r="E10" s="181" t="s">
        <v>108</v>
      </c>
      <c r="F10" s="182"/>
      <c r="G10" s="103" t="s">
        <v>217</v>
      </c>
      <c r="H10" s="103" t="s">
        <v>217</v>
      </c>
      <c r="I10" s="103" t="s">
        <v>217</v>
      </c>
      <c r="J10" s="103" t="s">
        <v>217</v>
      </c>
      <c r="K10" s="50">
        <f>K11+K12</f>
        <v>8733.92</v>
      </c>
      <c r="L10" s="50">
        <f t="shared" ref="L10:M10" si="0">L11+L12</f>
        <v>3666.46</v>
      </c>
      <c r="M10" s="50">
        <f t="shared" si="0"/>
        <v>3886.45</v>
      </c>
    </row>
    <row r="11" spans="1:13" ht="51" x14ac:dyDescent="0.25">
      <c r="A11" s="45" t="s">
        <v>99</v>
      </c>
      <c r="B11" s="45" t="s">
        <v>170</v>
      </c>
      <c r="C11" s="45" t="s">
        <v>109</v>
      </c>
      <c r="D11" s="45" t="s">
        <v>97</v>
      </c>
      <c r="E11" s="46" t="s">
        <v>4</v>
      </c>
      <c r="F11" s="102" t="s">
        <v>73</v>
      </c>
      <c r="G11" s="47" t="s">
        <v>25</v>
      </c>
      <c r="H11" s="47">
        <v>850</v>
      </c>
      <c r="I11" s="47">
        <v>850</v>
      </c>
      <c r="J11" s="47">
        <v>850</v>
      </c>
      <c r="K11" s="41">
        <v>3458.92</v>
      </c>
      <c r="L11" s="41">
        <v>3666.46</v>
      </c>
      <c r="M11" s="41">
        <v>3886.45</v>
      </c>
    </row>
    <row r="12" spans="1:13" ht="51" x14ac:dyDescent="0.25">
      <c r="A12" s="45" t="s">
        <v>99</v>
      </c>
      <c r="B12" s="45" t="s">
        <v>170</v>
      </c>
      <c r="C12" s="45" t="s">
        <v>110</v>
      </c>
      <c r="D12" s="45" t="s">
        <v>111</v>
      </c>
      <c r="E12" s="46" t="s">
        <v>72</v>
      </c>
      <c r="F12" s="102" t="s">
        <v>112</v>
      </c>
      <c r="G12" s="47" t="s">
        <v>25</v>
      </c>
      <c r="H12" s="47">
        <v>150</v>
      </c>
      <c r="I12" s="47">
        <v>0</v>
      </c>
      <c r="J12" s="47">
        <v>0</v>
      </c>
      <c r="K12" s="41">
        <v>5275</v>
      </c>
      <c r="L12" s="41">
        <v>0</v>
      </c>
      <c r="M12" s="41">
        <v>0</v>
      </c>
    </row>
  </sheetData>
  <mergeCells count="11">
    <mergeCell ref="E10:F10"/>
    <mergeCell ref="H1:M4"/>
    <mergeCell ref="A5:M5"/>
    <mergeCell ref="A6:M6"/>
    <mergeCell ref="A7:A8"/>
    <mergeCell ref="B7:B8"/>
    <mergeCell ref="C7:C8"/>
    <mergeCell ref="D7:D8"/>
    <mergeCell ref="E7:E8"/>
    <mergeCell ref="F7:J7"/>
    <mergeCell ref="K7:M7"/>
  </mergeCells>
  <pageMargins left="0.11811023622047245" right="0.31496062992125984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49"/>
  <sheetViews>
    <sheetView topLeftCell="A40" workbookViewId="0">
      <selection activeCell="K49" sqref="K49"/>
    </sheetView>
  </sheetViews>
  <sheetFormatPr defaultRowHeight="15.75" x14ac:dyDescent="0.25"/>
  <cols>
    <col min="1" max="1" width="5" customWidth="1"/>
    <col min="2" max="2" width="5.75" customWidth="1"/>
    <col min="3" max="3" width="6.875" customWidth="1"/>
    <col min="4" max="4" width="16.25" style="140" customWidth="1"/>
    <col min="5" max="5" width="26.75" customWidth="1"/>
    <col min="6" max="6" width="12.375" style="140" customWidth="1"/>
    <col min="7" max="7" width="5.75" customWidth="1"/>
    <col min="8" max="8" width="8.25" customWidth="1"/>
    <col min="9" max="9" width="8.625" customWidth="1"/>
    <col min="10" max="10" width="8.375" customWidth="1"/>
    <col min="11" max="11" width="8.875" customWidth="1"/>
    <col min="12" max="12" width="9" customWidth="1"/>
    <col min="13" max="13" width="7.5" customWidth="1"/>
    <col min="16" max="16" width="9.875" bestFit="1" customWidth="1"/>
  </cols>
  <sheetData>
    <row r="1" spans="1:16" x14ac:dyDescent="0.25">
      <c r="A1" s="6"/>
      <c r="B1" s="6"/>
      <c r="C1" s="6"/>
      <c r="D1" s="135"/>
      <c r="E1" s="6"/>
      <c r="F1" s="135"/>
      <c r="G1" s="6"/>
      <c r="H1" s="162" t="s">
        <v>181</v>
      </c>
      <c r="I1" s="163"/>
      <c r="J1" s="163"/>
      <c r="K1" s="163"/>
      <c r="L1" s="163"/>
      <c r="M1" s="163"/>
    </row>
    <row r="2" spans="1:16" x14ac:dyDescent="0.25">
      <c r="A2" s="6"/>
      <c r="B2" s="6"/>
      <c r="C2" s="6"/>
      <c r="D2" s="135"/>
      <c r="E2" s="6"/>
      <c r="F2" s="135"/>
      <c r="G2" s="6"/>
      <c r="H2" s="163"/>
      <c r="I2" s="163"/>
      <c r="J2" s="163"/>
      <c r="K2" s="163"/>
      <c r="L2" s="163"/>
      <c r="M2" s="163"/>
    </row>
    <row r="3" spans="1:16" x14ac:dyDescent="0.25">
      <c r="A3" s="6"/>
      <c r="B3" s="6"/>
      <c r="C3" s="6"/>
      <c r="D3" s="135"/>
      <c r="E3" s="6"/>
      <c r="F3" s="135"/>
      <c r="G3" s="6"/>
      <c r="H3" s="163"/>
      <c r="I3" s="163"/>
      <c r="J3" s="163"/>
      <c r="K3" s="163"/>
      <c r="L3" s="163"/>
      <c r="M3" s="163"/>
    </row>
    <row r="4" spans="1:16" x14ac:dyDescent="0.25">
      <c r="A4" s="6"/>
      <c r="B4" s="6"/>
      <c r="C4" s="6"/>
      <c r="D4" s="135"/>
      <c r="E4" s="6"/>
      <c r="F4" s="135"/>
      <c r="G4" s="6"/>
      <c r="H4" s="163"/>
      <c r="I4" s="163"/>
      <c r="J4" s="163"/>
      <c r="K4" s="163"/>
      <c r="L4" s="163"/>
      <c r="M4" s="163"/>
    </row>
    <row r="5" spans="1:16" x14ac:dyDescent="0.25">
      <c r="A5" s="166" t="s">
        <v>80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</row>
    <row r="6" spans="1:16" ht="31.5" customHeight="1" thickBot="1" x14ac:dyDescent="0.3">
      <c r="A6" s="168" t="s">
        <v>276</v>
      </c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</row>
    <row r="7" spans="1:16" ht="89.25" customHeight="1" x14ac:dyDescent="0.25">
      <c r="A7" s="173" t="s">
        <v>74</v>
      </c>
      <c r="B7" s="175" t="s">
        <v>18</v>
      </c>
      <c r="C7" s="179" t="s">
        <v>19</v>
      </c>
      <c r="D7" s="175" t="s">
        <v>31</v>
      </c>
      <c r="E7" s="177" t="s">
        <v>53</v>
      </c>
      <c r="F7" s="177" t="s">
        <v>34</v>
      </c>
      <c r="G7" s="177"/>
      <c r="H7" s="177"/>
      <c r="I7" s="177"/>
      <c r="J7" s="177"/>
      <c r="K7" s="171" t="s">
        <v>52</v>
      </c>
      <c r="L7" s="171"/>
      <c r="M7" s="172"/>
    </row>
    <row r="8" spans="1:16" ht="94.5" customHeight="1" x14ac:dyDescent="0.25">
      <c r="A8" s="174"/>
      <c r="B8" s="176"/>
      <c r="C8" s="180"/>
      <c r="D8" s="176"/>
      <c r="E8" s="178"/>
      <c r="F8" s="130" t="s">
        <v>20</v>
      </c>
      <c r="G8" s="69" t="s">
        <v>21</v>
      </c>
      <c r="H8" s="69" t="s">
        <v>22</v>
      </c>
      <c r="I8" s="69" t="s">
        <v>23</v>
      </c>
      <c r="J8" s="69" t="s">
        <v>38</v>
      </c>
      <c r="K8" s="69" t="s">
        <v>22</v>
      </c>
      <c r="L8" s="69" t="s">
        <v>23</v>
      </c>
      <c r="M8" s="30" t="s">
        <v>38</v>
      </c>
    </row>
    <row r="9" spans="1:16" x14ac:dyDescent="0.25">
      <c r="A9" s="31">
        <v>1</v>
      </c>
      <c r="B9" s="16">
        <v>2</v>
      </c>
      <c r="C9" s="16">
        <v>3</v>
      </c>
      <c r="D9" s="130">
        <v>4</v>
      </c>
      <c r="E9" s="16">
        <v>5</v>
      </c>
      <c r="F9" s="130">
        <v>6</v>
      </c>
      <c r="G9" s="16">
        <v>7</v>
      </c>
      <c r="H9" s="16">
        <v>8</v>
      </c>
      <c r="I9" s="16">
        <v>9</v>
      </c>
      <c r="J9" s="16">
        <v>10</v>
      </c>
      <c r="K9" s="16">
        <v>11</v>
      </c>
      <c r="L9" s="16">
        <v>12</v>
      </c>
      <c r="M9" s="32">
        <v>13</v>
      </c>
    </row>
    <row r="10" spans="1:16" ht="42.75" customHeight="1" x14ac:dyDescent="0.25">
      <c r="A10" s="51" t="s">
        <v>99</v>
      </c>
      <c r="B10" s="51" t="s">
        <v>171</v>
      </c>
      <c r="C10" s="103" t="s">
        <v>217</v>
      </c>
      <c r="D10" s="103" t="s">
        <v>217</v>
      </c>
      <c r="E10" s="52" t="s">
        <v>114</v>
      </c>
      <c r="F10" s="103" t="s">
        <v>217</v>
      </c>
      <c r="G10" s="103" t="s">
        <v>217</v>
      </c>
      <c r="H10" s="103" t="s">
        <v>217</v>
      </c>
      <c r="I10" s="103" t="s">
        <v>217</v>
      </c>
      <c r="J10" s="103" t="s">
        <v>217</v>
      </c>
      <c r="K10" s="50">
        <f>K11+K34+K45</f>
        <v>206459.77000000002</v>
      </c>
      <c r="L10" s="50">
        <f>L11+L34+L45</f>
        <v>31877.09</v>
      </c>
      <c r="M10" s="50">
        <f>M11+M34+M45</f>
        <v>28018.45</v>
      </c>
    </row>
    <row r="11" spans="1:16" ht="38.25" x14ac:dyDescent="0.25">
      <c r="A11" s="45" t="s">
        <v>99</v>
      </c>
      <c r="B11" s="45" t="s">
        <v>171</v>
      </c>
      <c r="C11" s="45" t="s">
        <v>115</v>
      </c>
      <c r="D11" s="102" t="s">
        <v>116</v>
      </c>
      <c r="E11" s="46" t="s">
        <v>7</v>
      </c>
      <c r="F11" s="102" t="s">
        <v>131</v>
      </c>
      <c r="G11" s="47" t="s">
        <v>217</v>
      </c>
      <c r="H11" s="47">
        <v>93</v>
      </c>
      <c r="I11" s="47">
        <v>113</v>
      </c>
      <c r="J11" s="47">
        <v>113</v>
      </c>
      <c r="K11" s="38">
        <f>K12+K13+K14+K15+K16+K17+K18+K19+K20+K30+K31+K32+K33+K21+K22+K23+K24+K25+K26+K27+K28++K29</f>
        <v>50844.83</v>
      </c>
      <c r="L11" s="38">
        <f t="shared" ref="L11:M11" si="0">L12+L13+L14+L15+L16+L17+L18+L19+L20+L30+L31+L32+L33</f>
        <v>1973.8</v>
      </c>
      <c r="M11" s="38">
        <f t="shared" si="0"/>
        <v>1973.8</v>
      </c>
      <c r="P11" s="126"/>
    </row>
    <row r="12" spans="1:16" ht="54.75" customHeight="1" x14ac:dyDescent="0.25">
      <c r="A12" s="100" t="s">
        <v>99</v>
      </c>
      <c r="B12" s="68" t="s">
        <v>171</v>
      </c>
      <c r="C12" s="68" t="s">
        <v>115</v>
      </c>
      <c r="D12" s="138" t="s">
        <v>116</v>
      </c>
      <c r="E12" s="123" t="s">
        <v>117</v>
      </c>
      <c r="F12" s="26" t="s">
        <v>118</v>
      </c>
      <c r="G12" s="26" t="s">
        <v>119</v>
      </c>
      <c r="H12" s="26">
        <v>1</v>
      </c>
      <c r="I12" s="26">
        <v>1</v>
      </c>
      <c r="J12" s="26">
        <v>1</v>
      </c>
      <c r="K12" s="12">
        <v>138.37</v>
      </c>
      <c r="L12" s="12">
        <v>115</v>
      </c>
      <c r="M12" s="12">
        <v>115</v>
      </c>
    </row>
    <row r="13" spans="1:16" ht="38.25" x14ac:dyDescent="0.25">
      <c r="A13" s="100" t="s">
        <v>99</v>
      </c>
      <c r="B13" s="100" t="s">
        <v>171</v>
      </c>
      <c r="C13" s="100" t="s">
        <v>115</v>
      </c>
      <c r="D13" s="138" t="s">
        <v>116</v>
      </c>
      <c r="E13" s="124" t="s">
        <v>120</v>
      </c>
      <c r="F13" s="26" t="s">
        <v>121</v>
      </c>
      <c r="G13" s="54" t="s">
        <v>36</v>
      </c>
      <c r="H13" s="26">
        <v>800</v>
      </c>
      <c r="I13" s="26">
        <v>0</v>
      </c>
      <c r="J13" s="26">
        <v>0</v>
      </c>
      <c r="K13" s="12">
        <v>527.96</v>
      </c>
      <c r="L13" s="12">
        <v>0</v>
      </c>
      <c r="M13" s="12">
        <v>0</v>
      </c>
    </row>
    <row r="14" spans="1:16" ht="38.25" x14ac:dyDescent="0.25">
      <c r="A14" s="100" t="s">
        <v>99</v>
      </c>
      <c r="B14" s="100" t="s">
        <v>171</v>
      </c>
      <c r="C14" s="100" t="s">
        <v>115</v>
      </c>
      <c r="D14" s="138" t="s">
        <v>116</v>
      </c>
      <c r="E14" s="124" t="s">
        <v>122</v>
      </c>
      <c r="F14" s="26" t="s">
        <v>123</v>
      </c>
      <c r="G14" s="54" t="s">
        <v>36</v>
      </c>
      <c r="H14" s="26">
        <v>747</v>
      </c>
      <c r="I14" s="26">
        <v>0</v>
      </c>
      <c r="J14" s="26">
        <v>0</v>
      </c>
      <c r="K14" s="12">
        <v>338.47</v>
      </c>
      <c r="L14" s="12">
        <v>0</v>
      </c>
      <c r="M14" s="12">
        <v>0</v>
      </c>
    </row>
    <row r="15" spans="1:16" ht="38.25" x14ac:dyDescent="0.25">
      <c r="A15" s="100" t="s">
        <v>99</v>
      </c>
      <c r="B15" s="100" t="s">
        <v>171</v>
      </c>
      <c r="C15" s="100" t="s">
        <v>115</v>
      </c>
      <c r="D15" s="138" t="s">
        <v>116</v>
      </c>
      <c r="E15" s="124" t="s">
        <v>124</v>
      </c>
      <c r="F15" s="26" t="s">
        <v>125</v>
      </c>
      <c r="G15" s="54" t="s">
        <v>36</v>
      </c>
      <c r="H15" s="26">
        <v>65</v>
      </c>
      <c r="I15" s="26">
        <v>0</v>
      </c>
      <c r="J15" s="26">
        <v>0</v>
      </c>
      <c r="K15" s="12">
        <v>50.44</v>
      </c>
      <c r="L15" s="12">
        <v>0</v>
      </c>
      <c r="M15" s="12">
        <v>0</v>
      </c>
    </row>
    <row r="16" spans="1:16" ht="38.25" x14ac:dyDescent="0.25">
      <c r="A16" s="100" t="s">
        <v>99</v>
      </c>
      <c r="B16" s="100" t="s">
        <v>171</v>
      </c>
      <c r="C16" s="100" t="s">
        <v>115</v>
      </c>
      <c r="D16" s="138" t="s">
        <v>116</v>
      </c>
      <c r="E16" s="124" t="s">
        <v>126</v>
      </c>
      <c r="F16" s="26" t="s">
        <v>125</v>
      </c>
      <c r="G16" s="54" t="s">
        <v>36</v>
      </c>
      <c r="H16" s="26">
        <v>275</v>
      </c>
      <c r="I16" s="26">
        <v>0</v>
      </c>
      <c r="J16" s="26">
        <v>0</v>
      </c>
      <c r="K16" s="12">
        <v>491.5</v>
      </c>
      <c r="L16" s="12">
        <v>0</v>
      </c>
      <c r="M16" s="12">
        <v>0</v>
      </c>
    </row>
    <row r="17" spans="1:13" ht="51" x14ac:dyDescent="0.25">
      <c r="A17" s="100" t="s">
        <v>99</v>
      </c>
      <c r="B17" s="100" t="s">
        <v>171</v>
      </c>
      <c r="C17" s="100" t="s">
        <v>115</v>
      </c>
      <c r="D17" s="138" t="s">
        <v>116</v>
      </c>
      <c r="E17" s="124" t="s">
        <v>195</v>
      </c>
      <c r="F17" s="26" t="s">
        <v>125</v>
      </c>
      <c r="G17" s="54" t="s">
        <v>36</v>
      </c>
      <c r="H17" s="26">
        <v>488</v>
      </c>
      <c r="I17" s="26">
        <v>0</v>
      </c>
      <c r="J17" s="26">
        <v>0</v>
      </c>
      <c r="K17" s="12">
        <v>365.63</v>
      </c>
      <c r="L17" s="12">
        <v>0</v>
      </c>
      <c r="M17" s="12">
        <v>0</v>
      </c>
    </row>
    <row r="18" spans="1:13" ht="38.25" x14ac:dyDescent="0.25">
      <c r="A18" s="100" t="s">
        <v>99</v>
      </c>
      <c r="B18" s="100" t="s">
        <v>171</v>
      </c>
      <c r="C18" s="100" t="s">
        <v>115</v>
      </c>
      <c r="D18" s="129" t="s">
        <v>116</v>
      </c>
      <c r="E18" s="124" t="s">
        <v>127</v>
      </c>
      <c r="F18" s="26" t="s">
        <v>125</v>
      </c>
      <c r="G18" s="54" t="s">
        <v>128</v>
      </c>
      <c r="H18" s="26">
        <v>101</v>
      </c>
      <c r="I18" s="26">
        <v>0</v>
      </c>
      <c r="J18" s="26">
        <v>0</v>
      </c>
      <c r="K18" s="12">
        <v>4.04</v>
      </c>
      <c r="L18" s="12">
        <v>0</v>
      </c>
      <c r="M18" s="12">
        <v>0</v>
      </c>
    </row>
    <row r="19" spans="1:13" ht="38.25" x14ac:dyDescent="0.25">
      <c r="A19" s="100" t="s">
        <v>99</v>
      </c>
      <c r="B19" s="100" t="s">
        <v>171</v>
      </c>
      <c r="C19" s="100" t="s">
        <v>115</v>
      </c>
      <c r="D19" s="129" t="s">
        <v>116</v>
      </c>
      <c r="E19" s="124" t="s">
        <v>129</v>
      </c>
      <c r="F19" s="26" t="s">
        <v>125</v>
      </c>
      <c r="G19" s="54" t="s">
        <v>36</v>
      </c>
      <c r="H19" s="26">
        <v>3520</v>
      </c>
      <c r="I19" s="26">
        <v>0</v>
      </c>
      <c r="J19" s="26">
        <v>0</v>
      </c>
      <c r="K19" s="12">
        <v>73.92</v>
      </c>
      <c r="L19" s="12">
        <v>0</v>
      </c>
      <c r="M19" s="12">
        <v>0</v>
      </c>
    </row>
    <row r="20" spans="1:13" ht="38.25" x14ac:dyDescent="0.25">
      <c r="A20" s="100" t="s">
        <v>99</v>
      </c>
      <c r="B20" s="100" t="s">
        <v>171</v>
      </c>
      <c r="C20" s="100" t="s">
        <v>115</v>
      </c>
      <c r="D20" s="129" t="s">
        <v>116</v>
      </c>
      <c r="E20" s="124" t="s">
        <v>130</v>
      </c>
      <c r="F20" s="26" t="s">
        <v>125</v>
      </c>
      <c r="G20" s="54" t="s">
        <v>36</v>
      </c>
      <c r="H20" s="120">
        <v>955</v>
      </c>
      <c r="I20" s="120">
        <v>0</v>
      </c>
      <c r="J20" s="120">
        <v>0</v>
      </c>
      <c r="K20" s="61">
        <v>22.11</v>
      </c>
      <c r="L20" s="61">
        <v>0</v>
      </c>
      <c r="M20" s="12">
        <v>0</v>
      </c>
    </row>
    <row r="21" spans="1:13" ht="38.25" x14ac:dyDescent="0.25">
      <c r="A21" s="100" t="s">
        <v>99</v>
      </c>
      <c r="B21" s="100" t="s">
        <v>171</v>
      </c>
      <c r="C21" s="100" t="s">
        <v>115</v>
      </c>
      <c r="D21" s="129" t="s">
        <v>116</v>
      </c>
      <c r="E21" s="124" t="s">
        <v>193</v>
      </c>
      <c r="F21" s="26" t="s">
        <v>131</v>
      </c>
      <c r="G21" s="54" t="s">
        <v>77</v>
      </c>
      <c r="H21" s="120">
        <v>1</v>
      </c>
      <c r="I21" s="120">
        <v>0</v>
      </c>
      <c r="J21" s="120">
        <v>0</v>
      </c>
      <c r="K21" s="61">
        <v>190</v>
      </c>
      <c r="L21" s="61">
        <v>0</v>
      </c>
      <c r="M21" s="12">
        <v>0</v>
      </c>
    </row>
    <row r="22" spans="1:13" ht="38.25" x14ac:dyDescent="0.25">
      <c r="A22" s="117" t="s">
        <v>99</v>
      </c>
      <c r="B22" s="117" t="s">
        <v>171</v>
      </c>
      <c r="C22" s="117" t="s">
        <v>115</v>
      </c>
      <c r="D22" s="129" t="s">
        <v>116</v>
      </c>
      <c r="E22" s="124" t="s">
        <v>252</v>
      </c>
      <c r="F22" s="26" t="s">
        <v>125</v>
      </c>
      <c r="G22" s="54" t="s">
        <v>36</v>
      </c>
      <c r="H22" s="120">
        <v>114</v>
      </c>
      <c r="I22" s="120">
        <v>0</v>
      </c>
      <c r="J22" s="120">
        <v>0</v>
      </c>
      <c r="K22" s="61">
        <v>66.12</v>
      </c>
      <c r="L22" s="61">
        <v>0</v>
      </c>
      <c r="M22" s="12">
        <v>0</v>
      </c>
    </row>
    <row r="23" spans="1:13" ht="38.25" x14ac:dyDescent="0.25">
      <c r="A23" s="117" t="s">
        <v>99</v>
      </c>
      <c r="B23" s="117" t="s">
        <v>171</v>
      </c>
      <c r="C23" s="117" t="s">
        <v>115</v>
      </c>
      <c r="D23" s="129" t="s">
        <v>116</v>
      </c>
      <c r="E23" s="124" t="s">
        <v>253</v>
      </c>
      <c r="F23" s="26" t="s">
        <v>125</v>
      </c>
      <c r="G23" s="54" t="s">
        <v>36</v>
      </c>
      <c r="H23" s="120">
        <v>114</v>
      </c>
      <c r="I23" s="120">
        <v>0</v>
      </c>
      <c r="J23" s="120">
        <v>0</v>
      </c>
      <c r="K23" s="61">
        <v>209.76</v>
      </c>
      <c r="L23" s="61">
        <v>0</v>
      </c>
      <c r="M23" s="12">
        <v>0</v>
      </c>
    </row>
    <row r="24" spans="1:13" ht="38.25" x14ac:dyDescent="0.25">
      <c r="A24" s="117" t="s">
        <v>99</v>
      </c>
      <c r="B24" s="117" t="s">
        <v>171</v>
      </c>
      <c r="C24" s="117" t="s">
        <v>115</v>
      </c>
      <c r="D24" s="129" t="s">
        <v>116</v>
      </c>
      <c r="E24" s="124" t="s">
        <v>254</v>
      </c>
      <c r="F24" s="26" t="s">
        <v>125</v>
      </c>
      <c r="G24" s="54" t="s">
        <v>36</v>
      </c>
      <c r="H24" s="120">
        <v>264</v>
      </c>
      <c r="I24" s="120">
        <v>0</v>
      </c>
      <c r="J24" s="120">
        <v>0</v>
      </c>
      <c r="K24" s="61">
        <v>68.38</v>
      </c>
      <c r="L24" s="61">
        <v>0</v>
      </c>
      <c r="M24" s="12">
        <v>0</v>
      </c>
    </row>
    <row r="25" spans="1:13" ht="38.25" x14ac:dyDescent="0.25">
      <c r="A25" s="117" t="s">
        <v>99</v>
      </c>
      <c r="B25" s="117" t="s">
        <v>171</v>
      </c>
      <c r="C25" s="117" t="s">
        <v>115</v>
      </c>
      <c r="D25" s="129" t="s">
        <v>116</v>
      </c>
      <c r="E25" s="124" t="s">
        <v>255</v>
      </c>
      <c r="F25" s="26" t="s">
        <v>125</v>
      </c>
      <c r="G25" s="54" t="s">
        <v>36</v>
      </c>
      <c r="H25" s="120">
        <v>528</v>
      </c>
      <c r="I25" s="120">
        <v>0</v>
      </c>
      <c r="J25" s="120">
        <v>0</v>
      </c>
      <c r="K25" s="61">
        <v>194.77</v>
      </c>
      <c r="L25" s="61">
        <v>0</v>
      </c>
      <c r="M25" s="12">
        <v>0</v>
      </c>
    </row>
    <row r="26" spans="1:13" ht="38.25" x14ac:dyDescent="0.25">
      <c r="A26" s="117" t="s">
        <v>99</v>
      </c>
      <c r="B26" s="117" t="s">
        <v>171</v>
      </c>
      <c r="C26" s="117" t="s">
        <v>115</v>
      </c>
      <c r="D26" s="129" t="s">
        <v>116</v>
      </c>
      <c r="E26" s="124" t="s">
        <v>256</v>
      </c>
      <c r="F26" s="26" t="s">
        <v>125</v>
      </c>
      <c r="G26" s="54" t="s">
        <v>36</v>
      </c>
      <c r="H26" s="120">
        <v>270</v>
      </c>
      <c r="I26" s="120">
        <v>0</v>
      </c>
      <c r="J26" s="120">
        <v>0</v>
      </c>
      <c r="K26" s="61">
        <v>64.260000000000005</v>
      </c>
      <c r="L26" s="61">
        <v>0</v>
      </c>
      <c r="M26" s="12">
        <v>0</v>
      </c>
    </row>
    <row r="27" spans="1:13" ht="38.25" x14ac:dyDescent="0.25">
      <c r="A27" s="117" t="s">
        <v>99</v>
      </c>
      <c r="B27" s="117" t="s">
        <v>171</v>
      </c>
      <c r="C27" s="117" t="s">
        <v>115</v>
      </c>
      <c r="D27" s="129" t="s">
        <v>116</v>
      </c>
      <c r="E27" s="124" t="s">
        <v>257</v>
      </c>
      <c r="F27" s="26" t="s">
        <v>125</v>
      </c>
      <c r="G27" s="54" t="s">
        <v>36</v>
      </c>
      <c r="H27" s="120">
        <v>114</v>
      </c>
      <c r="I27" s="120">
        <v>0</v>
      </c>
      <c r="J27" s="120">
        <v>0</v>
      </c>
      <c r="K27" s="61">
        <v>245.6</v>
      </c>
      <c r="L27" s="61">
        <v>0</v>
      </c>
      <c r="M27" s="12">
        <v>0</v>
      </c>
    </row>
    <row r="28" spans="1:13" ht="38.25" x14ac:dyDescent="0.25">
      <c r="A28" s="117" t="s">
        <v>99</v>
      </c>
      <c r="B28" s="117" t="s">
        <v>171</v>
      </c>
      <c r="C28" s="117" t="s">
        <v>115</v>
      </c>
      <c r="D28" s="129" t="s">
        <v>116</v>
      </c>
      <c r="E28" s="124" t="s">
        <v>258</v>
      </c>
      <c r="F28" s="26" t="s">
        <v>125</v>
      </c>
      <c r="G28" s="54" t="s">
        <v>36</v>
      </c>
      <c r="H28" s="120">
        <v>3</v>
      </c>
      <c r="I28" s="120">
        <v>0</v>
      </c>
      <c r="J28" s="120">
        <v>0</v>
      </c>
      <c r="K28" s="61">
        <v>6.15</v>
      </c>
      <c r="L28" s="61">
        <v>0</v>
      </c>
      <c r="M28" s="12">
        <v>0</v>
      </c>
    </row>
    <row r="29" spans="1:13" ht="38.25" x14ac:dyDescent="0.25">
      <c r="A29" s="117" t="s">
        <v>99</v>
      </c>
      <c r="B29" s="117" t="s">
        <v>171</v>
      </c>
      <c r="C29" s="117" t="s">
        <v>115</v>
      </c>
      <c r="D29" s="129" t="s">
        <v>116</v>
      </c>
      <c r="E29" s="124" t="s">
        <v>259</v>
      </c>
      <c r="F29" s="26" t="s">
        <v>125</v>
      </c>
      <c r="G29" s="54" t="s">
        <v>36</v>
      </c>
      <c r="H29" s="120">
        <v>114</v>
      </c>
      <c r="I29" s="120">
        <v>0</v>
      </c>
      <c r="J29" s="120">
        <v>0</v>
      </c>
      <c r="K29" s="61">
        <v>735.87</v>
      </c>
      <c r="L29" s="61">
        <v>0</v>
      </c>
      <c r="M29" s="12">
        <v>0</v>
      </c>
    </row>
    <row r="30" spans="1:13" ht="38.25" x14ac:dyDescent="0.25">
      <c r="A30" s="100" t="s">
        <v>99</v>
      </c>
      <c r="B30" s="100" t="s">
        <v>171</v>
      </c>
      <c r="C30" s="100" t="s">
        <v>115</v>
      </c>
      <c r="D30" s="129" t="s">
        <v>116</v>
      </c>
      <c r="E30" s="22" t="s">
        <v>244</v>
      </c>
      <c r="F30" s="26" t="s">
        <v>131</v>
      </c>
      <c r="G30" s="26" t="s">
        <v>119</v>
      </c>
      <c r="H30" s="120">
        <v>1</v>
      </c>
      <c r="I30" s="120">
        <v>0</v>
      </c>
      <c r="J30" s="120">
        <v>0</v>
      </c>
      <c r="K30" s="61">
        <v>44900.38</v>
      </c>
      <c r="L30" s="61">
        <v>0</v>
      </c>
      <c r="M30" s="12">
        <v>0</v>
      </c>
    </row>
    <row r="31" spans="1:13" ht="38.25" x14ac:dyDescent="0.25">
      <c r="A31" s="100" t="s">
        <v>99</v>
      </c>
      <c r="B31" s="100" t="s">
        <v>171</v>
      </c>
      <c r="C31" s="100" t="s">
        <v>115</v>
      </c>
      <c r="D31" s="129" t="s">
        <v>116</v>
      </c>
      <c r="E31" s="55" t="s">
        <v>132</v>
      </c>
      <c r="F31" s="26" t="s">
        <v>131</v>
      </c>
      <c r="G31" s="26" t="s">
        <v>119</v>
      </c>
      <c r="H31" s="120">
        <v>1</v>
      </c>
      <c r="I31" s="121" t="s">
        <v>24</v>
      </c>
      <c r="J31" s="121" t="s">
        <v>24</v>
      </c>
      <c r="K31" s="122">
        <v>666.1</v>
      </c>
      <c r="L31" s="122">
        <v>636</v>
      </c>
      <c r="M31" s="5">
        <v>636</v>
      </c>
    </row>
    <row r="32" spans="1:13" ht="51" x14ac:dyDescent="0.25">
      <c r="A32" s="100" t="s">
        <v>99</v>
      </c>
      <c r="B32" s="100" t="s">
        <v>171</v>
      </c>
      <c r="C32" s="100" t="s">
        <v>115</v>
      </c>
      <c r="D32" s="129" t="s">
        <v>116</v>
      </c>
      <c r="E32" s="22" t="s">
        <v>133</v>
      </c>
      <c r="F32" s="26" t="s">
        <v>131</v>
      </c>
      <c r="G32" s="26" t="s">
        <v>119</v>
      </c>
      <c r="H32" s="120">
        <v>1</v>
      </c>
      <c r="I32" s="121" t="s">
        <v>24</v>
      </c>
      <c r="J32" s="121" t="s">
        <v>24</v>
      </c>
      <c r="K32" s="61">
        <v>613.79999999999995</v>
      </c>
      <c r="L32" s="61">
        <v>358.8</v>
      </c>
      <c r="M32" s="21">
        <v>358.8</v>
      </c>
    </row>
    <row r="33" spans="1:13" ht="38.25" x14ac:dyDescent="0.25">
      <c r="A33" s="100" t="s">
        <v>99</v>
      </c>
      <c r="B33" s="100" t="s">
        <v>171</v>
      </c>
      <c r="C33" s="100" t="s">
        <v>115</v>
      </c>
      <c r="D33" s="129" t="s">
        <v>116</v>
      </c>
      <c r="E33" s="22" t="s">
        <v>134</v>
      </c>
      <c r="F33" s="26" t="s">
        <v>131</v>
      </c>
      <c r="G33" s="26" t="s">
        <v>119</v>
      </c>
      <c r="H33" s="26">
        <v>1</v>
      </c>
      <c r="I33" s="56" t="s">
        <v>24</v>
      </c>
      <c r="J33" s="56" t="s">
        <v>24</v>
      </c>
      <c r="K33" s="21">
        <v>871.2</v>
      </c>
      <c r="L33" s="21">
        <v>864</v>
      </c>
      <c r="M33" s="21">
        <v>864</v>
      </c>
    </row>
    <row r="34" spans="1:13" ht="45" x14ac:dyDescent="0.25">
      <c r="A34" s="45" t="s">
        <v>99</v>
      </c>
      <c r="B34" s="45" t="s">
        <v>171</v>
      </c>
      <c r="C34" s="45">
        <v>11919</v>
      </c>
      <c r="D34" s="139" t="s">
        <v>116</v>
      </c>
      <c r="E34" s="58" t="s">
        <v>6</v>
      </c>
      <c r="F34" s="102" t="s">
        <v>131</v>
      </c>
      <c r="G34" s="47" t="s">
        <v>0</v>
      </c>
      <c r="H34" s="47">
        <f>H35+H36+H39+H40+H41+H42+H43+H44</f>
        <v>93</v>
      </c>
      <c r="I34" s="47">
        <f t="shared" ref="I34:J34" si="1">I35+I36+I39+I40+I41+I42+I43+I44</f>
        <v>113</v>
      </c>
      <c r="J34" s="47">
        <f t="shared" si="1"/>
        <v>113</v>
      </c>
      <c r="K34" s="38">
        <f>K35+K36+K37+K38+K39+K40+K41+K42+K43+K44</f>
        <v>24556.059999999998</v>
      </c>
      <c r="L34" s="38">
        <f>L35+L36+L37+L38+L39+L40+L41+L42+L43+L44</f>
        <v>22903.29</v>
      </c>
      <c r="M34" s="38">
        <f t="shared" ref="M34" si="2">M35+M36+M37+M38+M39+M40+M41+M42+M43+M44</f>
        <v>22903.29</v>
      </c>
    </row>
    <row r="35" spans="1:13" ht="42.75" customHeight="1" x14ac:dyDescent="0.25">
      <c r="A35" s="68" t="s">
        <v>99</v>
      </c>
      <c r="B35" s="68" t="s">
        <v>171</v>
      </c>
      <c r="C35" s="68">
        <v>11919</v>
      </c>
      <c r="D35" s="129" t="s">
        <v>116</v>
      </c>
      <c r="E35" s="53" t="s">
        <v>135</v>
      </c>
      <c r="F35" s="26" t="s">
        <v>281</v>
      </c>
      <c r="G35" s="26" t="s">
        <v>119</v>
      </c>
      <c r="H35" s="26">
        <v>1</v>
      </c>
      <c r="I35" s="56" t="s">
        <v>24</v>
      </c>
      <c r="J35" s="56" t="s">
        <v>24</v>
      </c>
      <c r="K35" s="12">
        <v>530.29999999999995</v>
      </c>
      <c r="L35" s="12">
        <v>530.29999999999995</v>
      </c>
      <c r="M35" s="12">
        <v>530.29999999999995</v>
      </c>
    </row>
    <row r="36" spans="1:13" ht="38.25" x14ac:dyDescent="0.25">
      <c r="A36" s="100" t="s">
        <v>99</v>
      </c>
      <c r="B36" s="100" t="s">
        <v>171</v>
      </c>
      <c r="C36" s="100">
        <v>11919</v>
      </c>
      <c r="D36" s="129" t="s">
        <v>116</v>
      </c>
      <c r="E36" s="53" t="s">
        <v>136</v>
      </c>
      <c r="F36" s="26" t="s">
        <v>131</v>
      </c>
      <c r="G36" s="26" t="s">
        <v>119</v>
      </c>
      <c r="H36" s="26">
        <v>1</v>
      </c>
      <c r="I36" s="56" t="s">
        <v>24</v>
      </c>
      <c r="J36" s="56" t="s">
        <v>24</v>
      </c>
      <c r="K36" s="12">
        <v>143</v>
      </c>
      <c r="L36" s="12">
        <v>143</v>
      </c>
      <c r="M36" s="12">
        <v>143</v>
      </c>
    </row>
    <row r="37" spans="1:13" ht="56.25" customHeight="1" x14ac:dyDescent="0.25">
      <c r="A37" s="100" t="s">
        <v>99</v>
      </c>
      <c r="B37" s="100" t="s">
        <v>171</v>
      </c>
      <c r="C37" s="100">
        <v>11919</v>
      </c>
      <c r="D37" s="129" t="s">
        <v>116</v>
      </c>
      <c r="E37" s="53" t="s">
        <v>137</v>
      </c>
      <c r="F37" s="26" t="s">
        <v>138</v>
      </c>
      <c r="G37" s="26" t="s">
        <v>119</v>
      </c>
      <c r="H37" s="26">
        <v>365</v>
      </c>
      <c r="I37" s="56" t="s">
        <v>139</v>
      </c>
      <c r="J37" s="56" t="s">
        <v>139</v>
      </c>
      <c r="K37" s="12">
        <v>550</v>
      </c>
      <c r="L37" s="12">
        <v>550</v>
      </c>
      <c r="M37" s="12">
        <v>550</v>
      </c>
    </row>
    <row r="38" spans="1:13" ht="38.25" x14ac:dyDescent="0.25">
      <c r="A38" s="100" t="s">
        <v>99</v>
      </c>
      <c r="B38" s="100" t="s">
        <v>171</v>
      </c>
      <c r="C38" s="100">
        <v>11919</v>
      </c>
      <c r="D38" s="129" t="s">
        <v>116</v>
      </c>
      <c r="E38" s="13" t="s">
        <v>140</v>
      </c>
      <c r="F38" s="26" t="s">
        <v>280</v>
      </c>
      <c r="G38" s="26" t="s">
        <v>36</v>
      </c>
      <c r="H38" s="26">
        <v>1</v>
      </c>
      <c r="I38" s="26">
        <v>0</v>
      </c>
      <c r="J38" s="56" t="s">
        <v>27</v>
      </c>
      <c r="K38" s="12">
        <v>6300</v>
      </c>
      <c r="L38" s="12">
        <v>0</v>
      </c>
      <c r="M38" s="12">
        <v>0</v>
      </c>
    </row>
    <row r="39" spans="1:13" ht="42" customHeight="1" x14ac:dyDescent="0.25">
      <c r="A39" s="100" t="s">
        <v>99</v>
      </c>
      <c r="B39" s="100" t="s">
        <v>171</v>
      </c>
      <c r="C39" s="100">
        <v>11919</v>
      </c>
      <c r="D39" s="129" t="s">
        <v>116</v>
      </c>
      <c r="E39" s="11" t="s">
        <v>141</v>
      </c>
      <c r="F39" s="26" t="s">
        <v>131</v>
      </c>
      <c r="G39" s="26" t="s">
        <v>119</v>
      </c>
      <c r="H39" s="26">
        <v>3</v>
      </c>
      <c r="I39" s="56" t="s">
        <v>142</v>
      </c>
      <c r="J39" s="56" t="s">
        <v>142</v>
      </c>
      <c r="K39" s="12">
        <v>300</v>
      </c>
      <c r="L39" s="12">
        <v>300</v>
      </c>
      <c r="M39" s="12">
        <v>300</v>
      </c>
    </row>
    <row r="40" spans="1:13" ht="50.25" customHeight="1" x14ac:dyDescent="0.25">
      <c r="A40" s="100" t="s">
        <v>99</v>
      </c>
      <c r="B40" s="100" t="s">
        <v>171</v>
      </c>
      <c r="C40" s="100">
        <v>11919</v>
      </c>
      <c r="D40" s="129" t="s">
        <v>116</v>
      </c>
      <c r="E40" s="59" t="s">
        <v>143</v>
      </c>
      <c r="F40" s="26" t="s">
        <v>131</v>
      </c>
      <c r="G40" s="60" t="s">
        <v>119</v>
      </c>
      <c r="H40" s="26">
        <v>40</v>
      </c>
      <c r="I40" s="56" t="s">
        <v>144</v>
      </c>
      <c r="J40" s="56" t="s">
        <v>144</v>
      </c>
      <c r="K40" s="12">
        <v>280</v>
      </c>
      <c r="L40" s="12">
        <v>300</v>
      </c>
      <c r="M40" s="12">
        <v>300</v>
      </c>
    </row>
    <row r="41" spans="1:13" ht="81.75" customHeight="1" x14ac:dyDescent="0.25">
      <c r="A41" s="100" t="s">
        <v>99</v>
      </c>
      <c r="B41" s="100" t="s">
        <v>171</v>
      </c>
      <c r="C41" s="100">
        <v>11919</v>
      </c>
      <c r="D41" s="129" t="s">
        <v>116</v>
      </c>
      <c r="E41" s="59" t="s">
        <v>145</v>
      </c>
      <c r="F41" s="26" t="s">
        <v>131</v>
      </c>
      <c r="G41" s="60" t="s">
        <v>119</v>
      </c>
      <c r="H41" s="26">
        <v>20</v>
      </c>
      <c r="I41" s="56" t="s">
        <v>146</v>
      </c>
      <c r="J41" s="56" t="s">
        <v>146</v>
      </c>
      <c r="K41" s="12">
        <v>3750</v>
      </c>
      <c r="L41" s="12">
        <v>3500</v>
      </c>
      <c r="M41" s="12">
        <v>3500</v>
      </c>
    </row>
    <row r="42" spans="1:13" ht="38.25" x14ac:dyDescent="0.25">
      <c r="A42" s="100" t="s">
        <v>99</v>
      </c>
      <c r="B42" s="100" t="s">
        <v>171</v>
      </c>
      <c r="C42" s="100">
        <v>11919</v>
      </c>
      <c r="D42" s="129" t="s">
        <v>116</v>
      </c>
      <c r="E42" s="59" t="s">
        <v>147</v>
      </c>
      <c r="F42" s="26" t="s">
        <v>131</v>
      </c>
      <c r="G42" s="60" t="s">
        <v>119</v>
      </c>
      <c r="H42" s="26">
        <v>1</v>
      </c>
      <c r="I42" s="56" t="s">
        <v>24</v>
      </c>
      <c r="J42" s="56" t="s">
        <v>24</v>
      </c>
      <c r="K42" s="61">
        <v>4039.24</v>
      </c>
      <c r="L42" s="12">
        <v>3500</v>
      </c>
      <c r="M42" s="12">
        <v>3500</v>
      </c>
    </row>
    <row r="43" spans="1:13" ht="38.25" x14ac:dyDescent="0.25">
      <c r="A43" s="100" t="s">
        <v>99</v>
      </c>
      <c r="B43" s="100" t="s">
        <v>171</v>
      </c>
      <c r="C43" s="100">
        <v>11919</v>
      </c>
      <c r="D43" s="129" t="s">
        <v>116</v>
      </c>
      <c r="E43" s="59" t="s">
        <v>148</v>
      </c>
      <c r="F43" s="26" t="s">
        <v>131</v>
      </c>
      <c r="G43" s="60" t="s">
        <v>119</v>
      </c>
      <c r="H43" s="26">
        <v>2</v>
      </c>
      <c r="I43" s="56" t="s">
        <v>99</v>
      </c>
      <c r="J43" s="56" t="s">
        <v>99</v>
      </c>
      <c r="K43" s="12">
        <v>888.52</v>
      </c>
      <c r="L43" s="12">
        <v>500</v>
      </c>
      <c r="M43" s="12">
        <v>500</v>
      </c>
    </row>
    <row r="44" spans="1:13" ht="38.25" x14ac:dyDescent="0.25">
      <c r="A44" s="100" t="s">
        <v>99</v>
      </c>
      <c r="B44" s="100" t="s">
        <v>171</v>
      </c>
      <c r="C44" s="100">
        <v>11919</v>
      </c>
      <c r="D44" s="129" t="s">
        <v>116</v>
      </c>
      <c r="E44" s="59" t="s">
        <v>149</v>
      </c>
      <c r="F44" s="26" t="s">
        <v>131</v>
      </c>
      <c r="G44" s="26" t="s">
        <v>119</v>
      </c>
      <c r="H44" s="26">
        <v>25</v>
      </c>
      <c r="I44" s="56" t="s">
        <v>150</v>
      </c>
      <c r="J44" s="56" t="s">
        <v>150</v>
      </c>
      <c r="K44" s="12">
        <v>7775</v>
      </c>
      <c r="L44" s="12">
        <f>13379+200.99</f>
        <v>13579.99</v>
      </c>
      <c r="M44" s="12">
        <f>13379+200.99</f>
        <v>13579.99</v>
      </c>
    </row>
    <row r="45" spans="1:13" ht="76.5" x14ac:dyDescent="0.25">
      <c r="A45" s="45" t="s">
        <v>99</v>
      </c>
      <c r="B45" s="45" t="s">
        <v>171</v>
      </c>
      <c r="C45" s="45">
        <v>11919</v>
      </c>
      <c r="D45" s="47" t="s">
        <v>151</v>
      </c>
      <c r="E45" s="58" t="s">
        <v>6</v>
      </c>
      <c r="F45" s="102" t="s">
        <v>243</v>
      </c>
      <c r="G45" s="47" t="s">
        <v>0</v>
      </c>
      <c r="H45" s="38">
        <f>H46</f>
        <v>964120</v>
      </c>
      <c r="I45" s="38">
        <f t="shared" ref="I45:J45" si="3">I46</f>
        <v>964120</v>
      </c>
      <c r="J45" s="38">
        <f t="shared" si="3"/>
        <v>964120</v>
      </c>
      <c r="K45" s="38">
        <f>K46+K48+K49+K47</f>
        <v>131058.88</v>
      </c>
      <c r="L45" s="38">
        <f t="shared" ref="L45" si="4">L46</f>
        <v>7000</v>
      </c>
      <c r="M45" s="38">
        <v>3141.36</v>
      </c>
    </row>
    <row r="46" spans="1:13" ht="42" customHeight="1" x14ac:dyDescent="0.25">
      <c r="A46" s="100" t="s">
        <v>99</v>
      </c>
      <c r="B46" s="100" t="s">
        <v>171</v>
      </c>
      <c r="C46" s="44">
        <v>11919</v>
      </c>
      <c r="D46" s="14" t="s">
        <v>214</v>
      </c>
      <c r="E46" s="62" t="s">
        <v>212</v>
      </c>
      <c r="F46" s="14" t="s">
        <v>152</v>
      </c>
      <c r="G46" s="14" t="s">
        <v>48</v>
      </c>
      <c r="H46" s="14">
        <v>964120</v>
      </c>
      <c r="I46" s="14">
        <v>964120</v>
      </c>
      <c r="J46" s="14">
        <v>964120</v>
      </c>
      <c r="K46" s="14">
        <v>18337.8</v>
      </c>
      <c r="L46" s="14">
        <v>7000</v>
      </c>
      <c r="M46" s="14">
        <v>7000</v>
      </c>
    </row>
    <row r="47" spans="1:13" ht="30" customHeight="1" x14ac:dyDescent="0.25">
      <c r="A47" s="115" t="s">
        <v>99</v>
      </c>
      <c r="B47" s="115" t="s">
        <v>171</v>
      </c>
      <c r="C47" s="44">
        <v>11919</v>
      </c>
      <c r="D47" s="14" t="s">
        <v>214</v>
      </c>
      <c r="E47" s="62" t="s">
        <v>248</v>
      </c>
      <c r="F47" s="14" t="s">
        <v>249</v>
      </c>
      <c r="G47" s="14" t="s">
        <v>77</v>
      </c>
      <c r="H47" s="141">
        <v>1</v>
      </c>
      <c r="I47" s="141">
        <v>0</v>
      </c>
      <c r="J47" s="141">
        <v>0</v>
      </c>
      <c r="K47" s="14">
        <v>86.73</v>
      </c>
      <c r="L47" s="14">
        <v>0</v>
      </c>
      <c r="M47" s="14">
        <v>0</v>
      </c>
    </row>
    <row r="48" spans="1:13" ht="76.5" customHeight="1" x14ac:dyDescent="0.25">
      <c r="A48" s="100" t="s">
        <v>99</v>
      </c>
      <c r="B48" s="100" t="s">
        <v>171</v>
      </c>
      <c r="C48" s="44">
        <v>11919</v>
      </c>
      <c r="D48" s="14" t="s">
        <v>26</v>
      </c>
      <c r="E48" s="92" t="s">
        <v>213</v>
      </c>
      <c r="F48" s="14" t="s">
        <v>194</v>
      </c>
      <c r="G48" s="14" t="s">
        <v>77</v>
      </c>
      <c r="H48" s="93">
        <v>2</v>
      </c>
      <c r="I48" s="93">
        <v>0</v>
      </c>
      <c r="J48" s="93">
        <v>0</v>
      </c>
      <c r="K48" s="14">
        <v>101721.02</v>
      </c>
      <c r="L48" s="14">
        <v>0</v>
      </c>
      <c r="M48" s="14">
        <v>0</v>
      </c>
    </row>
    <row r="49" spans="1:13" ht="63.75" x14ac:dyDescent="0.25">
      <c r="A49" s="100" t="s">
        <v>99</v>
      </c>
      <c r="B49" s="100" t="s">
        <v>171</v>
      </c>
      <c r="C49" s="44">
        <v>11919</v>
      </c>
      <c r="D49" s="14" t="s">
        <v>26</v>
      </c>
      <c r="E49" s="99" t="s">
        <v>215</v>
      </c>
      <c r="F49" s="14" t="s">
        <v>216</v>
      </c>
      <c r="G49" s="14" t="s">
        <v>77</v>
      </c>
      <c r="H49" s="93">
        <v>1</v>
      </c>
      <c r="I49" s="93">
        <v>0</v>
      </c>
      <c r="J49" s="93">
        <v>0</v>
      </c>
      <c r="K49" s="14">
        <v>10913.33</v>
      </c>
      <c r="L49" s="14">
        <v>0</v>
      </c>
      <c r="M49" s="14">
        <v>0</v>
      </c>
    </row>
  </sheetData>
  <mergeCells count="10">
    <mergeCell ref="H1:M4"/>
    <mergeCell ref="A5:M5"/>
    <mergeCell ref="A6:M6"/>
    <mergeCell ref="A7:A8"/>
    <mergeCell ref="B7:B8"/>
    <mergeCell ref="C7:C8"/>
    <mergeCell ref="D7:D8"/>
    <mergeCell ref="E7:E8"/>
    <mergeCell ref="F7:J7"/>
    <mergeCell ref="K7:M7"/>
  </mergeCells>
  <phoneticPr fontId="20" type="noConversion"/>
  <pageMargins left="0.31496062992125984" right="0.31496062992125984" top="0.15748031496062992" bottom="0.15748031496062992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6"/>
  <sheetViews>
    <sheetView topLeftCell="A7" workbookViewId="0">
      <selection activeCell="O12" sqref="O12"/>
    </sheetView>
  </sheetViews>
  <sheetFormatPr defaultRowHeight="15.75" x14ac:dyDescent="0.25"/>
  <cols>
    <col min="1" max="1" width="5" customWidth="1"/>
    <col min="2" max="2" width="5.75" customWidth="1"/>
    <col min="3" max="3" width="7.5" customWidth="1"/>
    <col min="4" max="4" width="12.375" style="137" customWidth="1"/>
    <col min="5" max="5" width="27" customWidth="1"/>
    <col min="6" max="6" width="12.375" style="137" customWidth="1"/>
    <col min="7" max="7" width="5.75" customWidth="1"/>
    <col min="8" max="8" width="7.75" customWidth="1"/>
    <col min="9" max="9" width="8.375" customWidth="1"/>
    <col min="10" max="10" width="8.125" customWidth="1"/>
    <col min="11" max="11" width="9.5" customWidth="1"/>
    <col min="12" max="12" width="9.75" customWidth="1"/>
    <col min="13" max="13" width="8.5" customWidth="1"/>
  </cols>
  <sheetData>
    <row r="1" spans="1:13" x14ac:dyDescent="0.25">
      <c r="A1" s="6"/>
      <c r="B1" s="6"/>
      <c r="C1" s="6"/>
      <c r="D1" s="7"/>
      <c r="E1" s="6"/>
      <c r="F1" s="7"/>
      <c r="G1" s="6"/>
      <c r="H1" s="162" t="s">
        <v>182</v>
      </c>
      <c r="I1" s="163"/>
      <c r="J1" s="163"/>
      <c r="K1" s="163"/>
      <c r="L1" s="163"/>
      <c r="M1" s="163"/>
    </row>
    <row r="2" spans="1:13" x14ac:dyDescent="0.25">
      <c r="A2" s="6"/>
      <c r="B2" s="6"/>
      <c r="C2" s="6"/>
      <c r="D2" s="7"/>
      <c r="E2" s="6"/>
      <c r="F2" s="7"/>
      <c r="G2" s="6"/>
      <c r="H2" s="163"/>
      <c r="I2" s="163"/>
      <c r="J2" s="163"/>
      <c r="K2" s="163"/>
      <c r="L2" s="163"/>
      <c r="M2" s="163"/>
    </row>
    <row r="3" spans="1:13" x14ac:dyDescent="0.25">
      <c r="A3" s="6"/>
      <c r="B3" s="6"/>
      <c r="C3" s="6"/>
      <c r="D3" s="7"/>
      <c r="E3" s="6"/>
      <c r="F3" s="7"/>
      <c r="G3" s="6"/>
      <c r="H3" s="163"/>
      <c r="I3" s="163"/>
      <c r="J3" s="163"/>
      <c r="K3" s="163"/>
      <c r="L3" s="163"/>
      <c r="M3" s="163"/>
    </row>
    <row r="4" spans="1:13" x14ac:dyDescent="0.25">
      <c r="A4" s="6"/>
      <c r="B4" s="6"/>
      <c r="C4" s="6"/>
      <c r="D4" s="7"/>
      <c r="E4" s="6"/>
      <c r="F4" s="7"/>
      <c r="G4" s="6"/>
      <c r="H4" s="163"/>
      <c r="I4" s="163"/>
      <c r="J4" s="163"/>
      <c r="K4" s="163"/>
      <c r="L4" s="163"/>
      <c r="M4" s="163"/>
    </row>
    <row r="5" spans="1:13" x14ac:dyDescent="0.25">
      <c r="A5" s="166" t="s">
        <v>80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</row>
    <row r="6" spans="1:13" ht="35.25" customHeight="1" thickBot="1" x14ac:dyDescent="0.3">
      <c r="A6" s="168" t="s">
        <v>277</v>
      </c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</row>
    <row r="7" spans="1:13" ht="89.25" customHeight="1" x14ac:dyDescent="0.25">
      <c r="A7" s="173" t="s">
        <v>74</v>
      </c>
      <c r="B7" s="175" t="s">
        <v>18</v>
      </c>
      <c r="C7" s="179" t="s">
        <v>19</v>
      </c>
      <c r="D7" s="175" t="s">
        <v>31</v>
      </c>
      <c r="E7" s="177" t="s">
        <v>53</v>
      </c>
      <c r="F7" s="177" t="s">
        <v>34</v>
      </c>
      <c r="G7" s="177"/>
      <c r="H7" s="177"/>
      <c r="I7" s="177"/>
      <c r="J7" s="177"/>
      <c r="K7" s="171" t="s">
        <v>52</v>
      </c>
      <c r="L7" s="171"/>
      <c r="M7" s="172"/>
    </row>
    <row r="8" spans="1:13" ht="96.75" customHeight="1" x14ac:dyDescent="0.25">
      <c r="A8" s="174"/>
      <c r="B8" s="176"/>
      <c r="C8" s="180"/>
      <c r="D8" s="176"/>
      <c r="E8" s="178"/>
      <c r="F8" s="130" t="s">
        <v>20</v>
      </c>
      <c r="G8" s="69" t="s">
        <v>21</v>
      </c>
      <c r="H8" s="69" t="s">
        <v>22</v>
      </c>
      <c r="I8" s="69" t="s">
        <v>23</v>
      </c>
      <c r="J8" s="69" t="s">
        <v>38</v>
      </c>
      <c r="K8" s="69" t="s">
        <v>22</v>
      </c>
      <c r="L8" s="69" t="s">
        <v>23</v>
      </c>
      <c r="M8" s="30" t="s">
        <v>38</v>
      </c>
    </row>
    <row r="9" spans="1:13" x14ac:dyDescent="0.25">
      <c r="A9" s="31">
        <v>1</v>
      </c>
      <c r="B9" s="16">
        <v>2</v>
      </c>
      <c r="C9" s="16">
        <v>3</v>
      </c>
      <c r="D9" s="16">
        <v>4</v>
      </c>
      <c r="E9" s="16">
        <v>5</v>
      </c>
      <c r="F9" s="16">
        <v>6</v>
      </c>
      <c r="G9" s="16">
        <v>7</v>
      </c>
      <c r="H9" s="16">
        <v>8</v>
      </c>
      <c r="I9" s="16">
        <v>9</v>
      </c>
      <c r="J9" s="16">
        <v>10</v>
      </c>
      <c r="K9" s="16">
        <v>11</v>
      </c>
      <c r="L9" s="16">
        <v>12</v>
      </c>
      <c r="M9" s="32">
        <v>13</v>
      </c>
    </row>
    <row r="10" spans="1:13" ht="42.75" customHeight="1" x14ac:dyDescent="0.25">
      <c r="A10" s="51" t="s">
        <v>99</v>
      </c>
      <c r="B10" s="51" t="s">
        <v>172</v>
      </c>
      <c r="C10" s="103" t="s">
        <v>217</v>
      </c>
      <c r="D10" s="103" t="s">
        <v>217</v>
      </c>
      <c r="E10" s="52" t="s">
        <v>153</v>
      </c>
      <c r="F10" s="103" t="s">
        <v>217</v>
      </c>
      <c r="G10" s="103" t="s">
        <v>217</v>
      </c>
      <c r="H10" s="103" t="s">
        <v>217</v>
      </c>
      <c r="I10" s="103" t="s">
        <v>217</v>
      </c>
      <c r="J10" s="103" t="s">
        <v>217</v>
      </c>
      <c r="K10" s="50">
        <f>K11</f>
        <v>3275</v>
      </c>
      <c r="L10" s="50">
        <f t="shared" ref="L10:M10" si="0">L11</f>
        <v>3275</v>
      </c>
      <c r="M10" s="50">
        <f t="shared" si="0"/>
        <v>3275</v>
      </c>
    </row>
    <row r="11" spans="1:13" ht="42.75" customHeight="1" x14ac:dyDescent="0.25">
      <c r="A11" s="45" t="s">
        <v>99</v>
      </c>
      <c r="B11" s="45" t="s">
        <v>172</v>
      </c>
      <c r="C11" s="45" t="s">
        <v>154</v>
      </c>
      <c r="D11" s="108" t="s">
        <v>217</v>
      </c>
      <c r="E11" s="46" t="s">
        <v>238</v>
      </c>
      <c r="F11" s="78" t="s">
        <v>155</v>
      </c>
      <c r="G11" s="47" t="s">
        <v>77</v>
      </c>
      <c r="H11" s="35">
        <f>H12+H13+H14+H15+H16</f>
        <v>160</v>
      </c>
      <c r="I11" s="35">
        <f t="shared" ref="I11:J11" si="1">I12+I13+I14+I15+I16</f>
        <v>160</v>
      </c>
      <c r="J11" s="35">
        <f t="shared" si="1"/>
        <v>160</v>
      </c>
      <c r="K11" s="38">
        <f>K12+K13+K14+K15+K16</f>
        <v>3275</v>
      </c>
      <c r="L11" s="38">
        <f>L12+L13+L14+L15+L16</f>
        <v>3275</v>
      </c>
      <c r="M11" s="38">
        <f>M12+M13+M14+M15+M16</f>
        <v>3275</v>
      </c>
    </row>
    <row r="12" spans="1:13" ht="51" x14ac:dyDescent="0.25">
      <c r="A12" s="109" t="s">
        <v>99</v>
      </c>
      <c r="B12" s="109" t="s">
        <v>172</v>
      </c>
      <c r="C12" s="109" t="s">
        <v>154</v>
      </c>
      <c r="D12" s="120" t="s">
        <v>219</v>
      </c>
      <c r="E12" s="110" t="s">
        <v>8</v>
      </c>
      <c r="F12" s="120" t="s">
        <v>155</v>
      </c>
      <c r="G12" s="87" t="s">
        <v>77</v>
      </c>
      <c r="H12" s="87">
        <v>25</v>
      </c>
      <c r="I12" s="87">
        <v>25</v>
      </c>
      <c r="J12" s="87">
        <v>25</v>
      </c>
      <c r="K12" s="87">
        <v>425</v>
      </c>
      <c r="L12" s="87">
        <v>425</v>
      </c>
      <c r="M12" s="87">
        <v>425</v>
      </c>
    </row>
    <row r="13" spans="1:13" ht="51" x14ac:dyDescent="0.25">
      <c r="A13" s="68" t="s">
        <v>99</v>
      </c>
      <c r="B13" s="68" t="s">
        <v>172</v>
      </c>
      <c r="C13" s="68" t="s">
        <v>154</v>
      </c>
      <c r="D13" s="129" t="s">
        <v>156</v>
      </c>
      <c r="E13" s="55" t="s">
        <v>202</v>
      </c>
      <c r="F13" s="129" t="s">
        <v>155</v>
      </c>
      <c r="G13" s="15" t="s">
        <v>77</v>
      </c>
      <c r="H13" s="2">
        <v>30</v>
      </c>
      <c r="I13" s="2">
        <v>30</v>
      </c>
      <c r="J13" s="2">
        <v>30</v>
      </c>
      <c r="K13" s="1">
        <v>525</v>
      </c>
      <c r="L13" s="1">
        <v>525</v>
      </c>
      <c r="M13" s="1">
        <v>525</v>
      </c>
    </row>
    <row r="14" spans="1:13" ht="51" x14ac:dyDescent="0.25">
      <c r="A14" s="68" t="s">
        <v>99</v>
      </c>
      <c r="B14" s="68" t="s">
        <v>172</v>
      </c>
      <c r="C14" s="100" t="s">
        <v>154</v>
      </c>
      <c r="D14" s="129" t="s">
        <v>156</v>
      </c>
      <c r="E14" s="55" t="s">
        <v>9</v>
      </c>
      <c r="F14" s="129" t="s">
        <v>155</v>
      </c>
      <c r="G14" s="15" t="s">
        <v>77</v>
      </c>
      <c r="H14" s="2">
        <v>60</v>
      </c>
      <c r="I14" s="2">
        <v>60</v>
      </c>
      <c r="J14" s="2">
        <v>60</v>
      </c>
      <c r="K14" s="1">
        <v>1050</v>
      </c>
      <c r="L14" s="1">
        <v>1050</v>
      </c>
      <c r="M14" s="1">
        <v>1050</v>
      </c>
    </row>
    <row r="15" spans="1:13" ht="51" x14ac:dyDescent="0.25">
      <c r="A15" s="68" t="s">
        <v>99</v>
      </c>
      <c r="B15" s="68" t="s">
        <v>172</v>
      </c>
      <c r="C15" s="100" t="s">
        <v>154</v>
      </c>
      <c r="D15" s="129" t="s">
        <v>156</v>
      </c>
      <c r="E15" s="55" t="s">
        <v>176</v>
      </c>
      <c r="F15" s="129" t="s">
        <v>155</v>
      </c>
      <c r="G15" s="15" t="s">
        <v>77</v>
      </c>
      <c r="H15" s="4">
        <v>15</v>
      </c>
      <c r="I15" s="4">
        <v>15</v>
      </c>
      <c r="J15" s="4">
        <v>15</v>
      </c>
      <c r="K15" s="3">
        <v>525</v>
      </c>
      <c r="L15" s="3">
        <v>525</v>
      </c>
      <c r="M15" s="3">
        <v>525</v>
      </c>
    </row>
    <row r="16" spans="1:13" ht="51" x14ac:dyDescent="0.25">
      <c r="A16" s="68" t="s">
        <v>99</v>
      </c>
      <c r="B16" s="68" t="s">
        <v>172</v>
      </c>
      <c r="C16" s="100" t="s">
        <v>154</v>
      </c>
      <c r="D16" s="129" t="s">
        <v>156</v>
      </c>
      <c r="E16" s="55" t="s">
        <v>157</v>
      </c>
      <c r="F16" s="129" t="s">
        <v>155</v>
      </c>
      <c r="G16" s="15" t="s">
        <v>77</v>
      </c>
      <c r="H16" s="4">
        <v>30</v>
      </c>
      <c r="I16" s="4">
        <v>30</v>
      </c>
      <c r="J16" s="4">
        <v>30</v>
      </c>
      <c r="K16" s="3">
        <v>750</v>
      </c>
      <c r="L16" s="3">
        <v>750</v>
      </c>
      <c r="M16" s="3">
        <v>750</v>
      </c>
    </row>
  </sheetData>
  <mergeCells count="10">
    <mergeCell ref="H1:M4"/>
    <mergeCell ref="A5:M5"/>
    <mergeCell ref="A6:M6"/>
    <mergeCell ref="A7:A8"/>
    <mergeCell ref="B7:B8"/>
    <mergeCell ref="C7:C8"/>
    <mergeCell ref="D7:D8"/>
    <mergeCell ref="E7:E8"/>
    <mergeCell ref="F7:J7"/>
    <mergeCell ref="K7:M7"/>
  </mergeCells>
  <pageMargins left="0.11811023622047245" right="0.31496062992125984" top="0.15748031496062992" bottom="0.15748031496062992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M11"/>
  <sheetViews>
    <sheetView workbookViewId="0">
      <selection activeCell="F7" sqref="F7:J7"/>
    </sheetView>
  </sheetViews>
  <sheetFormatPr defaultRowHeight="15.75" x14ac:dyDescent="0.25"/>
  <cols>
    <col min="1" max="1" width="5" customWidth="1"/>
    <col min="2" max="2" width="5.75" customWidth="1"/>
    <col min="3" max="3" width="7.5" customWidth="1"/>
    <col min="4" max="4" width="12.375" customWidth="1"/>
    <col min="5" max="5" width="27" customWidth="1"/>
    <col min="6" max="6" width="12.375" customWidth="1"/>
    <col min="7" max="7" width="5.75" customWidth="1"/>
    <col min="8" max="8" width="7.75" customWidth="1"/>
    <col min="9" max="9" width="8.375" customWidth="1"/>
    <col min="10" max="10" width="8.125" customWidth="1"/>
    <col min="11" max="11" width="8.875" customWidth="1"/>
    <col min="12" max="12" width="9" customWidth="1"/>
    <col min="13" max="13" width="8.5" customWidth="1"/>
  </cols>
  <sheetData>
    <row r="1" spans="1:13" x14ac:dyDescent="0.25">
      <c r="A1" s="6"/>
      <c r="B1" s="6"/>
      <c r="C1" s="6"/>
      <c r="D1" s="6"/>
      <c r="E1" s="6"/>
      <c r="F1" s="6"/>
      <c r="G1" s="6"/>
      <c r="H1" s="162" t="s">
        <v>183</v>
      </c>
      <c r="I1" s="163"/>
      <c r="J1" s="163"/>
      <c r="K1" s="163"/>
      <c r="L1" s="163"/>
      <c r="M1" s="163"/>
    </row>
    <row r="2" spans="1:13" x14ac:dyDescent="0.25">
      <c r="A2" s="6"/>
      <c r="B2" s="6"/>
      <c r="C2" s="6"/>
      <c r="D2" s="6"/>
      <c r="E2" s="6"/>
      <c r="F2" s="6"/>
      <c r="G2" s="6"/>
      <c r="H2" s="163"/>
      <c r="I2" s="163"/>
      <c r="J2" s="163"/>
      <c r="K2" s="163"/>
      <c r="L2" s="163"/>
      <c r="M2" s="163"/>
    </row>
    <row r="3" spans="1:13" x14ac:dyDescent="0.25">
      <c r="A3" s="6"/>
      <c r="B3" s="6"/>
      <c r="C3" s="6"/>
      <c r="D3" s="6"/>
      <c r="E3" s="6"/>
      <c r="F3" s="6"/>
      <c r="G3" s="6"/>
      <c r="H3" s="163"/>
      <c r="I3" s="163"/>
      <c r="J3" s="163"/>
      <c r="K3" s="163"/>
      <c r="L3" s="163"/>
      <c r="M3" s="163"/>
    </row>
    <row r="4" spans="1:13" x14ac:dyDescent="0.25">
      <c r="A4" s="6"/>
      <c r="B4" s="6"/>
      <c r="C4" s="6"/>
      <c r="D4" s="6"/>
      <c r="E4" s="6"/>
      <c r="F4" s="6"/>
      <c r="G4" s="6"/>
      <c r="H4" s="163"/>
      <c r="I4" s="163"/>
      <c r="J4" s="163"/>
      <c r="K4" s="163"/>
      <c r="L4" s="163"/>
      <c r="M4" s="163"/>
    </row>
    <row r="5" spans="1:13" x14ac:dyDescent="0.25">
      <c r="A5" s="166" t="s">
        <v>80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</row>
    <row r="6" spans="1:13" ht="36" customHeight="1" thickBot="1" x14ac:dyDescent="0.3">
      <c r="A6" s="168" t="s">
        <v>278</v>
      </c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</row>
    <row r="7" spans="1:13" ht="89.25" customHeight="1" x14ac:dyDescent="0.25">
      <c r="A7" s="173" t="s">
        <v>74</v>
      </c>
      <c r="B7" s="175" t="s">
        <v>18</v>
      </c>
      <c r="C7" s="179" t="s">
        <v>19</v>
      </c>
      <c r="D7" s="175" t="s">
        <v>31</v>
      </c>
      <c r="E7" s="177" t="s">
        <v>53</v>
      </c>
      <c r="F7" s="177" t="s">
        <v>34</v>
      </c>
      <c r="G7" s="177"/>
      <c r="H7" s="177"/>
      <c r="I7" s="177"/>
      <c r="J7" s="177"/>
      <c r="K7" s="171" t="s">
        <v>52</v>
      </c>
      <c r="L7" s="171"/>
      <c r="M7" s="172"/>
    </row>
    <row r="8" spans="1:13" ht="89.25" customHeight="1" x14ac:dyDescent="0.25">
      <c r="A8" s="174"/>
      <c r="B8" s="176"/>
      <c r="C8" s="180"/>
      <c r="D8" s="176"/>
      <c r="E8" s="178"/>
      <c r="F8" s="69" t="s">
        <v>20</v>
      </c>
      <c r="G8" s="69" t="s">
        <v>21</v>
      </c>
      <c r="H8" s="69" t="s">
        <v>22</v>
      </c>
      <c r="I8" s="69" t="s">
        <v>23</v>
      </c>
      <c r="J8" s="69" t="s">
        <v>38</v>
      </c>
      <c r="K8" s="69" t="s">
        <v>22</v>
      </c>
      <c r="L8" s="69" t="s">
        <v>23</v>
      </c>
      <c r="M8" s="30" t="s">
        <v>38</v>
      </c>
    </row>
    <row r="9" spans="1:13" x14ac:dyDescent="0.25">
      <c r="A9" s="31">
        <v>1</v>
      </c>
      <c r="B9" s="16">
        <v>2</v>
      </c>
      <c r="C9" s="16">
        <v>3</v>
      </c>
      <c r="D9" s="16">
        <v>4</v>
      </c>
      <c r="E9" s="16">
        <v>5</v>
      </c>
      <c r="F9" s="16">
        <v>6</v>
      </c>
      <c r="G9" s="16">
        <v>7</v>
      </c>
      <c r="H9" s="16">
        <v>8</v>
      </c>
      <c r="I9" s="16">
        <v>9</v>
      </c>
      <c r="J9" s="16">
        <v>10</v>
      </c>
      <c r="K9" s="16">
        <v>11</v>
      </c>
      <c r="L9" s="16">
        <v>12</v>
      </c>
      <c r="M9" s="32">
        <v>13</v>
      </c>
    </row>
    <row r="10" spans="1:13" ht="42.75" customHeight="1" x14ac:dyDescent="0.25">
      <c r="A10" s="51" t="s">
        <v>99</v>
      </c>
      <c r="B10" s="51" t="s">
        <v>173</v>
      </c>
      <c r="C10" s="103" t="s">
        <v>217</v>
      </c>
      <c r="D10" s="103" t="s">
        <v>217</v>
      </c>
      <c r="E10" s="66" t="s">
        <v>158</v>
      </c>
      <c r="F10" s="103" t="s">
        <v>217</v>
      </c>
      <c r="G10" s="103" t="s">
        <v>217</v>
      </c>
      <c r="H10" s="103" t="s">
        <v>217</v>
      </c>
      <c r="I10" s="103" t="s">
        <v>217</v>
      </c>
      <c r="J10" s="103" t="s">
        <v>217</v>
      </c>
      <c r="K10" s="50">
        <f>K11</f>
        <v>1319.5</v>
      </c>
      <c r="L10" s="50">
        <f t="shared" ref="L10:M10" si="0">L11</f>
        <v>1369.5</v>
      </c>
      <c r="M10" s="50">
        <f t="shared" si="0"/>
        <v>1450</v>
      </c>
    </row>
    <row r="11" spans="1:13" ht="51.75" x14ac:dyDescent="0.25">
      <c r="A11" s="45" t="s">
        <v>99</v>
      </c>
      <c r="B11" s="45" t="s">
        <v>173</v>
      </c>
      <c r="C11" s="45" t="s">
        <v>159</v>
      </c>
      <c r="D11" s="42" t="s">
        <v>160</v>
      </c>
      <c r="E11" s="40" t="s">
        <v>15</v>
      </c>
      <c r="F11" s="78" t="s">
        <v>161</v>
      </c>
      <c r="G11" s="63" t="s">
        <v>25</v>
      </c>
      <c r="H11" s="64">
        <v>146</v>
      </c>
      <c r="I11" s="64">
        <v>152</v>
      </c>
      <c r="J11" s="64">
        <v>152</v>
      </c>
      <c r="K11" s="38">
        <v>1319.5</v>
      </c>
      <c r="L11" s="38">
        <v>1369.5</v>
      </c>
      <c r="M11" s="38">
        <v>1450</v>
      </c>
    </row>
  </sheetData>
  <mergeCells count="10">
    <mergeCell ref="H1:M4"/>
    <mergeCell ref="A5:M5"/>
    <mergeCell ref="A6:M6"/>
    <mergeCell ref="A7:A8"/>
    <mergeCell ref="B7:B8"/>
    <mergeCell ref="C7:C8"/>
    <mergeCell ref="D7:D8"/>
    <mergeCell ref="E7:E8"/>
    <mergeCell ref="F7:J7"/>
    <mergeCell ref="K7:M7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4"/>
  <sheetViews>
    <sheetView topLeftCell="A4" workbookViewId="0">
      <selection activeCell="K14" sqref="K14"/>
    </sheetView>
  </sheetViews>
  <sheetFormatPr defaultRowHeight="15.75" x14ac:dyDescent="0.25"/>
  <cols>
    <col min="1" max="2" width="6.375" customWidth="1"/>
    <col min="3" max="3" width="6.5" customWidth="1"/>
    <col min="4" max="4" width="12.375" style="137" customWidth="1"/>
    <col min="5" max="5" width="27" customWidth="1"/>
    <col min="6" max="6" width="15.875" style="137" customWidth="1"/>
    <col min="7" max="7" width="5.75" customWidth="1"/>
    <col min="8" max="8" width="7.75" customWidth="1"/>
    <col min="9" max="9" width="8.375" customWidth="1"/>
    <col min="10" max="10" width="8.125" customWidth="1"/>
    <col min="11" max="11" width="8.875" customWidth="1"/>
    <col min="12" max="12" width="9" customWidth="1"/>
    <col min="13" max="13" width="8.5" customWidth="1"/>
  </cols>
  <sheetData>
    <row r="1" spans="1:13" x14ac:dyDescent="0.25">
      <c r="A1" s="6"/>
      <c r="B1" s="6"/>
      <c r="C1" s="6"/>
      <c r="D1" s="7"/>
      <c r="E1" s="6"/>
      <c r="F1" s="7"/>
      <c r="G1" s="6"/>
      <c r="H1" s="162" t="s">
        <v>184</v>
      </c>
      <c r="I1" s="163"/>
      <c r="J1" s="163"/>
      <c r="K1" s="163"/>
      <c r="L1" s="163"/>
      <c r="M1" s="163"/>
    </row>
    <row r="2" spans="1:13" x14ac:dyDescent="0.25">
      <c r="A2" s="6"/>
      <c r="B2" s="6"/>
      <c r="C2" s="6"/>
      <c r="D2" s="7"/>
      <c r="E2" s="6"/>
      <c r="F2" s="7"/>
      <c r="G2" s="6"/>
      <c r="H2" s="163"/>
      <c r="I2" s="163"/>
      <c r="J2" s="163"/>
      <c r="K2" s="163"/>
      <c r="L2" s="163"/>
      <c r="M2" s="163"/>
    </row>
    <row r="3" spans="1:13" x14ac:dyDescent="0.25">
      <c r="A3" s="6"/>
      <c r="B3" s="6"/>
      <c r="C3" s="6"/>
      <c r="D3" s="7"/>
      <c r="E3" s="6"/>
      <c r="F3" s="7"/>
      <c r="G3" s="6"/>
      <c r="H3" s="163"/>
      <c r="I3" s="163"/>
      <c r="J3" s="163"/>
      <c r="K3" s="163"/>
      <c r="L3" s="163"/>
      <c r="M3" s="163"/>
    </row>
    <row r="4" spans="1:13" x14ac:dyDescent="0.25">
      <c r="A4" s="6"/>
      <c r="B4" s="6"/>
      <c r="C4" s="6"/>
      <c r="D4" s="7"/>
      <c r="E4" s="6"/>
      <c r="F4" s="7"/>
      <c r="G4" s="6"/>
      <c r="H4" s="163"/>
      <c r="I4" s="163"/>
      <c r="J4" s="163"/>
      <c r="K4" s="163"/>
      <c r="L4" s="163"/>
      <c r="M4" s="163"/>
    </row>
    <row r="5" spans="1:13" x14ac:dyDescent="0.25">
      <c r="A5" s="166" t="s">
        <v>80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</row>
    <row r="6" spans="1:13" ht="36" customHeight="1" thickBot="1" x14ac:dyDescent="0.3">
      <c r="A6" s="168" t="s">
        <v>279</v>
      </c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</row>
    <row r="7" spans="1:13" ht="97.5" customHeight="1" x14ac:dyDescent="0.25">
      <c r="A7" s="173" t="s">
        <v>74</v>
      </c>
      <c r="B7" s="175" t="s">
        <v>18</v>
      </c>
      <c r="C7" s="179" t="s">
        <v>19</v>
      </c>
      <c r="D7" s="175" t="s">
        <v>31</v>
      </c>
      <c r="E7" s="177" t="s">
        <v>53</v>
      </c>
      <c r="F7" s="177" t="s">
        <v>34</v>
      </c>
      <c r="G7" s="177"/>
      <c r="H7" s="177"/>
      <c r="I7" s="177"/>
      <c r="J7" s="177"/>
      <c r="K7" s="171" t="s">
        <v>52</v>
      </c>
      <c r="L7" s="171"/>
      <c r="M7" s="172"/>
    </row>
    <row r="8" spans="1:13" ht="93" customHeight="1" x14ac:dyDescent="0.25">
      <c r="A8" s="174"/>
      <c r="B8" s="176"/>
      <c r="C8" s="180"/>
      <c r="D8" s="176"/>
      <c r="E8" s="178"/>
      <c r="F8" s="130" t="s">
        <v>20</v>
      </c>
      <c r="G8" s="69" t="s">
        <v>21</v>
      </c>
      <c r="H8" s="69" t="s">
        <v>22</v>
      </c>
      <c r="I8" s="69" t="s">
        <v>23</v>
      </c>
      <c r="J8" s="69" t="s">
        <v>38</v>
      </c>
      <c r="K8" s="69" t="s">
        <v>22</v>
      </c>
      <c r="L8" s="69" t="s">
        <v>23</v>
      </c>
      <c r="M8" s="30" t="s">
        <v>38</v>
      </c>
    </row>
    <row r="9" spans="1:13" x14ac:dyDescent="0.25">
      <c r="A9" s="31">
        <v>1</v>
      </c>
      <c r="B9" s="16">
        <v>2</v>
      </c>
      <c r="C9" s="16">
        <v>3</v>
      </c>
      <c r="D9" s="16">
        <v>4</v>
      </c>
      <c r="E9" s="16">
        <v>5</v>
      </c>
      <c r="F9" s="16">
        <v>6</v>
      </c>
      <c r="G9" s="16">
        <v>7</v>
      </c>
      <c r="H9" s="16">
        <v>8</v>
      </c>
      <c r="I9" s="16">
        <v>9</v>
      </c>
      <c r="J9" s="16">
        <v>10</v>
      </c>
      <c r="K9" s="16">
        <v>11</v>
      </c>
      <c r="L9" s="16">
        <v>12</v>
      </c>
      <c r="M9" s="32">
        <v>13</v>
      </c>
    </row>
    <row r="10" spans="1:13" ht="42.75" customHeight="1" x14ac:dyDescent="0.25">
      <c r="A10" s="51" t="s">
        <v>99</v>
      </c>
      <c r="B10" s="51" t="s">
        <v>174</v>
      </c>
      <c r="C10" s="103" t="s">
        <v>217</v>
      </c>
      <c r="D10" s="103" t="s">
        <v>217</v>
      </c>
      <c r="E10" s="66" t="s">
        <v>162</v>
      </c>
      <c r="F10" s="103" t="s">
        <v>217</v>
      </c>
      <c r="G10" s="103" t="s">
        <v>217</v>
      </c>
      <c r="H10" s="103" t="s">
        <v>217</v>
      </c>
      <c r="I10" s="103" t="s">
        <v>217</v>
      </c>
      <c r="J10" s="103" t="s">
        <v>217</v>
      </c>
      <c r="K10" s="50">
        <f>K11+K12+K13+K14</f>
        <v>13059.439999999999</v>
      </c>
      <c r="L10" s="50">
        <f t="shared" ref="L10:M10" si="0">L11+L12+L13+L14</f>
        <v>13082.010000000002</v>
      </c>
      <c r="M10" s="50">
        <f t="shared" si="0"/>
        <v>13082.010000000002</v>
      </c>
    </row>
    <row r="11" spans="1:13" ht="102.75" x14ac:dyDescent="0.25">
      <c r="A11" s="45" t="s">
        <v>99</v>
      </c>
      <c r="B11" s="45" t="s">
        <v>174</v>
      </c>
      <c r="C11" s="45" t="s">
        <v>163</v>
      </c>
      <c r="D11" s="78" t="s">
        <v>219</v>
      </c>
      <c r="E11" s="67" t="s">
        <v>164</v>
      </c>
      <c r="F11" s="78" t="s">
        <v>178</v>
      </c>
      <c r="G11" s="47" t="s">
        <v>77</v>
      </c>
      <c r="H11" s="47">
        <v>4</v>
      </c>
      <c r="I11" s="47">
        <v>4</v>
      </c>
      <c r="J11" s="47">
        <v>4</v>
      </c>
      <c r="K11" s="38">
        <v>1000</v>
      </c>
      <c r="L11" s="38">
        <v>1000</v>
      </c>
      <c r="M11" s="38">
        <v>1000</v>
      </c>
    </row>
    <row r="12" spans="1:13" ht="51" x14ac:dyDescent="0.25">
      <c r="A12" s="45" t="s">
        <v>99</v>
      </c>
      <c r="B12" s="45" t="s">
        <v>174</v>
      </c>
      <c r="C12" s="45" t="s">
        <v>165</v>
      </c>
      <c r="D12" s="78" t="s">
        <v>219</v>
      </c>
      <c r="E12" s="48" t="s">
        <v>166</v>
      </c>
      <c r="F12" s="78" t="s">
        <v>179</v>
      </c>
      <c r="G12" s="47" t="s">
        <v>77</v>
      </c>
      <c r="H12" s="79">
        <v>37440</v>
      </c>
      <c r="I12" s="79">
        <v>37440</v>
      </c>
      <c r="J12" s="79">
        <v>37440</v>
      </c>
      <c r="K12" s="41">
        <v>7688</v>
      </c>
      <c r="L12" s="41">
        <v>7688</v>
      </c>
      <c r="M12" s="41">
        <v>7688</v>
      </c>
    </row>
    <row r="13" spans="1:13" ht="38.25" x14ac:dyDescent="0.25">
      <c r="A13" s="45" t="s">
        <v>99</v>
      </c>
      <c r="B13" s="45" t="s">
        <v>174</v>
      </c>
      <c r="C13" s="45" t="s">
        <v>167</v>
      </c>
      <c r="D13" s="102" t="s">
        <v>17</v>
      </c>
      <c r="E13" s="58" t="s">
        <v>10</v>
      </c>
      <c r="F13" s="78" t="s">
        <v>247</v>
      </c>
      <c r="G13" s="47" t="s">
        <v>77</v>
      </c>
      <c r="H13" s="79">
        <v>1589</v>
      </c>
      <c r="I13" s="79">
        <v>50</v>
      </c>
      <c r="J13" s="79">
        <v>50</v>
      </c>
      <c r="K13" s="57">
        <v>2647.56</v>
      </c>
      <c r="L13" s="57">
        <v>2670.13</v>
      </c>
      <c r="M13" s="57">
        <v>2670.13</v>
      </c>
    </row>
    <row r="14" spans="1:13" ht="38.25" x14ac:dyDescent="0.25">
      <c r="A14" s="45" t="s">
        <v>99</v>
      </c>
      <c r="B14" s="45" t="s">
        <v>174</v>
      </c>
      <c r="C14" s="45" t="s">
        <v>168</v>
      </c>
      <c r="D14" s="102" t="s">
        <v>17</v>
      </c>
      <c r="E14" s="58" t="s">
        <v>11</v>
      </c>
      <c r="F14" s="78" t="s">
        <v>247</v>
      </c>
      <c r="G14" s="47" t="s">
        <v>77</v>
      </c>
      <c r="H14" s="79">
        <v>222</v>
      </c>
      <c r="I14" s="79">
        <v>5</v>
      </c>
      <c r="J14" s="79">
        <v>5</v>
      </c>
      <c r="K14" s="57">
        <v>1723.88</v>
      </c>
      <c r="L14" s="57">
        <v>1723.88</v>
      </c>
      <c r="M14" s="57">
        <v>1723.88</v>
      </c>
    </row>
  </sheetData>
  <mergeCells count="10">
    <mergeCell ref="H1:M4"/>
    <mergeCell ref="A5:M5"/>
    <mergeCell ref="A6:M6"/>
    <mergeCell ref="A7:A8"/>
    <mergeCell ref="B7:B8"/>
    <mergeCell ref="C7:C8"/>
    <mergeCell ref="D7:D8"/>
    <mergeCell ref="E7:E8"/>
    <mergeCell ref="F7:J7"/>
    <mergeCell ref="K7:M7"/>
  </mergeCells>
  <pageMargins left="0.70866141732283472" right="0.31496062992125984" top="0.35433070866141736" bottom="0.35433070866141736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План реализации 1_01</vt:lpstr>
      <vt:lpstr>План реализации 2_01</vt:lpstr>
      <vt:lpstr>План реализации 2_02</vt:lpstr>
      <vt:lpstr>План реализации 2_03</vt:lpstr>
      <vt:lpstr>План реализации 2_04 </vt:lpstr>
      <vt:lpstr>План реализации 2_05</vt:lpstr>
      <vt:lpstr>План реализации 2_06</vt:lpstr>
      <vt:lpstr>План реализации 2_07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БорисовНА</dc:creator>
  <cp:lastModifiedBy>Попов Евгений Николаевич</cp:lastModifiedBy>
  <cp:lastPrinted>2025-10-14T08:09:07Z</cp:lastPrinted>
  <dcterms:created xsi:type="dcterms:W3CDTF">2024-10-14T13:39:53Z</dcterms:created>
  <dcterms:modified xsi:type="dcterms:W3CDTF">2025-11-10T09:56:41Z</dcterms:modified>
</cp:coreProperties>
</file>