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\Desktop\"/>
    </mc:Choice>
  </mc:AlternateContent>
  <bookViews>
    <workbookView xWindow="0" yWindow="0" windowWidth="28800" windowHeight="12105" tabRatio="847" activeTab="7"/>
  </bookViews>
  <sheets>
    <sheet name="План реализации 1_01" sheetId="19" r:id="rId1"/>
    <sheet name="План реализации 2_01" sheetId="20" r:id="rId2"/>
    <sheet name="План реализации 2_02" sheetId="2" r:id="rId3"/>
    <sheet name="План реализации 2_03" sheetId="22" r:id="rId4"/>
    <sheet name="План реализации 2_04 " sheetId="23" r:id="rId5"/>
    <sheet name="План реализации 2_05" sheetId="24" r:id="rId6"/>
    <sheet name="План реализации 2_06" sheetId="25" r:id="rId7"/>
    <sheet name="План реализации 2_07" sheetId="26" r:id="rId8"/>
  </sheets>
  <externalReferences>
    <externalReference r:id="rId9"/>
    <externalReference r:id="rId10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9" l="1"/>
  <c r="L10" i="23"/>
  <c r="M10" i="23"/>
  <c r="K10" i="23"/>
  <c r="L25" i="23"/>
  <c r="M25" i="23"/>
  <c r="K25" i="23"/>
  <c r="I25" i="23"/>
  <c r="J25" i="23"/>
  <c r="I26" i="23"/>
  <c r="J26" i="23"/>
  <c r="H26" i="23"/>
  <c r="H25" i="23"/>
  <c r="I27" i="23"/>
  <c r="J27" i="23"/>
  <c r="H27" i="23"/>
  <c r="I11" i="23"/>
  <c r="J11" i="23"/>
  <c r="H11" i="23"/>
  <c r="H34" i="19"/>
  <c r="L30" i="19"/>
  <c r="M30" i="19"/>
  <c r="K11" i="23"/>
  <c r="K37" i="23"/>
  <c r="E39" i="23"/>
  <c r="G39" i="23"/>
  <c r="E40" i="23"/>
  <c r="G40" i="23"/>
  <c r="K31" i="20"/>
  <c r="K24" i="20"/>
  <c r="K15" i="20" s="1"/>
  <c r="E24" i="20"/>
  <c r="F24" i="20"/>
  <c r="G24" i="20"/>
  <c r="E23" i="20"/>
  <c r="F23" i="20"/>
  <c r="G23" i="20"/>
  <c r="E19" i="20"/>
  <c r="F19" i="20"/>
  <c r="G19" i="20"/>
  <c r="D16" i="20"/>
  <c r="E16" i="20"/>
  <c r="F16" i="20"/>
  <c r="G16" i="20"/>
  <c r="K34" i="19" l="1"/>
  <c r="F35" i="19"/>
  <c r="G35" i="19"/>
  <c r="K11" i="19"/>
  <c r="A27" i="19"/>
  <c r="B27" i="19"/>
  <c r="C27" i="19"/>
  <c r="D27" i="19"/>
  <c r="F27" i="19" l="1"/>
  <c r="G27" i="19"/>
  <c r="H11" i="24" l="1"/>
  <c r="B29" i="20" l="1"/>
  <c r="A29" i="20"/>
  <c r="L56" i="19"/>
  <c r="M15" i="20" l="1"/>
  <c r="L15" i="20"/>
  <c r="M37" i="23" l="1"/>
  <c r="M27" i="23" l="1"/>
  <c r="L27" i="23"/>
  <c r="K27" i="23"/>
  <c r="M11" i="23"/>
  <c r="L11" i="23"/>
  <c r="M31" i="20" l="1"/>
  <c r="L31" i="20"/>
  <c r="M35" i="20"/>
  <c r="L35" i="20"/>
  <c r="K35" i="20"/>
  <c r="J35" i="20"/>
  <c r="I35" i="20"/>
  <c r="H35" i="20"/>
  <c r="M11" i="19" l="1"/>
  <c r="I34" i="19" l="1"/>
  <c r="M34" i="19"/>
  <c r="L34" i="19"/>
  <c r="J11" i="19" l="1"/>
  <c r="I11" i="19" l="1"/>
  <c r="L11" i="19"/>
  <c r="H38" i="20" l="1"/>
  <c r="I38" i="20"/>
  <c r="J38" i="20"/>
  <c r="L38" i="20"/>
  <c r="L10" i="20" s="1"/>
  <c r="M38" i="20"/>
  <c r="M10" i="20" s="1"/>
  <c r="K38" i="20"/>
  <c r="K10" i="20" s="1"/>
  <c r="I37" i="23" l="1"/>
  <c r="J37" i="23"/>
  <c r="H37" i="23"/>
  <c r="M11" i="24" l="1"/>
  <c r="M10" i="24" s="1"/>
  <c r="L11" i="24"/>
  <c r="L10" i="24" s="1"/>
  <c r="K11" i="24"/>
  <c r="K10" i="24" s="1"/>
  <c r="I11" i="24"/>
  <c r="J11" i="24"/>
  <c r="M10" i="26" l="1"/>
  <c r="L10" i="26"/>
  <c r="K10" i="26"/>
  <c r="M10" i="25"/>
  <c r="L10" i="25"/>
  <c r="K10" i="25"/>
  <c r="L37" i="23"/>
  <c r="M10" i="22"/>
  <c r="L10" i="22"/>
  <c r="K10" i="22"/>
  <c r="M10" i="2"/>
  <c r="L10" i="2"/>
  <c r="K10" i="2"/>
  <c r="A30" i="20" l="1"/>
  <c r="A40" i="20" s="1"/>
  <c r="B30" i="20"/>
  <c r="J17" i="20"/>
  <c r="H18" i="20"/>
  <c r="I18" i="20"/>
  <c r="J18" i="20"/>
  <c r="H19" i="20"/>
  <c r="I19" i="20"/>
  <c r="J19" i="20"/>
  <c r="H20" i="20"/>
  <c r="I20" i="20"/>
  <c r="J20" i="20"/>
  <c r="H21" i="20"/>
  <c r="I21" i="20"/>
  <c r="J21" i="20"/>
  <c r="H25" i="20"/>
  <c r="I25" i="20"/>
  <c r="J25" i="20"/>
  <c r="H26" i="20"/>
  <c r="I26" i="20"/>
  <c r="J26" i="20"/>
  <c r="B39" i="20" l="1"/>
  <c r="A39" i="20"/>
  <c r="B40" i="20"/>
  <c r="K10" i="19" l="1"/>
  <c r="M21" i="19"/>
  <c r="M12" i="19"/>
  <c r="M10" i="19" l="1"/>
  <c r="L10" i="19"/>
</calcChain>
</file>

<file path=xl/sharedStrings.xml><?xml version="1.0" encoding="utf-8"?>
<sst xmlns="http://schemas.openxmlformats.org/spreadsheetml/2006/main" count="1247" uniqueCount="260">
  <si>
    <t>х</t>
  </si>
  <si>
    <t>Строительство и реконструкция объектов муниципального недвижимого имущества</t>
  </si>
  <si>
    <t>Членские взносы в ассоциации и союзы городов</t>
  </si>
  <si>
    <t>Опубликование муниципальных правовых актов и иных официальных документов</t>
  </si>
  <si>
    <t>Обеспечение автоматизации бюджетного процесса</t>
  </si>
  <si>
    <t>Информационно-коммуникационное обеспечение деятельности органов местного самоуправления</t>
  </si>
  <si>
    <t>Поощрения почетными грамотами и благодарностями главы администрации городского округа «Город Калининград»</t>
  </si>
  <si>
    <t>Поощрение почетными грамотами и благодарственными письмами городского Совета депутатов Калининграда</t>
  </si>
  <si>
    <t>Транспортное обслуживание органов местного самоуправления</t>
  </si>
  <si>
    <t>Поддержание нормативного состояния имущества и обновление материально-технической базы административных зданий</t>
  </si>
  <si>
    <t>Материально-техническое обеспечение избирательных участков</t>
  </si>
  <si>
    <t>Комитет по социальной политике</t>
  </si>
  <si>
    <t xml:space="preserve">Код   структурного элемента </t>
  </si>
  <si>
    <t>Код направления расходов (Доп КР)</t>
  </si>
  <si>
    <t xml:space="preserve">Наименование показателя </t>
  </si>
  <si>
    <t>Ед. изм.</t>
  </si>
  <si>
    <t>2026 год</t>
  </si>
  <si>
    <t>1</t>
  </si>
  <si>
    <t>чел.</t>
  </si>
  <si>
    <t>0</t>
  </si>
  <si>
    <t>декабрь</t>
  </si>
  <si>
    <t>февраль</t>
  </si>
  <si>
    <t>01</t>
  </si>
  <si>
    <t>Исполнитель структурного элемента /мероприятия</t>
  </si>
  <si>
    <t>Структурный элемент МП/мероприятие/объекты мероприятий /контрольные точки</t>
  </si>
  <si>
    <t>Комплекс проектных мероприятий «Развитие материально-технической базы органов местного самоуправления»</t>
  </si>
  <si>
    <t>Значение показателя мероприятия (результата) структурного элемента МП/ объекта мероприятия/ контрольных точек</t>
  </si>
  <si>
    <t>количество объектов завершенных строительством (реконструкцией)</t>
  </si>
  <si>
    <t>шт.</t>
  </si>
  <si>
    <t>41152</t>
  </si>
  <si>
    <t>2027 год</t>
  </si>
  <si>
    <t>Реконструкция защитного сооружения гражданской обороны – убежище № 84 - Кл/у – 40, г. Калининград, ул. Ялтинская, 66</t>
  </si>
  <si>
    <t>41157</t>
  </si>
  <si>
    <t>ноябрь</t>
  </si>
  <si>
    <t>41151</t>
  </si>
  <si>
    <t>Улучшение качества исполнения муниципальных функций</t>
  </si>
  <si>
    <t>МБУ "САТО"</t>
  </si>
  <si>
    <t>11121</t>
  </si>
  <si>
    <t>кв.м</t>
  </si>
  <si>
    <t>площадь отремонтированных помещений</t>
  </si>
  <si>
    <t>кв.м.</t>
  </si>
  <si>
    <t>июль</t>
  </si>
  <si>
    <t>Финансовое обеспечениепо годам реализации, тыс.руб.</t>
  </si>
  <si>
    <t>11116</t>
  </si>
  <si>
    <t>площадь обслуживаемых зданий</t>
  </si>
  <si>
    <t>количество рабочих мест</t>
  </si>
  <si>
    <t>количество контрольных мероприятий</t>
  </si>
  <si>
    <t>количество мероприятий</t>
  </si>
  <si>
    <t>количество участков</t>
  </si>
  <si>
    <t>количество соглашений о взаимодействии</t>
  </si>
  <si>
    <t>Материально-техническое обеспечение представительских мероприятий органами местного самоуправления</t>
  </si>
  <si>
    <t>МКУ "ЦИКТ"</t>
  </si>
  <si>
    <t>11118</t>
  </si>
  <si>
    <t>11119</t>
  </si>
  <si>
    <t>11911</t>
  </si>
  <si>
    <t>11915</t>
  </si>
  <si>
    <t>11917</t>
  </si>
  <si>
    <t>11918</t>
  </si>
  <si>
    <t>11994</t>
  </si>
  <si>
    <t>Обеспечение автоматизации учета муниципалного имущества</t>
  </si>
  <si>
    <t>количество пользователей информационной системой</t>
  </si>
  <si>
    <t xml:space="preserve">Код типа  структур-ного элемента </t>
  </si>
  <si>
    <t>октябрь</t>
  </si>
  <si>
    <t>ед.</t>
  </si>
  <si>
    <t>количество пакетов документации</t>
  </si>
  <si>
    <t xml:space="preserve">План реализации </t>
  </si>
  <si>
    <t>План реализации</t>
  </si>
  <si>
    <t>Всего по структурному элементу«Материально-техническое обеспечение органов местного самоуправления»</t>
  </si>
  <si>
    <t>количество оборудования</t>
  </si>
  <si>
    <t>Обеспечение доступа в сеть Интернет</t>
  </si>
  <si>
    <t>количество месяцев</t>
  </si>
  <si>
    <t>мес.</t>
  </si>
  <si>
    <t xml:space="preserve">Предоставление места в кабельной телефонной канализации </t>
  </si>
  <si>
    <t>Обеспечение администрации телефонной связью</t>
  </si>
  <si>
    <t>Модернизация и ремонт СКС в зданиях администрации</t>
  </si>
  <si>
    <t>количество точек подключения</t>
  </si>
  <si>
    <t>2</t>
  </si>
  <si>
    <t>Всего по структурному элементу«Информационное сопровождение деятельности органов местного самоуправления»</t>
  </si>
  <si>
    <t>11311</t>
  </si>
  <si>
    <t>11312</t>
  </si>
  <si>
    <t>МБУ "Газета "Гражданин"</t>
  </si>
  <si>
    <t>кв.см.</t>
  </si>
  <si>
    <t>объем публикации</t>
  </si>
  <si>
    <t>количество услуг</t>
  </si>
  <si>
    <t>Всего по структурному элементу "Информатизация муниципального управления"</t>
  </si>
  <si>
    <t>11913</t>
  </si>
  <si>
    <t>11914</t>
  </si>
  <si>
    <t xml:space="preserve"> количество одновременно подключенных пользователей</t>
  </si>
  <si>
    <t>Всего по структурному элементу "Гражданская оборона"</t>
  </si>
  <si>
    <t>11912</t>
  </si>
  <si>
    <t>МКУ Управление по делам ГО и ЧС Калининграда"</t>
  </si>
  <si>
    <t>Освежение продовольственных запасов в целях гражданской обороны, предупреждения и ликвидации чрезвычайных ситуаций</t>
  </si>
  <si>
    <t xml:space="preserve">ед. </t>
  </si>
  <si>
    <t>Закупка ведра-туалета</t>
  </si>
  <si>
    <t>количество ведер</t>
  </si>
  <si>
    <t>Закупка канистры для питьевой воды</t>
  </si>
  <si>
    <t>количество канистр</t>
  </si>
  <si>
    <t>количество</t>
  </si>
  <si>
    <t>Закупка носилок бескаркасных</t>
  </si>
  <si>
    <t>Спички</t>
  </si>
  <si>
    <t>упак</t>
  </si>
  <si>
    <t xml:space="preserve">Мешки для песка </t>
  </si>
  <si>
    <t xml:space="preserve">Хозяйственные свечи </t>
  </si>
  <si>
    <t>количество полученных услуг</t>
  </si>
  <si>
    <t>Техническое обслуживание средств оповещения (ЭТО ТС ТАСЦО)</t>
  </si>
  <si>
    <t>Пользование комплексом ресурсов для размещения технологического оборудования в производственных помещениях ОАО «Ростелеком»</t>
  </si>
  <si>
    <t>Пользование прямых линий связи для управления электросеренных комплексов</t>
  </si>
  <si>
    <t xml:space="preserve">Обеспечение радиосвязи для взаимодействия ДДС городского звена РСЧС </t>
  </si>
  <si>
    <t>Техническое обслуживание канала передачи данных и его сопровождение</t>
  </si>
  <si>
    <t>Приобретение специализированной информации о гидрометеорологической обстановке на территории городского округа</t>
  </si>
  <si>
    <t>Проведение неотложных работ в зоне возможной или возникшей чрезвычайной ситуации</t>
  </si>
  <si>
    <t>Отключение и подключение водопроводной сети для проведения ремонтных работ на сети противопожарного водоснабжения</t>
  </si>
  <si>
    <t>40</t>
  </si>
  <si>
    <t>Работы по восстановлению благоустройства территории после проведения аварийно-восстановительных работ на коммуникациях противопожарного водоснабжения</t>
  </si>
  <si>
    <t>20</t>
  </si>
  <si>
    <t>Закупка комплектующих к пожарным гидрантам</t>
  </si>
  <si>
    <t>Аренда техники с экипажем</t>
  </si>
  <si>
    <t>Услуга по ремонту пожарных  гидрантов (модернизация)</t>
  </si>
  <si>
    <t>Всего по структурному элементу «Поощрения за заслуги в развитии городского округа»</t>
  </si>
  <si>
    <t>11931</t>
  </si>
  <si>
    <t>количество поощрений</t>
  </si>
  <si>
    <t>Городской Совет депутатов</t>
  </si>
  <si>
    <t>Выплата денежного вознаграждения при награждении почетным знаком «За заслуги перед городом Калининградом»</t>
  </si>
  <si>
    <t>Всего по структурному элементу «Поддержка малого и среднего предпринимательства</t>
  </si>
  <si>
    <t>11916</t>
  </si>
  <si>
    <t>Комитет городского развития и цифровизации</t>
  </si>
  <si>
    <t>Всего по структурному элементу «Поддержка общественных объединений"</t>
  </si>
  <si>
    <t>11934</t>
  </si>
  <si>
    <t>Предоставление гранта в форме субсидии на реализацию социального проекта, направленного на укрепление межнациональных, межэтнических и межконфессиональных отношений, профилактику экстремизма и ксенофобии</t>
  </si>
  <si>
    <t>11935</t>
  </si>
  <si>
    <t>Предоставление субсидии некоммерческой организации на материально-техническое обеспечение народной дружины</t>
  </si>
  <si>
    <t>11936</t>
  </si>
  <si>
    <t>11937</t>
  </si>
  <si>
    <t>02</t>
  </si>
  <si>
    <t>03</t>
  </si>
  <si>
    <t>04</t>
  </si>
  <si>
    <t>05</t>
  </si>
  <si>
    <t>06</t>
  </si>
  <si>
    <t>07</t>
  </si>
  <si>
    <t>Комитет муниципаль-ного контроля</t>
  </si>
  <si>
    <t>Выплата денежного вознаграждения при награждении медалью «За заслуги перед городом Калининградом»</t>
  </si>
  <si>
    <t>количество проектов (мероприятий)</t>
  </si>
  <si>
    <t xml:space="preserve">продолжительность обслуживания </t>
  </si>
  <si>
    <t>машино-часов</t>
  </si>
  <si>
    <t>Приобретение наборов первой медицинской помощи, не содержащих лекарственных средств многоразового использования</t>
  </si>
  <si>
    <t>Поощрения почетными грамотами и благодарноственными письмами главы городского округа «Город Калининград»</t>
  </si>
  <si>
    <t>июнь</t>
  </si>
  <si>
    <t>МП "Теплосеть"</t>
  </si>
  <si>
    <t>41158</t>
  </si>
  <si>
    <t>МБУ "Чистота"</t>
  </si>
  <si>
    <t>апрель</t>
  </si>
  <si>
    <t>Приобретение, монтаж, ремонт оборудования для нужд администрации</t>
  </si>
  <si>
    <t>Техническая поддержка и развитие информационных систем</t>
  </si>
  <si>
    <t>Проведение работ по обустройству противопожарных разрывов путем окоса в г. Калининграде</t>
  </si>
  <si>
    <t>×</t>
  </si>
  <si>
    <t>Городской совет депутатов Калининграда</t>
  </si>
  <si>
    <t>Администрация городского округа</t>
  </si>
  <si>
    <t>Заключение контракта на проектирование</t>
  </si>
  <si>
    <t>Получение положительного заключения госэкспертизы</t>
  </si>
  <si>
    <t>Заключение контракта на СМР</t>
  </si>
  <si>
    <t>Ввод объекта в эксплуатацию</t>
  </si>
  <si>
    <t>Исполнение контракта (завершение работ)</t>
  </si>
  <si>
    <t>Заключение контракта на проведение ремонтных работ</t>
  </si>
  <si>
    <t xml:space="preserve">Исполнение контракта, оплата </t>
  </si>
  <si>
    <t>Заключение контракта на проведение  работ</t>
  </si>
  <si>
    <t>Заключение контракта на проведение обследования</t>
  </si>
  <si>
    <t>площадь отремонтированных зданий/помещений</t>
  </si>
  <si>
    <t>411**</t>
  </si>
  <si>
    <t>Выплата денежного вознаграждения к муниципальным наградам</t>
  </si>
  <si>
    <t>Исполнение контракта (приемка выполненных работ)</t>
  </si>
  <si>
    <t xml:space="preserve">количество объектов </t>
  </si>
  <si>
    <t>площадь территории, на которой проведены противопожарные мероприятия</t>
  </si>
  <si>
    <t>количество проведенных мероприятий</t>
  </si>
  <si>
    <t>Заключение контрактов на проведение ремонтных работ</t>
  </si>
  <si>
    <t>11910</t>
  </si>
  <si>
    <t>Осуществление ОМСУ международного и межмуниципального сотрудничества, количество мероприятий</t>
  </si>
  <si>
    <t>Привлечение сторонних организаций в целях осуществления муниципального контроля</t>
  </si>
  <si>
    <t>Привлечение сторонних организаций в целях осуществления осмотров некапитальных строений сооружений</t>
  </si>
  <si>
    <t xml:space="preserve">Приложение № 1 к приказу первого заместителя главы администрации-управляющего делами от "___"__________2026г. № ____     
</t>
  </si>
  <si>
    <t>комплекса проектных мероприятий «Развитие материально-технической базы органов местного самоуправления» на период 2026 год и плановый период 2027-2028 годов</t>
  </si>
  <si>
    <t>2028 год</t>
  </si>
  <si>
    <t>11122</t>
  </si>
  <si>
    <t xml:space="preserve">Заключение контракта </t>
  </si>
  <si>
    <t>Разработка ПСД на капитальный ремонт коридоров 2 этажа административного здания по адресу: г. Калининград, площадь Победы, 1</t>
  </si>
  <si>
    <t>сентябрь</t>
  </si>
  <si>
    <t>Разработка ПСД на капитальный ремонт коридоров 5 этажа административного здания по адресу: г. Калининград, площадь Победы, 1</t>
  </si>
  <si>
    <t>Техническое обследование фасада и несущих конструкций каркаса административного здания по адресу: г. Калининград, площадь Победы, 1</t>
  </si>
  <si>
    <t>количество объектов</t>
  </si>
  <si>
    <t>Восстановление гидроизоляции фундаментов и стен подвала административного здания, г. Калининград, пл. Победы, 1</t>
  </si>
  <si>
    <t>Капитальный ремонт помещений санитарных узлов на 2,3 этажах административного здания, г. Калининград, ул. К.Маркса, 41-43</t>
  </si>
  <si>
    <t>Капитальный ремонт помещений санитарных узлов административного здания, г. Калининград, ул. Уральская, 9-15</t>
  </si>
  <si>
    <t>Капитальный ремонт помещений подвала, восстановление наружной гидроизоляции стен подвала и наружных сетей водоотведения (ливневая канализация, система дренажа) административного здания, г. Калининград, ул. Чайковского, 52</t>
  </si>
  <si>
    <t>Устройство молниезащиты административного здания, г. Калининград, пл. Победы, 1</t>
  </si>
  <si>
    <t xml:space="preserve">Приложение № 2 к приказу первого заместителя главы администрации-управляющего делами от "___"__________2026г. № ____     
</t>
  </si>
  <si>
    <t>11114</t>
  </si>
  <si>
    <t>11115</t>
  </si>
  <si>
    <t>Поддержка нормативного состояния имущества и обновление материально-технической базы учреждений, осуществляющих обслуживание органов местного самоуправления</t>
  </si>
  <si>
    <t>Обеспечение представительских мероприятий ОМСУ, количество мероприятий</t>
  </si>
  <si>
    <t xml:space="preserve">Приложение № 3 к приказу
первого заместителя главы администрации
-управляющего делами 
от "___"__________2026г. № ____     </t>
  </si>
  <si>
    <t xml:space="preserve">Приложение № 4 к приказу первого заместителя главы администрации-управляющего делами от "___"__________2026г. № ____     </t>
  </si>
  <si>
    <t xml:space="preserve">Приложение № 5 к приказу первого заместителя главы администрации-управляющего делами от "___"__________2026г. № ____     </t>
  </si>
  <si>
    <t>5</t>
  </si>
  <si>
    <t xml:space="preserve">Приложение № 6 к приказу первого заместителя главы администрации-управляющего делами от "___"__________2026г. № ____     </t>
  </si>
  <si>
    <t xml:space="preserve">Приложение № 7 к приказу первого заместителя главы администрации-управляющего делами от "___"__________2026г. № ____     </t>
  </si>
  <si>
    <t xml:space="preserve">Приложение № 8 к приказу первого заместителя главы администрации-управляющего делами от "___"__________2026г. № ____     </t>
  </si>
  <si>
    <t>январь</t>
  </si>
  <si>
    <t>Строительство здания склада по ул. Ю. Гагарина, 103-103А в г. Калининграде</t>
  </si>
  <si>
    <t>Завершение работ по разработке проектной документации</t>
  </si>
  <si>
    <t>Количество комлпектов проектной документации</t>
  </si>
  <si>
    <t>количество комплектов проектной документации</t>
  </si>
  <si>
    <t>Субсидии некоммерческим организациям, являющимся общественным объединениями ветеранов</t>
  </si>
  <si>
    <t>Субсидии некоммерческим организациям, являющимся общественным объединениями инвалидов</t>
  </si>
  <si>
    <t>Количество систем</t>
  </si>
  <si>
    <t>март</t>
  </si>
  <si>
    <t>Капитальный ремонт нежилых административных помещений 1 этажа в жилом здании по адресу: г. Калининград, ул. А.Невского, 56 (лит I)</t>
  </si>
  <si>
    <t>май</t>
  </si>
  <si>
    <t>Капитальный ремонт
нежилых помещений 1 этажа (73,0 кв. м.) по адресу: г. Калининград, Советский
проспект, 95-97 (лит.I из литера А).</t>
  </si>
  <si>
    <t>количество отремонтированных кв. м.</t>
  </si>
  <si>
    <t>Выполнение работ по ремонту фасада, ось А-Б (с нанесением мурала) здания, расположенного по адресу: г. Калининград, ул. Октябрьская, 79.</t>
  </si>
  <si>
    <t>количество отремонтированных кв. м. фасада</t>
  </si>
  <si>
    <t>Предоставление информационных услуг с использованием электронного архива (База СМИ)</t>
  </si>
  <si>
    <t>Обеспечение работы официального сайта, корпоративного портала</t>
  </si>
  <si>
    <t>Закупка и установка убежища</t>
  </si>
  <si>
    <t>Реконструкция нежилого здания по адресу: г. Калининград, ул. Подп. Емельянова, 80А в целях его приспособления под административное здание</t>
  </si>
  <si>
    <t>Реконструкция защитного сооружение гражданской обороны - укрытие № 50 - Кл/у - 40, г. Калининград, ул. Мусоргского, д. 10</t>
  </si>
  <si>
    <t>Комплекс имущества, расположенный на единой территории земельного участка с кадастровым номером 39:15:140704:15, площадью 5 570 кв.м по адресу г. Калининград, ул. Киевская, д. 21а. (Приобретение базы и административного здания для деятельности МБУ "Городские леса")</t>
  </si>
  <si>
    <t>Заключение контракта на приобретение территории и зданий производственной базы</t>
  </si>
  <si>
    <t>Передача имущества в оперативное управление учерждению</t>
  </si>
  <si>
    <t>чел/часов</t>
  </si>
  <si>
    <t>август</t>
  </si>
  <si>
    <t>Перечисление субсидии на осуществление кап. вложений</t>
  </si>
  <si>
    <t>объем оказанных услуг по участию в охране общественного порядка совместно с правоохранительными органами</t>
  </si>
  <si>
    <t>количество участников - получателей мер поддержки</t>
  </si>
  <si>
    <t>Услуги по разработке проектп по реконструкции средств оповещения (МАСЦО)</t>
  </si>
  <si>
    <t xml:space="preserve">количество полученных услуг </t>
  </si>
  <si>
    <t>объекты</t>
  </si>
  <si>
    <t>контракт</t>
  </si>
  <si>
    <t>Создание и фукционирование МИС "ЦБУ"</t>
  </si>
  <si>
    <t>Создание и функционирование МИС "ЕСКДПП"</t>
  </si>
  <si>
    <t>Составление (изменение) списков кандидатов в присяжные заседатели</t>
  </si>
  <si>
    <t>Освещение деятельности органов местного самоуправления в средствах массовой информации</t>
  </si>
  <si>
    <t>Организация и ведение гражданской обороны в городском округе</t>
  </si>
  <si>
    <t>Поддержка малого и среднего предпринимательства</t>
  </si>
  <si>
    <t>Обеспечение первичных мер пожарной безопасности, предупреждение и ликвидация последствий чрезвычайных ситуаций на территории городского округа</t>
  </si>
  <si>
    <t>комплекса процессных мероприятий «Поощрения за заслуги в развитии городского округа» на 2026 год и плановый период 2027-2028 годов</t>
  </si>
  <si>
    <t>комплекса процессных мероприятий «Гражданская оборона» на 2026 год и плановый период 2027-2028 годов</t>
  </si>
  <si>
    <t>комплекса  процессных мероприятий «Информатизация муниципального управления» на 2026 год и плановый период 2027-2028 годов</t>
  </si>
  <si>
    <t>комплекса процессных мероприятий «Информационное сопровождение деятельности органов местного самоуправления» на 2026 год и плановый период 2027-2028 годов</t>
  </si>
  <si>
    <t>комплекса процессных мероприятий «Материально-техническое обеспечение органов местного самоуправления» на 2026 год и плановый период 2027-2028 годов</t>
  </si>
  <si>
    <t>комплекса процессных мероприятий  «Поддержка малого и среднего предпринимательства» на 2026 год и плановый период 2027-2028 годов</t>
  </si>
  <si>
    <t>комплекса процессных мероприятий  «Поддержка общественных объединений» на 2026 год и плановый период 2027-2028 годов</t>
  </si>
  <si>
    <t>Комитет городского хозяйства и строительства</t>
  </si>
  <si>
    <t>Комитет городского хозяйства и строительства/МКУ Управление по делам ГО и ЧС Калининграда"</t>
  </si>
  <si>
    <t>Комитет по финансам</t>
  </si>
  <si>
    <t>Комитет муниципального имущества и земельных ресурсов</t>
  </si>
  <si>
    <t>Контрольно-счетная палата</t>
  </si>
  <si>
    <t>МКУ "Калининградская служба заказчика"</t>
  </si>
  <si>
    <t>МБУ "Управление капитального строительства"</t>
  </si>
  <si>
    <t>выполнение работ по разработке проектной документации
по объекту: проведение работ по сохранению объекта культурного наследия регионального
значения "Здание городской администрации" (архитектор Х.Хопп), 1923 год (капитальный ремонт
помещения 2 этажа № 59 (кабинет 254), входящего в состав нежилого помещения пом.I в здании
по адресу: г. Калининград, пл. Победы, 1)</t>
  </si>
  <si>
    <t>выполнение работ по разработке проектной документации
по объекту: проведение работ по сохранению объекта культурного наследия регионального
значения "Здание городской администрации" (архитектор Х.Хопп), 1923 год (капитальный ремонт
входной группы и помещений 1 этажа № 1, 1а, входящих в состав нежилого помещения пом.I в
здании по адресу: г. Калининград, пл. Победы,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</si>
</sst>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#,##0.000"/>
    <numFmt numFmtId="167" formatCode="0.0"/>
  </numFmts>
  <fonts count="17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sz val="8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/>
    <xf numFmtId="0" fontId="7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</cellStyleXfs>
  <cellXfs count="178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4" xfId="0" applyFont="1" applyFill="1" applyBorder="1"/>
    <xf numFmtId="0" fontId="8" fillId="0" borderId="0" xfId="0" applyFont="1" applyFill="1"/>
    <xf numFmtId="0" fontId="8" fillId="0" borderId="4" xfId="0" applyFont="1" applyFill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left" vertical="top" wrapText="1" shrinkToFit="1"/>
    </xf>
    <xf numFmtId="0" fontId="3" fillId="0" borderId="1" xfId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1" fontId="3" fillId="0" borderId="1" xfId="0" applyNumberFormat="1" applyFont="1" applyFill="1" applyBorder="1" applyAlignment="1" applyProtection="1">
      <alignment horizontal="left" vertical="center" wrapText="1"/>
      <protection hidden="1"/>
    </xf>
    <xf numFmtId="49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left" vertical="center" wrapText="1"/>
      <protection hidden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left" vertical="center" wrapText="1" shrinkToFit="1"/>
    </xf>
    <xf numFmtId="4" fontId="3" fillId="3" borderId="1" xfId="1" applyNumberFormat="1" applyFont="1" applyFill="1" applyBorder="1" applyAlignment="1">
      <alignment horizontal="center" vertical="center" wrapText="1"/>
    </xf>
    <xf numFmtId="49" fontId="6" fillId="5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top" wrapText="1"/>
    </xf>
    <xf numFmtId="0" fontId="3" fillId="4" borderId="1" xfId="1" applyFon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167" fontId="3" fillId="3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4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 shrinkToFit="1"/>
    </xf>
    <xf numFmtId="49" fontId="3" fillId="4" borderId="1" xfId="2" applyNumberFormat="1" applyFont="1" applyFill="1" applyBorder="1" applyAlignment="1">
      <alignment horizontal="left" vertical="center" wrapText="1" shrinkToFit="1"/>
    </xf>
    <xf numFmtId="49" fontId="3" fillId="4" borderId="1" xfId="4" applyNumberFormat="1" applyFont="1" applyFill="1" applyBorder="1" applyAlignment="1" applyProtection="1">
      <alignment horizontal="left" vertical="center" wrapText="1"/>
      <protection locked="0"/>
    </xf>
    <xf numFmtId="4" fontId="8" fillId="0" borderId="0" xfId="0" applyNumberFormat="1" applyFont="1" applyFill="1"/>
    <xf numFmtId="0" fontId="3" fillId="0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 shrinkToFit="1"/>
    </xf>
    <xf numFmtId="4" fontId="0" fillId="0" borderId="0" xfId="0" applyNumberFormat="1"/>
    <xf numFmtId="0" fontId="3" fillId="0" borderId="1" xfId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left" vertical="top" wrapText="1" shrinkToFit="1"/>
    </xf>
    <xf numFmtId="0" fontId="3" fillId="4" borderId="2" xfId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4" borderId="2" xfId="2" applyNumberFormat="1" applyFont="1" applyFill="1" applyBorder="1" applyAlignment="1">
      <alignment horizontal="left" vertical="center" wrapText="1" shrinkToFit="1"/>
    </xf>
    <xf numFmtId="0" fontId="4" fillId="2" borderId="0" xfId="0" applyFont="1" applyFill="1"/>
    <xf numFmtId="0" fontId="3" fillId="4" borderId="2" xfId="2" applyFont="1" applyFill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top" wrapText="1" shrinkToFit="1"/>
    </xf>
    <xf numFmtId="0" fontId="3" fillId="2" borderId="1" xfId="0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7" fontId="3" fillId="4" borderId="1" xfId="1" applyNumberFormat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4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left" vertical="center" wrapText="1" shrinkToFit="1"/>
    </xf>
    <xf numFmtId="0" fontId="3" fillId="4" borderId="3" xfId="2" applyFont="1" applyFill="1" applyBorder="1" applyAlignment="1">
      <alignment horizontal="left" vertical="center" wrapText="1" shrinkToFit="1"/>
    </xf>
    <xf numFmtId="4" fontId="3" fillId="4" borderId="2" xfId="1" applyNumberFormat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 shrinkToFit="1"/>
    </xf>
    <xf numFmtId="4" fontId="3" fillId="4" borderId="2" xfId="1" applyNumberFormat="1" applyFont="1" applyFill="1" applyBorder="1" applyAlignment="1">
      <alignment horizontal="center" vertical="center" wrapText="1"/>
    </xf>
    <xf numFmtId="4" fontId="3" fillId="4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</cellXfs>
  <cellStyles count="9">
    <cellStyle name="Обычный" xfId="0" builtinId="0"/>
    <cellStyle name="Обычный 12" xfId="2"/>
    <cellStyle name="Обычный 2" xfId="3"/>
    <cellStyle name="Обычный 2 2" xfId="6"/>
    <cellStyle name="Обычный 3" xfId="8"/>
    <cellStyle name="Обычный 4" xfId="4"/>
    <cellStyle name="Обычный 5" xfId="5"/>
    <cellStyle name="Обычный 7" xfId="1"/>
    <cellStyle name="Финансовый 2" xfId="7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6;&#1080;%20&#1076;&#1086;&#1082;&#1091;&#1084;&#1077;&#1085;&#1090;&#1099;/&#1076;&#1086;&#1082;&#1091;&#1084;&#1077;&#1085;&#1090;&#1099;/2026/&#1052;&#1055;/&#1054;&#1090;&#1095;&#1077;&#1090;&#1099;/01%20&#1052;&#1055;%201%20&#1082;&#1074;/01%20&#1054;&#1090;&#1095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.154\Econ\Users\Local\Desktop\&#1052;&#1086;&#1080;%20&#1076;&#1086;&#1082;&#1091;&#1084;&#1077;&#1085;&#1090;&#1099;\&#1076;&#1086;&#1082;&#1091;&#1084;&#1077;&#1085;&#1090;&#1099;\2025\&#1052;&#1055;\&#1050;&#1086;&#1087;&#1080;&#1103;%20&#1052;&#1055;_&#1052;&#1091;&#1085;%20&#1091;&#1087;&#1088;&#1072;&#1074;&#1083;&#1077;&#1085;&#1080;&#1077;%20&#1062;&#1048;&#1050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 refreshError="1">
        <row r="23">
          <cell r="B23">
            <v>1</v>
          </cell>
          <cell r="C23" t="str">
            <v>01</v>
          </cell>
          <cell r="D23">
            <v>41159</v>
          </cell>
          <cell r="E23" t="str">
            <v>МБУ "Городские леса"</v>
          </cell>
          <cell r="G23" t="str">
            <v>количество объектов завершенных строительством (реконструкцией)</v>
          </cell>
          <cell r="H23" t="str">
            <v>ед.</v>
          </cell>
        </row>
        <row r="55">
          <cell r="G55" t="str">
            <v>площадь отремонтированных помещений</v>
          </cell>
          <cell r="H55" t="str">
            <v>кв.м.</v>
          </cell>
        </row>
        <row r="63">
          <cell r="E63" t="str">
            <v>КГРиЦ</v>
          </cell>
          <cell r="F63" t="str">
            <v>Актуализация руководства по защите информации от иностранной технической разведки и ее утечки по техническим каналам</v>
          </cell>
          <cell r="G63" t="str">
            <v>количество услуг</v>
          </cell>
          <cell r="H63" t="str">
            <v>ед.</v>
          </cell>
        </row>
        <row r="66">
          <cell r="F66" t="str">
            <v>Обеспечение создания и эксплуатации виртуальных серверов</v>
          </cell>
          <cell r="G66" t="str">
            <v>количество месяцев</v>
          </cell>
          <cell r="H66" t="str">
            <v>мес.</v>
          </cell>
        </row>
        <row r="70">
          <cell r="F70" t="str">
            <v>Доступ к справочным правовым системам</v>
          </cell>
          <cell r="G70" t="str">
            <v>количество месяцев</v>
          </cell>
          <cell r="H70" t="str">
            <v>мес.</v>
          </cell>
        </row>
        <row r="71">
          <cell r="F71" t="str">
            <v>Обеспечение защиты информации</v>
          </cell>
          <cell r="G71" t="str">
            <v>количество месяцев</v>
          </cell>
          <cell r="H71" t="str">
            <v>мес.</v>
          </cell>
        </row>
        <row r="121">
          <cell r="F121" t="str">
            <v>Выполнение работ по геотехническому мониторингу зданий, расположенных по адресу г. Калининград, пр-т Московский, 68-70 (геодезические наблюдения за креном и осадкой)</v>
          </cell>
          <cell r="H121" t="str">
            <v>ед.</v>
          </cell>
        </row>
        <row r="122">
          <cell r="F122" t="str">
            <v>Обеспечение охраны строительной площадки объекта "Строительство общеобразовательной школы в Юго-Восточном жилом районе г. Калининграда"</v>
          </cell>
          <cell r="H122" t="str">
            <v>ед.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реализации 2_01"/>
      <sheetName val="Лист2"/>
      <sheetName val="Лист3"/>
      <sheetName val="Лист7"/>
    </sheetNames>
    <sheetDataSet>
      <sheetData sheetId="0">
        <row r="9">
          <cell r="H9">
            <v>80</v>
          </cell>
          <cell r="J9">
            <v>10</v>
          </cell>
        </row>
        <row r="10">
          <cell r="H10">
            <v>12</v>
          </cell>
          <cell r="I10">
            <v>12</v>
          </cell>
          <cell r="J10">
            <v>12</v>
          </cell>
        </row>
        <row r="11">
          <cell r="H11">
            <v>12</v>
          </cell>
          <cell r="I11">
            <v>12</v>
          </cell>
          <cell r="J11">
            <v>12</v>
          </cell>
        </row>
        <row r="12">
          <cell r="H12">
            <v>12</v>
          </cell>
          <cell r="I12">
            <v>12</v>
          </cell>
          <cell r="J12">
            <v>12</v>
          </cell>
        </row>
        <row r="13">
          <cell r="H13">
            <v>12</v>
          </cell>
          <cell r="I13">
            <v>12</v>
          </cell>
          <cell r="J13">
            <v>12</v>
          </cell>
        </row>
        <row r="14">
          <cell r="H14">
            <v>12</v>
          </cell>
          <cell r="I14">
            <v>12</v>
          </cell>
          <cell r="J14">
            <v>12</v>
          </cell>
        </row>
        <row r="17">
          <cell r="H17">
            <v>12</v>
          </cell>
          <cell r="I17">
            <v>12</v>
          </cell>
          <cell r="J17">
            <v>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3"/>
  <sheetViews>
    <sheetView topLeftCell="A64" zoomScaleNormal="100" workbookViewId="0">
      <selection activeCell="S12" sqref="S12"/>
    </sheetView>
  </sheetViews>
  <sheetFormatPr defaultRowHeight="15" x14ac:dyDescent="0.25"/>
  <cols>
    <col min="1" max="1" width="5.25" style="6" customWidth="1"/>
    <col min="2" max="2" width="5.5" style="6" customWidth="1"/>
    <col min="3" max="3" width="6.75" style="6" customWidth="1"/>
    <col min="4" max="4" width="12.25" style="6" customWidth="1"/>
    <col min="5" max="5" width="30.875" style="6" customWidth="1"/>
    <col min="6" max="6" width="16.625" style="6" customWidth="1"/>
    <col min="7" max="7" width="5.875" style="6" customWidth="1"/>
    <col min="8" max="8" width="7.25" style="6" customWidth="1"/>
    <col min="9" max="9" width="7" style="6" customWidth="1"/>
    <col min="10" max="10" width="6.375" style="6" customWidth="1"/>
    <col min="11" max="11" width="9.25" style="6" customWidth="1"/>
    <col min="12" max="12" width="9.375" style="6" customWidth="1"/>
    <col min="13" max="13" width="7.625" style="6" customWidth="1"/>
    <col min="14" max="14" width="9" style="6" customWidth="1"/>
    <col min="15" max="16384" width="9" style="6"/>
  </cols>
  <sheetData>
    <row r="1" spans="1:13" ht="20.25" customHeight="1" x14ac:dyDescent="0.25">
      <c r="I1" s="152" t="s">
        <v>178</v>
      </c>
      <c r="J1" s="153"/>
      <c r="K1" s="153"/>
      <c r="L1" s="153"/>
      <c r="M1" s="153"/>
    </row>
    <row r="2" spans="1:13" ht="23.25" customHeight="1" x14ac:dyDescent="0.25">
      <c r="I2" s="153"/>
      <c r="J2" s="153"/>
      <c r="K2" s="153"/>
      <c r="L2" s="153"/>
      <c r="M2" s="153"/>
    </row>
    <row r="3" spans="1:13" x14ac:dyDescent="0.25">
      <c r="I3" s="153"/>
      <c r="J3" s="153"/>
      <c r="K3" s="153"/>
      <c r="L3" s="153"/>
      <c r="M3" s="153"/>
    </row>
    <row r="4" spans="1:13" ht="20.25" customHeight="1" x14ac:dyDescent="0.25">
      <c r="I4" s="153"/>
      <c r="J4" s="153"/>
      <c r="K4" s="153"/>
      <c r="L4" s="153"/>
      <c r="M4" s="153"/>
    </row>
    <row r="5" spans="1:13" ht="15.75" x14ac:dyDescent="0.25">
      <c r="A5" s="161" t="s">
        <v>65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</row>
    <row r="6" spans="1:13" ht="46.5" customHeight="1" x14ac:dyDescent="0.25">
      <c r="A6" s="163" t="s">
        <v>179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</row>
    <row r="7" spans="1:13" ht="51.75" customHeight="1" x14ac:dyDescent="0.25">
      <c r="A7" s="154" t="s">
        <v>61</v>
      </c>
      <c r="B7" s="154" t="s">
        <v>12</v>
      </c>
      <c r="C7" s="154" t="s">
        <v>13</v>
      </c>
      <c r="D7" s="155" t="s">
        <v>23</v>
      </c>
      <c r="E7" s="155" t="s">
        <v>24</v>
      </c>
      <c r="F7" s="155" t="s">
        <v>26</v>
      </c>
      <c r="G7" s="155"/>
      <c r="H7" s="155"/>
      <c r="I7" s="155"/>
      <c r="J7" s="155"/>
      <c r="K7" s="165" t="s">
        <v>42</v>
      </c>
      <c r="L7" s="165"/>
      <c r="M7" s="165"/>
    </row>
    <row r="8" spans="1:13" ht="80.25" customHeight="1" x14ac:dyDescent="0.25">
      <c r="A8" s="154"/>
      <c r="B8" s="154"/>
      <c r="C8" s="154"/>
      <c r="D8" s="155"/>
      <c r="E8" s="155"/>
      <c r="F8" s="25" t="s">
        <v>14</v>
      </c>
      <c r="G8" s="25" t="s">
        <v>15</v>
      </c>
      <c r="H8" s="25" t="s">
        <v>16</v>
      </c>
      <c r="I8" s="25" t="s">
        <v>30</v>
      </c>
      <c r="J8" s="25" t="s">
        <v>180</v>
      </c>
      <c r="K8" s="113" t="s">
        <v>16</v>
      </c>
      <c r="L8" s="113" t="s">
        <v>30</v>
      </c>
      <c r="M8" s="113" t="s">
        <v>180</v>
      </c>
    </row>
    <row r="9" spans="1:13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</row>
    <row r="10" spans="1:13" ht="43.5" customHeight="1" x14ac:dyDescent="0.25">
      <c r="A10" s="64" t="s">
        <v>17</v>
      </c>
      <c r="B10" s="64" t="s">
        <v>22</v>
      </c>
      <c r="C10" s="64" t="s">
        <v>154</v>
      </c>
      <c r="D10" s="64" t="s">
        <v>154</v>
      </c>
      <c r="E10" s="160" t="s">
        <v>25</v>
      </c>
      <c r="F10" s="160"/>
      <c r="G10" s="64" t="s">
        <v>154</v>
      </c>
      <c r="H10" s="64" t="s">
        <v>154</v>
      </c>
      <c r="I10" s="64" t="s">
        <v>154</v>
      </c>
      <c r="J10" s="64" t="s">
        <v>154</v>
      </c>
      <c r="K10" s="69">
        <f>K11+K34</f>
        <v>157049.23000000001</v>
      </c>
      <c r="L10" s="69">
        <f>L11+L34</f>
        <v>43572.03</v>
      </c>
      <c r="M10" s="69">
        <f>M11+M34</f>
        <v>54637.33</v>
      </c>
    </row>
    <row r="11" spans="1:13" s="7" customFormat="1" ht="67.5" customHeight="1" x14ac:dyDescent="0.25">
      <c r="A11" s="29" t="s">
        <v>17</v>
      </c>
      <c r="B11" s="29" t="s">
        <v>22</v>
      </c>
      <c r="C11" s="29" t="s">
        <v>167</v>
      </c>
      <c r="D11" s="29" t="s">
        <v>154</v>
      </c>
      <c r="E11" s="62" t="s">
        <v>1</v>
      </c>
      <c r="F11" s="30" t="s">
        <v>27</v>
      </c>
      <c r="G11" s="61" t="s">
        <v>63</v>
      </c>
      <c r="H11" s="109">
        <f>H12+H21+H30+H16+H27</f>
        <v>1</v>
      </c>
      <c r="I11" s="109">
        <f>I12+I16+I21+I30</f>
        <v>2</v>
      </c>
      <c r="J11" s="109" t="str">
        <f>J16</f>
        <v>1</v>
      </c>
      <c r="K11" s="63">
        <f>K12+K21+K30+K16+K27</f>
        <v>128373.17</v>
      </c>
      <c r="L11" s="63">
        <f>L12+L16+L21</f>
        <v>409.06</v>
      </c>
      <c r="M11" s="63">
        <f>M16</f>
        <v>50000</v>
      </c>
    </row>
    <row r="12" spans="1:13" s="9" customFormat="1" ht="54.75" customHeight="1" x14ac:dyDescent="0.25">
      <c r="A12" s="150" t="s">
        <v>17</v>
      </c>
      <c r="B12" s="150" t="s">
        <v>22</v>
      </c>
      <c r="C12" s="150" t="s">
        <v>29</v>
      </c>
      <c r="D12" s="151" t="s">
        <v>257</v>
      </c>
      <c r="E12" s="156" t="s">
        <v>223</v>
      </c>
      <c r="F12" s="65" t="s">
        <v>27</v>
      </c>
      <c r="G12" s="66" t="s">
        <v>63</v>
      </c>
      <c r="H12" s="66">
        <v>0</v>
      </c>
      <c r="I12" s="66">
        <v>0</v>
      </c>
      <c r="J12" s="67" t="s">
        <v>19</v>
      </c>
      <c r="K12" s="158">
        <v>6684.75</v>
      </c>
      <c r="L12" s="158">
        <v>409.06</v>
      </c>
      <c r="M12" s="158">
        <f>SUM(M14:M15)</f>
        <v>0</v>
      </c>
    </row>
    <row r="13" spans="1:13" s="9" customFormat="1" ht="41.25" customHeight="1" x14ac:dyDescent="0.25">
      <c r="A13" s="150"/>
      <c r="B13" s="150"/>
      <c r="C13" s="150"/>
      <c r="D13" s="151"/>
      <c r="E13" s="157"/>
      <c r="F13" s="65" t="s">
        <v>208</v>
      </c>
      <c r="G13" s="66" t="s">
        <v>63</v>
      </c>
      <c r="H13" s="66">
        <v>1</v>
      </c>
      <c r="I13" s="66">
        <v>0</v>
      </c>
      <c r="J13" s="67" t="s">
        <v>19</v>
      </c>
      <c r="K13" s="159"/>
      <c r="L13" s="159"/>
      <c r="M13" s="159"/>
    </row>
    <row r="14" spans="1:13" ht="29.25" customHeight="1" x14ac:dyDescent="0.25">
      <c r="A14" s="150"/>
      <c r="B14" s="150"/>
      <c r="C14" s="150"/>
      <c r="D14" s="151"/>
      <c r="E14" s="18" t="s">
        <v>207</v>
      </c>
      <c r="F14" s="87" t="s">
        <v>154</v>
      </c>
      <c r="G14" s="87" t="s">
        <v>154</v>
      </c>
      <c r="H14" s="112" t="s">
        <v>146</v>
      </c>
      <c r="I14" s="87" t="s">
        <v>154</v>
      </c>
      <c r="J14" s="87" t="s">
        <v>154</v>
      </c>
      <c r="K14" s="112" t="s">
        <v>154</v>
      </c>
      <c r="L14" s="112" t="s">
        <v>154</v>
      </c>
      <c r="M14" s="112" t="s">
        <v>154</v>
      </c>
    </row>
    <row r="15" spans="1:13" ht="28.5" customHeight="1" x14ac:dyDescent="0.25">
      <c r="A15" s="150"/>
      <c r="B15" s="150"/>
      <c r="C15" s="150"/>
      <c r="D15" s="151"/>
      <c r="E15" s="18" t="s">
        <v>158</v>
      </c>
      <c r="F15" s="87" t="s">
        <v>154</v>
      </c>
      <c r="G15" s="87" t="s">
        <v>154</v>
      </c>
      <c r="H15" s="112" t="s">
        <v>41</v>
      </c>
      <c r="I15" s="87" t="s">
        <v>154</v>
      </c>
      <c r="J15" s="87" t="s">
        <v>154</v>
      </c>
      <c r="K15" s="112" t="s">
        <v>154</v>
      </c>
      <c r="L15" s="112" t="s">
        <v>154</v>
      </c>
      <c r="M15" s="112" t="s">
        <v>154</v>
      </c>
    </row>
    <row r="16" spans="1:13" ht="53.25" customHeight="1" x14ac:dyDescent="0.25">
      <c r="A16" s="144" t="s">
        <v>17</v>
      </c>
      <c r="B16" s="144" t="s">
        <v>22</v>
      </c>
      <c r="C16" s="144" t="s">
        <v>148</v>
      </c>
      <c r="D16" s="147" t="s">
        <v>149</v>
      </c>
      <c r="E16" s="156" t="s">
        <v>224</v>
      </c>
      <c r="F16" s="65" t="s">
        <v>27</v>
      </c>
      <c r="G16" s="66" t="s">
        <v>63</v>
      </c>
      <c r="H16" s="66">
        <v>0</v>
      </c>
      <c r="I16" s="66">
        <v>0</v>
      </c>
      <c r="J16" s="67" t="s">
        <v>17</v>
      </c>
      <c r="K16" s="166">
        <v>0</v>
      </c>
      <c r="L16" s="166">
        <v>0</v>
      </c>
      <c r="M16" s="166">
        <v>50000</v>
      </c>
    </row>
    <row r="17" spans="1:13" ht="41.25" customHeight="1" x14ac:dyDescent="0.25">
      <c r="A17" s="145"/>
      <c r="B17" s="145"/>
      <c r="C17" s="145"/>
      <c r="D17" s="148"/>
      <c r="E17" s="157"/>
      <c r="F17" s="65" t="s">
        <v>208</v>
      </c>
      <c r="G17" s="66" t="s">
        <v>63</v>
      </c>
      <c r="H17" s="66">
        <v>0</v>
      </c>
      <c r="I17" s="66">
        <v>1</v>
      </c>
      <c r="J17" s="67" t="s">
        <v>19</v>
      </c>
      <c r="K17" s="167"/>
      <c r="L17" s="167"/>
      <c r="M17" s="167"/>
    </row>
    <row r="18" spans="1:13" ht="28.5" customHeight="1" x14ac:dyDescent="0.25">
      <c r="A18" s="145"/>
      <c r="B18" s="145"/>
      <c r="C18" s="145"/>
      <c r="D18" s="148"/>
      <c r="E18" s="18" t="s">
        <v>158</v>
      </c>
      <c r="F18" s="87" t="s">
        <v>154</v>
      </c>
      <c r="G18" s="87" t="s">
        <v>154</v>
      </c>
      <c r="H18" s="112" t="s">
        <v>154</v>
      </c>
      <c r="I18" s="87" t="s">
        <v>205</v>
      </c>
      <c r="J18" s="87" t="s">
        <v>154</v>
      </c>
      <c r="K18" s="112" t="s">
        <v>154</v>
      </c>
      <c r="L18" s="112" t="s">
        <v>154</v>
      </c>
      <c r="M18" s="112" t="s">
        <v>154</v>
      </c>
    </row>
    <row r="19" spans="1:13" ht="15" customHeight="1" x14ac:dyDescent="0.25">
      <c r="A19" s="145"/>
      <c r="B19" s="145"/>
      <c r="C19" s="145"/>
      <c r="D19" s="148"/>
      <c r="E19" s="18" t="s">
        <v>159</v>
      </c>
      <c r="F19" s="87" t="s">
        <v>154</v>
      </c>
      <c r="G19" s="87" t="s">
        <v>154</v>
      </c>
      <c r="H19" s="112" t="s">
        <v>154</v>
      </c>
      <c r="I19" s="87" t="s">
        <v>154</v>
      </c>
      <c r="J19" s="87" t="s">
        <v>150</v>
      </c>
      <c r="K19" s="112" t="s">
        <v>154</v>
      </c>
      <c r="L19" s="112" t="s">
        <v>154</v>
      </c>
      <c r="M19" s="112" t="s">
        <v>154</v>
      </c>
    </row>
    <row r="20" spans="1:13" ht="15" customHeight="1" x14ac:dyDescent="0.25">
      <c r="A20" s="146"/>
      <c r="B20" s="146"/>
      <c r="C20" s="146"/>
      <c r="D20" s="149"/>
      <c r="E20" s="18" t="s">
        <v>160</v>
      </c>
      <c r="F20" s="87" t="s">
        <v>154</v>
      </c>
      <c r="G20" s="87" t="s">
        <v>154</v>
      </c>
      <c r="H20" s="87" t="s">
        <v>154</v>
      </c>
      <c r="I20" s="112" t="s">
        <v>154</v>
      </c>
      <c r="J20" s="87" t="s">
        <v>20</v>
      </c>
      <c r="K20" s="112" t="s">
        <v>154</v>
      </c>
      <c r="L20" s="112" t="s">
        <v>154</v>
      </c>
      <c r="M20" s="112" t="s">
        <v>154</v>
      </c>
    </row>
    <row r="21" spans="1:13" s="10" customFormat="1" ht="54" customHeight="1" x14ac:dyDescent="0.25">
      <c r="A21" s="150" t="s">
        <v>17</v>
      </c>
      <c r="B21" s="150" t="s">
        <v>22</v>
      </c>
      <c r="C21" s="150" t="s">
        <v>32</v>
      </c>
      <c r="D21" s="151" t="s">
        <v>147</v>
      </c>
      <c r="E21" s="156" t="s">
        <v>31</v>
      </c>
      <c r="F21" s="65" t="s">
        <v>27</v>
      </c>
      <c r="G21" s="66" t="s">
        <v>63</v>
      </c>
      <c r="H21" s="66">
        <v>0</v>
      </c>
      <c r="I21" s="66">
        <v>1</v>
      </c>
      <c r="J21" s="66">
        <v>0</v>
      </c>
      <c r="K21" s="158">
        <v>14217.92</v>
      </c>
      <c r="L21" s="158">
        <v>0</v>
      </c>
      <c r="M21" s="158">
        <f t="shared" ref="M21" si="0">SUM(M25:M26)</f>
        <v>0</v>
      </c>
    </row>
    <row r="22" spans="1:13" s="10" customFormat="1" ht="42.75" customHeight="1" x14ac:dyDescent="0.25">
      <c r="A22" s="150"/>
      <c r="B22" s="150"/>
      <c r="C22" s="150"/>
      <c r="D22" s="151"/>
      <c r="E22" s="157"/>
      <c r="F22" s="65" t="s">
        <v>208</v>
      </c>
      <c r="G22" s="66" t="s">
        <v>63</v>
      </c>
      <c r="H22" s="66">
        <v>1</v>
      </c>
      <c r="I22" s="66">
        <v>0</v>
      </c>
      <c r="J22" s="67" t="s">
        <v>19</v>
      </c>
      <c r="K22" s="159"/>
      <c r="L22" s="159"/>
      <c r="M22" s="159"/>
    </row>
    <row r="23" spans="1:13" s="10" customFormat="1" ht="25.5" x14ac:dyDescent="0.25">
      <c r="A23" s="150"/>
      <c r="B23" s="150"/>
      <c r="C23" s="150"/>
      <c r="D23" s="151"/>
      <c r="E23" s="18" t="s">
        <v>158</v>
      </c>
      <c r="F23" s="87" t="s">
        <v>154</v>
      </c>
      <c r="G23" s="87" t="s">
        <v>154</v>
      </c>
      <c r="H23" s="66" t="s">
        <v>146</v>
      </c>
      <c r="I23" s="87" t="s">
        <v>154</v>
      </c>
      <c r="J23" s="87" t="s">
        <v>154</v>
      </c>
      <c r="K23" s="112" t="s">
        <v>154</v>
      </c>
      <c r="L23" s="112" t="s">
        <v>154</v>
      </c>
      <c r="M23" s="112" t="s">
        <v>154</v>
      </c>
    </row>
    <row r="24" spans="1:13" s="10" customFormat="1" x14ac:dyDescent="0.25">
      <c r="A24" s="150"/>
      <c r="B24" s="150"/>
      <c r="C24" s="150"/>
      <c r="D24" s="151"/>
      <c r="E24" s="18" t="s">
        <v>159</v>
      </c>
      <c r="F24" s="119" t="s">
        <v>154</v>
      </c>
      <c r="G24" s="119" t="s">
        <v>154</v>
      </c>
      <c r="H24" s="66" t="s">
        <v>229</v>
      </c>
      <c r="I24" s="119"/>
      <c r="J24" s="119"/>
      <c r="K24" s="119"/>
      <c r="L24" s="119"/>
      <c r="M24" s="119"/>
    </row>
    <row r="25" spans="1:13" s="8" customFormat="1" ht="25.5" x14ac:dyDescent="0.25">
      <c r="A25" s="150"/>
      <c r="B25" s="150"/>
      <c r="C25" s="150"/>
      <c r="D25" s="151"/>
      <c r="E25" s="18" t="s">
        <v>230</v>
      </c>
      <c r="F25" s="87" t="s">
        <v>154</v>
      </c>
      <c r="G25" s="87" t="s">
        <v>154</v>
      </c>
      <c r="H25" s="66" t="s">
        <v>184</v>
      </c>
      <c r="I25" s="87" t="s">
        <v>154</v>
      </c>
      <c r="J25" s="87" t="s">
        <v>154</v>
      </c>
      <c r="K25" s="112" t="s">
        <v>154</v>
      </c>
      <c r="L25" s="112" t="s">
        <v>154</v>
      </c>
      <c r="M25" s="112" t="s">
        <v>154</v>
      </c>
    </row>
    <row r="26" spans="1:13" s="8" customFormat="1" x14ac:dyDescent="0.25">
      <c r="A26" s="150"/>
      <c r="B26" s="150"/>
      <c r="C26" s="150"/>
      <c r="D26" s="151"/>
      <c r="E26" s="18" t="s">
        <v>160</v>
      </c>
      <c r="F26" s="87" t="s">
        <v>154</v>
      </c>
      <c r="G26" s="87" t="s">
        <v>154</v>
      </c>
      <c r="H26" s="66" t="s">
        <v>154</v>
      </c>
      <c r="I26" s="66" t="s">
        <v>205</v>
      </c>
      <c r="J26" s="87" t="s">
        <v>154</v>
      </c>
      <c r="K26" s="112" t="s">
        <v>154</v>
      </c>
      <c r="L26" s="112" t="s">
        <v>154</v>
      </c>
      <c r="M26" s="112" t="s">
        <v>154</v>
      </c>
    </row>
    <row r="27" spans="1:13" s="8" customFormat="1" ht="106.5" customHeight="1" x14ac:dyDescent="0.25">
      <c r="A27" s="144">
        <f>[1]отчет!B23</f>
        <v>1</v>
      </c>
      <c r="B27" s="144" t="str">
        <f>[1]отчет!C23</f>
        <v>01</v>
      </c>
      <c r="C27" s="144">
        <f>[1]отчет!D23</f>
        <v>41159</v>
      </c>
      <c r="D27" s="147" t="str">
        <f>[1]отчет!E23</f>
        <v>МБУ "Городские леса"</v>
      </c>
      <c r="E27" s="94" t="s">
        <v>225</v>
      </c>
      <c r="F27" s="89" t="str">
        <f>[1]отчет!G23</f>
        <v>количество объектов завершенных строительством (реконструкцией)</v>
      </c>
      <c r="G27" s="66" t="str">
        <f>[1]отчет!H23</f>
        <v>ед.</v>
      </c>
      <c r="H27" s="66">
        <v>1</v>
      </c>
      <c r="I27" s="66">
        <v>0</v>
      </c>
      <c r="J27" s="66">
        <v>0</v>
      </c>
      <c r="K27" s="85">
        <v>49122</v>
      </c>
      <c r="L27" s="85">
        <v>0</v>
      </c>
      <c r="M27" s="85">
        <v>0</v>
      </c>
    </row>
    <row r="28" spans="1:13" s="8" customFormat="1" ht="31.5" customHeight="1" x14ac:dyDescent="0.25">
      <c r="A28" s="145"/>
      <c r="B28" s="145"/>
      <c r="C28" s="145"/>
      <c r="D28" s="148"/>
      <c r="E28" s="104" t="s">
        <v>226</v>
      </c>
      <c r="F28" s="117" t="s">
        <v>154</v>
      </c>
      <c r="G28" s="117" t="s">
        <v>154</v>
      </c>
      <c r="H28" s="66" t="s">
        <v>213</v>
      </c>
      <c r="I28" s="119" t="s">
        <v>154</v>
      </c>
      <c r="J28" s="119" t="s">
        <v>154</v>
      </c>
      <c r="K28" s="119" t="s">
        <v>154</v>
      </c>
      <c r="L28" s="119" t="s">
        <v>154</v>
      </c>
      <c r="M28" s="119" t="s">
        <v>154</v>
      </c>
    </row>
    <row r="29" spans="1:13" s="8" customFormat="1" ht="31.5" customHeight="1" x14ac:dyDescent="0.25">
      <c r="A29" s="146"/>
      <c r="B29" s="146"/>
      <c r="C29" s="146"/>
      <c r="D29" s="149"/>
      <c r="E29" s="104" t="s">
        <v>227</v>
      </c>
      <c r="F29" s="119" t="s">
        <v>154</v>
      </c>
      <c r="G29" s="119" t="s">
        <v>154</v>
      </c>
      <c r="H29" s="66" t="s">
        <v>150</v>
      </c>
      <c r="I29" s="119" t="s">
        <v>154</v>
      </c>
      <c r="J29" s="119" t="s">
        <v>154</v>
      </c>
      <c r="K29" s="119" t="s">
        <v>154</v>
      </c>
      <c r="L29" s="119" t="s">
        <v>154</v>
      </c>
      <c r="M29" s="119" t="s">
        <v>154</v>
      </c>
    </row>
    <row r="30" spans="1:13" s="10" customFormat="1" ht="52.5" customHeight="1" x14ac:dyDescent="0.25">
      <c r="A30" s="139" t="s">
        <v>17</v>
      </c>
      <c r="B30" s="139" t="s">
        <v>22</v>
      </c>
      <c r="C30" s="139" t="s">
        <v>34</v>
      </c>
      <c r="D30" s="138" t="s">
        <v>36</v>
      </c>
      <c r="E30" s="94" t="s">
        <v>206</v>
      </c>
      <c r="F30" s="65" t="s">
        <v>27</v>
      </c>
      <c r="G30" s="66" t="s">
        <v>63</v>
      </c>
      <c r="H30" s="66">
        <v>0</v>
      </c>
      <c r="I30" s="66">
        <v>1</v>
      </c>
      <c r="J30" s="66">
        <v>0</v>
      </c>
      <c r="K30" s="68">
        <v>58348.5</v>
      </c>
      <c r="L30" s="68">
        <f>SUM(L31:L33)</f>
        <v>0</v>
      </c>
      <c r="M30" s="68">
        <f>SUM(M31:M33)</f>
        <v>0</v>
      </c>
    </row>
    <row r="31" spans="1:13" s="8" customFormat="1" x14ac:dyDescent="0.25">
      <c r="A31" s="139"/>
      <c r="B31" s="139"/>
      <c r="C31" s="139"/>
      <c r="D31" s="138"/>
      <c r="E31" s="18" t="s">
        <v>159</v>
      </c>
      <c r="F31" s="87" t="s">
        <v>154</v>
      </c>
      <c r="G31" s="87" t="s">
        <v>154</v>
      </c>
      <c r="H31" s="66" t="s">
        <v>215</v>
      </c>
      <c r="I31" s="87" t="s">
        <v>154</v>
      </c>
      <c r="J31" s="87" t="s">
        <v>154</v>
      </c>
      <c r="K31" s="82" t="s">
        <v>0</v>
      </c>
      <c r="L31" s="112" t="s">
        <v>154</v>
      </c>
      <c r="M31" s="112" t="s">
        <v>154</v>
      </c>
    </row>
    <row r="32" spans="1:13" s="8" customFormat="1" ht="25.5" x14ac:dyDescent="0.25">
      <c r="A32" s="139"/>
      <c r="B32" s="139"/>
      <c r="C32" s="139"/>
      <c r="D32" s="138"/>
      <c r="E32" s="18" t="s">
        <v>230</v>
      </c>
      <c r="F32" s="119"/>
      <c r="G32" s="119"/>
      <c r="H32" s="66" t="s">
        <v>146</v>
      </c>
      <c r="I32" s="119"/>
      <c r="J32" s="119"/>
      <c r="K32" s="82"/>
      <c r="L32" s="119"/>
      <c r="M32" s="119"/>
    </row>
    <row r="33" spans="1:13" s="8" customFormat="1" x14ac:dyDescent="0.25">
      <c r="A33" s="139"/>
      <c r="B33" s="139"/>
      <c r="C33" s="139"/>
      <c r="D33" s="138"/>
      <c r="E33" s="18" t="s">
        <v>160</v>
      </c>
      <c r="F33" s="87" t="s">
        <v>154</v>
      </c>
      <c r="G33" s="87" t="s">
        <v>154</v>
      </c>
      <c r="H33" s="119" t="s">
        <v>0</v>
      </c>
      <c r="I33" s="66" t="s">
        <v>213</v>
      </c>
      <c r="J33" s="87" t="s">
        <v>154</v>
      </c>
      <c r="K33" s="112" t="s">
        <v>0</v>
      </c>
      <c r="L33" s="112" t="s">
        <v>154</v>
      </c>
      <c r="M33" s="112" t="s">
        <v>154</v>
      </c>
    </row>
    <row r="34" spans="1:13" s="7" customFormat="1" ht="38.25" x14ac:dyDescent="0.25">
      <c r="A34" s="29" t="s">
        <v>17</v>
      </c>
      <c r="B34" s="29" t="s">
        <v>22</v>
      </c>
      <c r="C34" s="29" t="s">
        <v>181</v>
      </c>
      <c r="D34" s="29" t="s">
        <v>154</v>
      </c>
      <c r="E34" s="62" t="s">
        <v>35</v>
      </c>
      <c r="F34" s="30" t="s">
        <v>166</v>
      </c>
      <c r="G34" s="61" t="s">
        <v>38</v>
      </c>
      <c r="H34" s="80">
        <f>H62+H59+H35+H38+H41</f>
        <v>385.4</v>
      </c>
      <c r="I34" s="80">
        <f>0</f>
        <v>0</v>
      </c>
      <c r="J34" s="80">
        <v>0</v>
      </c>
      <c r="K34" s="63">
        <f>K35+K71+K44+K47+K50+K53+K59+K56+K62+K65+K38+K41</f>
        <v>28676.06</v>
      </c>
      <c r="L34" s="63">
        <f>L56+L65</f>
        <v>43162.97</v>
      </c>
      <c r="M34" s="63">
        <f>M68</f>
        <v>4637.33</v>
      </c>
    </row>
    <row r="35" spans="1:13" ht="49.5" customHeight="1" x14ac:dyDescent="0.25">
      <c r="A35" s="139" t="s">
        <v>17</v>
      </c>
      <c r="B35" s="139" t="s">
        <v>22</v>
      </c>
      <c r="C35" s="139" t="s">
        <v>181</v>
      </c>
      <c r="D35" s="138" t="s">
        <v>36</v>
      </c>
      <c r="E35" s="96" t="s">
        <v>214</v>
      </c>
      <c r="F35" s="89" t="str">
        <f>[1]отчет!G55</f>
        <v>площадь отремонтированных помещений</v>
      </c>
      <c r="G35" s="66" t="str">
        <f>[1]отчет!H55</f>
        <v>кв.м.</v>
      </c>
      <c r="H35" s="127">
        <v>150</v>
      </c>
      <c r="I35" s="66" t="s">
        <v>154</v>
      </c>
      <c r="J35" s="66" t="s">
        <v>154</v>
      </c>
      <c r="K35" s="68">
        <v>3570</v>
      </c>
      <c r="L35" s="68">
        <v>0</v>
      </c>
      <c r="M35" s="68">
        <v>0</v>
      </c>
    </row>
    <row r="36" spans="1:13" ht="27" customHeight="1" x14ac:dyDescent="0.25">
      <c r="A36" s="139"/>
      <c r="B36" s="139"/>
      <c r="C36" s="139"/>
      <c r="D36" s="138"/>
      <c r="E36" s="104" t="s">
        <v>182</v>
      </c>
      <c r="F36" s="87" t="s">
        <v>154</v>
      </c>
      <c r="G36" s="87" t="s">
        <v>154</v>
      </c>
      <c r="H36" s="66" t="s">
        <v>213</v>
      </c>
      <c r="I36" s="87" t="s">
        <v>154</v>
      </c>
      <c r="J36" s="87" t="s">
        <v>154</v>
      </c>
      <c r="K36" s="112" t="s">
        <v>154</v>
      </c>
      <c r="L36" s="112" t="s">
        <v>154</v>
      </c>
      <c r="M36" s="112" t="s">
        <v>154</v>
      </c>
    </row>
    <row r="37" spans="1:13" ht="27" customHeight="1" x14ac:dyDescent="0.25">
      <c r="A37" s="139"/>
      <c r="B37" s="139"/>
      <c r="C37" s="139"/>
      <c r="D37" s="138"/>
      <c r="E37" s="104" t="s">
        <v>169</v>
      </c>
      <c r="F37" s="87" t="s">
        <v>154</v>
      </c>
      <c r="G37" s="87" t="s">
        <v>154</v>
      </c>
      <c r="H37" s="76" t="s">
        <v>184</v>
      </c>
      <c r="I37" s="87" t="s">
        <v>154</v>
      </c>
      <c r="J37" s="87" t="s">
        <v>154</v>
      </c>
      <c r="K37" s="112" t="s">
        <v>154</v>
      </c>
      <c r="L37" s="112" t="s">
        <v>154</v>
      </c>
      <c r="M37" s="112" t="s">
        <v>154</v>
      </c>
    </row>
    <row r="38" spans="1:13" ht="57.75" customHeight="1" x14ac:dyDescent="0.25">
      <c r="A38" s="139" t="s">
        <v>17</v>
      </c>
      <c r="B38" s="139" t="s">
        <v>22</v>
      </c>
      <c r="C38" s="139" t="s">
        <v>181</v>
      </c>
      <c r="D38" s="138" t="s">
        <v>36</v>
      </c>
      <c r="E38" s="120" t="s">
        <v>216</v>
      </c>
      <c r="F38" s="89" t="s">
        <v>217</v>
      </c>
      <c r="G38" s="66" t="s">
        <v>40</v>
      </c>
      <c r="H38" s="127">
        <v>73</v>
      </c>
      <c r="I38" s="66" t="s">
        <v>154</v>
      </c>
      <c r="J38" s="66" t="s">
        <v>154</v>
      </c>
      <c r="K38" s="85">
        <v>1900.13</v>
      </c>
      <c r="L38" s="66">
        <v>0</v>
      </c>
      <c r="M38" s="66">
        <v>0</v>
      </c>
    </row>
    <row r="39" spans="1:13" ht="27" customHeight="1" x14ac:dyDescent="0.25">
      <c r="A39" s="139"/>
      <c r="B39" s="139"/>
      <c r="C39" s="139"/>
      <c r="D39" s="138"/>
      <c r="E39" s="104" t="s">
        <v>182</v>
      </c>
      <c r="F39" s="117" t="s">
        <v>154</v>
      </c>
      <c r="G39" s="117" t="s">
        <v>154</v>
      </c>
      <c r="H39" s="66" t="s">
        <v>146</v>
      </c>
      <c r="I39" s="117" t="s">
        <v>154</v>
      </c>
      <c r="J39" s="117" t="s">
        <v>154</v>
      </c>
      <c r="K39" s="117" t="s">
        <v>154</v>
      </c>
      <c r="L39" s="117" t="s">
        <v>154</v>
      </c>
      <c r="M39" s="117" t="s">
        <v>154</v>
      </c>
    </row>
    <row r="40" spans="1:13" ht="27" customHeight="1" x14ac:dyDescent="0.25">
      <c r="A40" s="139"/>
      <c r="B40" s="139"/>
      <c r="C40" s="139"/>
      <c r="D40" s="138"/>
      <c r="E40" s="104" t="s">
        <v>169</v>
      </c>
      <c r="F40" s="117" t="s">
        <v>154</v>
      </c>
      <c r="G40" s="117" t="s">
        <v>154</v>
      </c>
      <c r="H40" s="76" t="s">
        <v>20</v>
      </c>
      <c r="I40" s="117" t="s">
        <v>154</v>
      </c>
      <c r="J40" s="117" t="s">
        <v>154</v>
      </c>
      <c r="K40" s="117" t="s">
        <v>154</v>
      </c>
      <c r="L40" s="117" t="s">
        <v>154</v>
      </c>
      <c r="M40" s="117" t="s">
        <v>154</v>
      </c>
    </row>
    <row r="41" spans="1:13" ht="56.25" customHeight="1" x14ac:dyDescent="0.25">
      <c r="A41" s="139" t="s">
        <v>17</v>
      </c>
      <c r="B41" s="139" t="s">
        <v>22</v>
      </c>
      <c r="C41" s="139" t="s">
        <v>181</v>
      </c>
      <c r="D41" s="138" t="s">
        <v>36</v>
      </c>
      <c r="E41" s="120" t="s">
        <v>218</v>
      </c>
      <c r="F41" s="89" t="s">
        <v>219</v>
      </c>
      <c r="G41" s="66" t="s">
        <v>40</v>
      </c>
      <c r="H41" s="127">
        <v>134</v>
      </c>
      <c r="I41" s="66" t="s">
        <v>154</v>
      </c>
      <c r="J41" s="66" t="s">
        <v>154</v>
      </c>
      <c r="K41" s="85">
        <v>595</v>
      </c>
      <c r="L41" s="85">
        <v>0</v>
      </c>
      <c r="M41" s="85">
        <v>0</v>
      </c>
    </row>
    <row r="42" spans="1:13" ht="20.25" customHeight="1" x14ac:dyDescent="0.25">
      <c r="A42" s="139"/>
      <c r="B42" s="139"/>
      <c r="C42" s="139"/>
      <c r="D42" s="138"/>
      <c r="E42" s="104" t="s">
        <v>182</v>
      </c>
      <c r="F42" s="117" t="s">
        <v>154</v>
      </c>
      <c r="G42" s="117" t="s">
        <v>154</v>
      </c>
      <c r="H42" s="66" t="s">
        <v>150</v>
      </c>
      <c r="I42" s="117" t="s">
        <v>154</v>
      </c>
      <c r="J42" s="117" t="s">
        <v>154</v>
      </c>
      <c r="K42" s="117" t="s">
        <v>154</v>
      </c>
      <c r="L42" s="117" t="s">
        <v>154</v>
      </c>
      <c r="M42" s="117" t="s">
        <v>154</v>
      </c>
    </row>
    <row r="43" spans="1:13" ht="27" customHeight="1" x14ac:dyDescent="0.25">
      <c r="A43" s="139"/>
      <c r="B43" s="139"/>
      <c r="C43" s="139"/>
      <c r="D43" s="138"/>
      <c r="E43" s="104" t="s">
        <v>169</v>
      </c>
      <c r="F43" s="117" t="s">
        <v>154</v>
      </c>
      <c r="G43" s="117" t="s">
        <v>154</v>
      </c>
      <c r="H43" s="76" t="s">
        <v>215</v>
      </c>
      <c r="I43" s="117" t="s">
        <v>154</v>
      </c>
      <c r="J43" s="117" t="s">
        <v>154</v>
      </c>
      <c r="K43" s="117" t="s">
        <v>154</v>
      </c>
      <c r="L43" s="117" t="s">
        <v>154</v>
      </c>
      <c r="M43" s="117" t="s">
        <v>154</v>
      </c>
    </row>
    <row r="44" spans="1:13" ht="55.5" customHeight="1" x14ac:dyDescent="0.25">
      <c r="A44" s="140" t="s">
        <v>17</v>
      </c>
      <c r="B44" s="140" t="s">
        <v>22</v>
      </c>
      <c r="C44" s="139" t="s">
        <v>181</v>
      </c>
      <c r="D44" s="142" t="s">
        <v>36</v>
      </c>
      <c r="E44" s="94" t="s">
        <v>183</v>
      </c>
      <c r="F44" s="89" t="s">
        <v>209</v>
      </c>
      <c r="G44" s="66" t="s">
        <v>63</v>
      </c>
      <c r="H44" s="66">
        <v>1</v>
      </c>
      <c r="I44" s="66" t="s">
        <v>154</v>
      </c>
      <c r="J44" s="66" t="s">
        <v>154</v>
      </c>
      <c r="K44" s="85">
        <v>806</v>
      </c>
      <c r="L44" s="66">
        <v>0</v>
      </c>
      <c r="M44" s="66">
        <v>0</v>
      </c>
    </row>
    <row r="45" spans="1:13" ht="28.5" customHeight="1" x14ac:dyDescent="0.25">
      <c r="A45" s="141"/>
      <c r="B45" s="141"/>
      <c r="C45" s="139"/>
      <c r="D45" s="143"/>
      <c r="E45" s="104" t="s">
        <v>162</v>
      </c>
      <c r="F45" s="87" t="s">
        <v>154</v>
      </c>
      <c r="G45" s="87" t="s">
        <v>154</v>
      </c>
      <c r="H45" s="66" t="s">
        <v>215</v>
      </c>
      <c r="I45" s="87" t="s">
        <v>154</v>
      </c>
      <c r="J45" s="87" t="s">
        <v>154</v>
      </c>
      <c r="K45" s="112" t="s">
        <v>154</v>
      </c>
      <c r="L45" s="112" t="s">
        <v>154</v>
      </c>
      <c r="M45" s="112" t="s">
        <v>154</v>
      </c>
    </row>
    <row r="46" spans="1:13" ht="30.75" customHeight="1" x14ac:dyDescent="0.25">
      <c r="A46" s="141"/>
      <c r="B46" s="141"/>
      <c r="C46" s="139"/>
      <c r="D46" s="143"/>
      <c r="E46" s="104" t="s">
        <v>169</v>
      </c>
      <c r="F46" s="87" t="s">
        <v>154</v>
      </c>
      <c r="G46" s="87" t="s">
        <v>154</v>
      </c>
      <c r="H46" s="76" t="s">
        <v>20</v>
      </c>
      <c r="I46" s="87" t="s">
        <v>154</v>
      </c>
      <c r="J46" s="87" t="s">
        <v>154</v>
      </c>
      <c r="K46" s="112" t="s">
        <v>154</v>
      </c>
      <c r="L46" s="112" t="s">
        <v>154</v>
      </c>
      <c r="M46" s="112" t="s">
        <v>154</v>
      </c>
    </row>
    <row r="47" spans="1:13" ht="54.75" customHeight="1" x14ac:dyDescent="0.25">
      <c r="A47" s="139" t="s">
        <v>17</v>
      </c>
      <c r="B47" s="139" t="s">
        <v>22</v>
      </c>
      <c r="C47" s="139" t="s">
        <v>181</v>
      </c>
      <c r="D47" s="138" t="s">
        <v>36</v>
      </c>
      <c r="E47" s="94" t="s">
        <v>185</v>
      </c>
      <c r="F47" s="89" t="s">
        <v>209</v>
      </c>
      <c r="G47" s="66" t="s">
        <v>63</v>
      </c>
      <c r="H47" s="66">
        <v>1</v>
      </c>
      <c r="I47" s="66" t="s">
        <v>154</v>
      </c>
      <c r="J47" s="66" t="s">
        <v>154</v>
      </c>
      <c r="K47" s="85">
        <v>815.2</v>
      </c>
      <c r="L47" s="66">
        <v>0</v>
      </c>
      <c r="M47" s="66">
        <v>0</v>
      </c>
    </row>
    <row r="48" spans="1:13" ht="17.25" customHeight="1" x14ac:dyDescent="0.25">
      <c r="A48" s="139"/>
      <c r="B48" s="139"/>
      <c r="C48" s="139"/>
      <c r="D48" s="138"/>
      <c r="E48" s="18" t="s">
        <v>162</v>
      </c>
      <c r="F48" s="87" t="s">
        <v>154</v>
      </c>
      <c r="G48" s="87" t="s">
        <v>154</v>
      </c>
      <c r="H48" s="66" t="s">
        <v>215</v>
      </c>
      <c r="I48" s="87" t="s">
        <v>154</v>
      </c>
      <c r="J48" s="87" t="s">
        <v>154</v>
      </c>
      <c r="K48" s="112" t="s">
        <v>154</v>
      </c>
      <c r="L48" s="112" t="s">
        <v>154</v>
      </c>
      <c r="M48" s="112" t="s">
        <v>154</v>
      </c>
    </row>
    <row r="49" spans="1:16" ht="30" customHeight="1" x14ac:dyDescent="0.25">
      <c r="A49" s="139"/>
      <c r="B49" s="139"/>
      <c r="C49" s="139"/>
      <c r="D49" s="138"/>
      <c r="E49" s="18" t="s">
        <v>169</v>
      </c>
      <c r="F49" s="87" t="s">
        <v>154</v>
      </c>
      <c r="G49" s="87" t="s">
        <v>154</v>
      </c>
      <c r="H49" s="66" t="s">
        <v>20</v>
      </c>
      <c r="I49" s="87" t="s">
        <v>154</v>
      </c>
      <c r="J49" s="87" t="s">
        <v>154</v>
      </c>
      <c r="K49" s="112" t="s">
        <v>154</v>
      </c>
      <c r="L49" s="112" t="s">
        <v>154</v>
      </c>
      <c r="M49" s="112" t="s">
        <v>154</v>
      </c>
    </row>
    <row r="50" spans="1:16" ht="169.5" customHeight="1" x14ac:dyDescent="0.25">
      <c r="A50" s="139" t="s">
        <v>17</v>
      </c>
      <c r="B50" s="139" t="s">
        <v>22</v>
      </c>
      <c r="C50" s="139" t="s">
        <v>181</v>
      </c>
      <c r="D50" s="138" t="s">
        <v>36</v>
      </c>
      <c r="E50" s="94" t="s">
        <v>259</v>
      </c>
      <c r="F50" s="89" t="s">
        <v>209</v>
      </c>
      <c r="G50" s="66" t="s">
        <v>63</v>
      </c>
      <c r="H50" s="66">
        <v>1</v>
      </c>
      <c r="I50" s="66" t="s">
        <v>154</v>
      </c>
      <c r="J50" s="66" t="s">
        <v>154</v>
      </c>
      <c r="K50" s="85">
        <v>841.43</v>
      </c>
      <c r="L50" s="66">
        <v>0</v>
      </c>
      <c r="M50" s="66">
        <v>0</v>
      </c>
    </row>
    <row r="51" spans="1:16" ht="26.25" customHeight="1" x14ac:dyDescent="0.25">
      <c r="A51" s="139"/>
      <c r="B51" s="139"/>
      <c r="C51" s="139"/>
      <c r="D51" s="138"/>
      <c r="E51" s="18" t="s">
        <v>173</v>
      </c>
      <c r="F51" s="87" t="s">
        <v>154</v>
      </c>
      <c r="G51" s="87" t="s">
        <v>154</v>
      </c>
      <c r="H51" s="66" t="s">
        <v>215</v>
      </c>
      <c r="I51" s="87" t="s">
        <v>154</v>
      </c>
      <c r="J51" s="87" t="s">
        <v>154</v>
      </c>
      <c r="K51" s="112" t="s">
        <v>154</v>
      </c>
      <c r="L51" s="112" t="s">
        <v>154</v>
      </c>
      <c r="M51" s="112" t="s">
        <v>154</v>
      </c>
      <c r="N51" s="72"/>
    </row>
    <row r="52" spans="1:16" ht="30" customHeight="1" x14ac:dyDescent="0.25">
      <c r="A52" s="139"/>
      <c r="B52" s="139"/>
      <c r="C52" s="139"/>
      <c r="D52" s="138"/>
      <c r="E52" s="18" t="s">
        <v>169</v>
      </c>
      <c r="F52" s="87" t="s">
        <v>154</v>
      </c>
      <c r="G52" s="87" t="s">
        <v>154</v>
      </c>
      <c r="H52" s="66" t="s">
        <v>20</v>
      </c>
      <c r="I52" s="87" t="s">
        <v>154</v>
      </c>
      <c r="J52" s="87" t="s">
        <v>154</v>
      </c>
      <c r="K52" s="112" t="s">
        <v>154</v>
      </c>
      <c r="L52" s="112" t="s">
        <v>154</v>
      </c>
      <c r="M52" s="112" t="s">
        <v>154</v>
      </c>
    </row>
    <row r="53" spans="1:16" ht="50.25" customHeight="1" x14ac:dyDescent="0.25">
      <c r="A53" s="139" t="s">
        <v>17</v>
      </c>
      <c r="B53" s="139" t="s">
        <v>22</v>
      </c>
      <c r="C53" s="139" t="s">
        <v>181</v>
      </c>
      <c r="D53" s="138" t="s">
        <v>36</v>
      </c>
      <c r="E53" s="94" t="s">
        <v>186</v>
      </c>
      <c r="F53" s="89" t="s">
        <v>187</v>
      </c>
      <c r="G53" s="66" t="s">
        <v>63</v>
      </c>
      <c r="H53" s="66">
        <v>1</v>
      </c>
      <c r="I53" s="66" t="s">
        <v>154</v>
      </c>
      <c r="J53" s="66" t="s">
        <v>154</v>
      </c>
      <c r="K53" s="85">
        <v>4012.82</v>
      </c>
      <c r="L53" s="66">
        <v>0</v>
      </c>
      <c r="M53" s="66">
        <v>0</v>
      </c>
    </row>
    <row r="54" spans="1:16" ht="15" customHeight="1" x14ac:dyDescent="0.25">
      <c r="A54" s="139"/>
      <c r="B54" s="139"/>
      <c r="C54" s="139"/>
      <c r="D54" s="138"/>
      <c r="E54" s="18" t="s">
        <v>162</v>
      </c>
      <c r="F54" s="87" t="s">
        <v>154</v>
      </c>
      <c r="G54" s="76" t="s">
        <v>154</v>
      </c>
      <c r="H54" s="66" t="s">
        <v>146</v>
      </c>
      <c r="I54" s="76" t="s">
        <v>154</v>
      </c>
      <c r="J54" s="87" t="s">
        <v>154</v>
      </c>
      <c r="K54" s="112" t="s">
        <v>154</v>
      </c>
      <c r="L54" s="112" t="s">
        <v>154</v>
      </c>
      <c r="M54" s="112" t="s">
        <v>154</v>
      </c>
    </row>
    <row r="55" spans="1:16" ht="29.25" customHeight="1" x14ac:dyDescent="0.25">
      <c r="A55" s="139"/>
      <c r="B55" s="139"/>
      <c r="C55" s="139"/>
      <c r="D55" s="138"/>
      <c r="E55" s="18" t="s">
        <v>169</v>
      </c>
      <c r="F55" s="87" t="s">
        <v>154</v>
      </c>
      <c r="G55" s="76" t="s">
        <v>154</v>
      </c>
      <c r="H55" s="66" t="s">
        <v>33</v>
      </c>
      <c r="I55" s="76" t="s">
        <v>154</v>
      </c>
      <c r="J55" s="87" t="s">
        <v>154</v>
      </c>
      <c r="K55" s="112" t="s">
        <v>154</v>
      </c>
      <c r="L55" s="112" t="s">
        <v>154</v>
      </c>
      <c r="M55" s="112" t="s">
        <v>154</v>
      </c>
    </row>
    <row r="56" spans="1:16" ht="63.75" customHeight="1" x14ac:dyDescent="0.25">
      <c r="A56" s="139" t="s">
        <v>17</v>
      </c>
      <c r="B56" s="139" t="s">
        <v>22</v>
      </c>
      <c r="C56" s="139" t="s">
        <v>181</v>
      </c>
      <c r="D56" s="138" t="s">
        <v>36</v>
      </c>
      <c r="E56" s="94" t="s">
        <v>188</v>
      </c>
      <c r="F56" s="89" t="s">
        <v>187</v>
      </c>
      <c r="G56" s="66" t="s">
        <v>63</v>
      </c>
      <c r="H56" s="66" t="s">
        <v>154</v>
      </c>
      <c r="I56" s="66">
        <v>1</v>
      </c>
      <c r="J56" s="66" t="s">
        <v>154</v>
      </c>
      <c r="K56" s="85">
        <v>13648</v>
      </c>
      <c r="L56" s="85">
        <f>32163-0.03</f>
        <v>32162.97</v>
      </c>
      <c r="M56" s="66">
        <v>0</v>
      </c>
    </row>
    <row r="57" spans="1:16" ht="27" customHeight="1" x14ac:dyDescent="0.25">
      <c r="A57" s="139"/>
      <c r="B57" s="139"/>
      <c r="C57" s="139"/>
      <c r="D57" s="138"/>
      <c r="E57" s="18" t="s">
        <v>165</v>
      </c>
      <c r="F57" s="87" t="s">
        <v>154</v>
      </c>
      <c r="G57" s="87" t="s">
        <v>154</v>
      </c>
      <c r="H57" s="66" t="s">
        <v>62</v>
      </c>
      <c r="I57" s="87" t="s">
        <v>154</v>
      </c>
      <c r="J57" s="87" t="s">
        <v>154</v>
      </c>
      <c r="K57" s="112" t="s">
        <v>154</v>
      </c>
      <c r="L57" s="112" t="s">
        <v>154</v>
      </c>
      <c r="M57" s="112" t="s">
        <v>154</v>
      </c>
    </row>
    <row r="58" spans="1:16" ht="27" customHeight="1" x14ac:dyDescent="0.25">
      <c r="A58" s="139"/>
      <c r="B58" s="139"/>
      <c r="C58" s="139"/>
      <c r="D58" s="138"/>
      <c r="E58" s="18" t="s">
        <v>169</v>
      </c>
      <c r="F58" s="87" t="s">
        <v>154</v>
      </c>
      <c r="G58" s="87" t="s">
        <v>154</v>
      </c>
      <c r="H58" s="112" t="s">
        <v>154</v>
      </c>
      <c r="I58" s="66" t="s">
        <v>205</v>
      </c>
      <c r="J58" s="87" t="s">
        <v>154</v>
      </c>
      <c r="K58" s="112" t="s">
        <v>154</v>
      </c>
      <c r="L58" s="112" t="s">
        <v>154</v>
      </c>
      <c r="M58" s="112" t="s">
        <v>154</v>
      </c>
      <c r="O58" s="115"/>
    </row>
    <row r="59" spans="1:16" ht="44.25" customHeight="1" x14ac:dyDescent="0.25">
      <c r="A59" s="139" t="s">
        <v>17</v>
      </c>
      <c r="B59" s="139" t="s">
        <v>22</v>
      </c>
      <c r="C59" s="139" t="s">
        <v>181</v>
      </c>
      <c r="D59" s="138" t="s">
        <v>36</v>
      </c>
      <c r="E59" s="94" t="s">
        <v>189</v>
      </c>
      <c r="F59" s="66" t="s">
        <v>39</v>
      </c>
      <c r="G59" s="66" t="s">
        <v>40</v>
      </c>
      <c r="H59" s="66">
        <v>22.3</v>
      </c>
      <c r="I59" s="66" t="s">
        <v>154</v>
      </c>
      <c r="J59" s="66" t="s">
        <v>154</v>
      </c>
      <c r="K59" s="85">
        <v>1333.68</v>
      </c>
      <c r="L59" s="66">
        <v>0</v>
      </c>
      <c r="M59" s="66">
        <v>0</v>
      </c>
      <c r="O59" s="115"/>
    </row>
    <row r="60" spans="1:16" ht="14.25" customHeight="1" x14ac:dyDescent="0.25">
      <c r="A60" s="139"/>
      <c r="B60" s="139"/>
      <c r="C60" s="139"/>
      <c r="D60" s="138"/>
      <c r="E60" s="18" t="s">
        <v>164</v>
      </c>
      <c r="F60" s="87" t="s">
        <v>154</v>
      </c>
      <c r="G60" s="87" t="s">
        <v>154</v>
      </c>
      <c r="H60" s="137" t="s">
        <v>213</v>
      </c>
      <c r="I60" s="87" t="s">
        <v>154</v>
      </c>
      <c r="J60" s="87" t="s">
        <v>154</v>
      </c>
      <c r="K60" s="112" t="s">
        <v>154</v>
      </c>
      <c r="L60" s="112" t="s">
        <v>154</v>
      </c>
      <c r="M60" s="112" t="s">
        <v>154</v>
      </c>
      <c r="O60" s="115"/>
    </row>
    <row r="61" spans="1:16" ht="15" customHeight="1" x14ac:dyDescent="0.25">
      <c r="A61" s="139"/>
      <c r="B61" s="139"/>
      <c r="C61" s="139"/>
      <c r="D61" s="138"/>
      <c r="E61" s="18" t="s">
        <v>161</v>
      </c>
      <c r="F61" s="87" t="s">
        <v>154</v>
      </c>
      <c r="G61" s="87" t="s">
        <v>154</v>
      </c>
      <c r="H61" s="137" t="s">
        <v>62</v>
      </c>
      <c r="I61" s="87" t="s">
        <v>154</v>
      </c>
      <c r="J61" s="87" t="s">
        <v>154</v>
      </c>
      <c r="K61" s="112" t="s">
        <v>154</v>
      </c>
      <c r="L61" s="112" t="s">
        <v>154</v>
      </c>
      <c r="M61" s="112" t="s">
        <v>154</v>
      </c>
      <c r="O61" s="115"/>
    </row>
    <row r="62" spans="1:16" ht="47.25" customHeight="1" x14ac:dyDescent="0.25">
      <c r="A62" s="139" t="s">
        <v>17</v>
      </c>
      <c r="B62" s="139" t="s">
        <v>22</v>
      </c>
      <c r="C62" s="139" t="s">
        <v>181</v>
      </c>
      <c r="D62" s="138" t="s">
        <v>36</v>
      </c>
      <c r="E62" s="116" t="s">
        <v>190</v>
      </c>
      <c r="F62" s="66" t="s">
        <v>39</v>
      </c>
      <c r="G62" s="66" t="s">
        <v>40</v>
      </c>
      <c r="H62" s="128">
        <v>6.1</v>
      </c>
      <c r="I62" s="66" t="s">
        <v>0</v>
      </c>
      <c r="J62" s="66" t="s">
        <v>0</v>
      </c>
      <c r="K62" s="85">
        <v>605</v>
      </c>
      <c r="L62" s="66" t="s">
        <v>0</v>
      </c>
      <c r="M62" s="66" t="s">
        <v>0</v>
      </c>
      <c r="O62" s="115"/>
      <c r="P62" s="81"/>
    </row>
    <row r="63" spans="1:16" ht="15" customHeight="1" x14ac:dyDescent="0.25">
      <c r="A63" s="139"/>
      <c r="B63" s="139"/>
      <c r="C63" s="139"/>
      <c r="D63" s="138"/>
      <c r="E63" s="18" t="s">
        <v>164</v>
      </c>
      <c r="F63" s="106" t="s">
        <v>154</v>
      </c>
      <c r="G63" s="106" t="s">
        <v>154</v>
      </c>
      <c r="H63" s="137" t="s">
        <v>213</v>
      </c>
      <c r="I63" s="106" t="s">
        <v>154</v>
      </c>
      <c r="J63" s="106" t="s">
        <v>154</v>
      </c>
      <c r="K63" s="112" t="s">
        <v>154</v>
      </c>
      <c r="L63" s="112" t="s">
        <v>154</v>
      </c>
      <c r="M63" s="112" t="s">
        <v>154</v>
      </c>
      <c r="O63" s="115"/>
    </row>
    <row r="64" spans="1:16" ht="15" customHeight="1" x14ac:dyDescent="0.25">
      <c r="A64" s="139"/>
      <c r="B64" s="139"/>
      <c r="C64" s="139"/>
      <c r="D64" s="138"/>
      <c r="E64" s="18" t="s">
        <v>161</v>
      </c>
      <c r="F64" s="106" t="s">
        <v>154</v>
      </c>
      <c r="G64" s="106" t="s">
        <v>154</v>
      </c>
      <c r="H64" s="137" t="s">
        <v>184</v>
      </c>
      <c r="I64" s="106" t="s">
        <v>0</v>
      </c>
      <c r="J64" s="106" t="s">
        <v>154</v>
      </c>
      <c r="K64" s="112" t="s">
        <v>154</v>
      </c>
      <c r="L64" s="112" t="s">
        <v>154</v>
      </c>
      <c r="M64" s="112" t="s">
        <v>154</v>
      </c>
    </row>
    <row r="65" spans="1:13" ht="77.25" customHeight="1" x14ac:dyDescent="0.25">
      <c r="A65" s="139" t="s">
        <v>17</v>
      </c>
      <c r="B65" s="139" t="s">
        <v>22</v>
      </c>
      <c r="C65" s="139" t="s">
        <v>181</v>
      </c>
      <c r="D65" s="138" t="s">
        <v>36</v>
      </c>
      <c r="E65" s="107" t="s">
        <v>191</v>
      </c>
      <c r="F65" s="66" t="s">
        <v>187</v>
      </c>
      <c r="G65" s="66" t="s">
        <v>63</v>
      </c>
      <c r="H65" s="66">
        <v>0</v>
      </c>
      <c r="I65" s="66">
        <v>1</v>
      </c>
      <c r="J65" s="66"/>
      <c r="K65" s="85">
        <v>0</v>
      </c>
      <c r="L65" s="85">
        <v>11000</v>
      </c>
      <c r="M65" s="66">
        <v>0</v>
      </c>
    </row>
    <row r="66" spans="1:13" ht="15" customHeight="1" x14ac:dyDescent="0.25">
      <c r="A66" s="139"/>
      <c r="B66" s="139"/>
      <c r="C66" s="139"/>
      <c r="D66" s="138"/>
      <c r="E66" s="18" t="s">
        <v>164</v>
      </c>
      <c r="F66" s="106" t="s">
        <v>154</v>
      </c>
      <c r="G66" s="106" t="s">
        <v>154</v>
      </c>
      <c r="H66" s="19" t="s">
        <v>0</v>
      </c>
      <c r="I66" s="66" t="s">
        <v>21</v>
      </c>
      <c r="J66" s="106" t="s">
        <v>154</v>
      </c>
      <c r="K66" s="112" t="s">
        <v>154</v>
      </c>
      <c r="L66" s="112" t="s">
        <v>154</v>
      </c>
      <c r="M66" s="112" t="s">
        <v>154</v>
      </c>
    </row>
    <row r="67" spans="1:13" ht="15" customHeight="1" x14ac:dyDescent="0.25">
      <c r="A67" s="139"/>
      <c r="B67" s="139"/>
      <c r="C67" s="139"/>
      <c r="D67" s="138"/>
      <c r="E67" s="18" t="s">
        <v>161</v>
      </c>
      <c r="F67" s="106" t="s">
        <v>154</v>
      </c>
      <c r="G67" s="106" t="s">
        <v>154</v>
      </c>
      <c r="H67" s="19" t="s">
        <v>0</v>
      </c>
      <c r="I67" s="66" t="s">
        <v>20</v>
      </c>
      <c r="J67" s="106" t="s">
        <v>154</v>
      </c>
      <c r="K67" s="112" t="s">
        <v>154</v>
      </c>
      <c r="L67" s="112" t="s">
        <v>154</v>
      </c>
      <c r="M67" s="112" t="s">
        <v>154</v>
      </c>
    </row>
    <row r="68" spans="1:13" ht="39.75" customHeight="1" x14ac:dyDescent="0.25">
      <c r="A68" s="139" t="s">
        <v>17</v>
      </c>
      <c r="B68" s="139" t="s">
        <v>22</v>
      </c>
      <c r="C68" s="139" t="s">
        <v>181</v>
      </c>
      <c r="D68" s="138" t="s">
        <v>36</v>
      </c>
      <c r="E68" s="114" t="s">
        <v>192</v>
      </c>
      <c r="F68" s="108" t="s">
        <v>170</v>
      </c>
      <c r="G68" s="108" t="s">
        <v>63</v>
      </c>
      <c r="H68" s="66">
        <v>0</v>
      </c>
      <c r="I68" s="67" t="s">
        <v>19</v>
      </c>
      <c r="J68" s="67" t="s">
        <v>17</v>
      </c>
      <c r="K68" s="68">
        <v>0</v>
      </c>
      <c r="L68" s="68">
        <v>0</v>
      </c>
      <c r="M68" s="68">
        <v>4637.33</v>
      </c>
    </row>
    <row r="69" spans="1:13" x14ac:dyDescent="0.25">
      <c r="A69" s="139"/>
      <c r="B69" s="139"/>
      <c r="C69" s="139"/>
      <c r="D69" s="138"/>
      <c r="E69" s="18" t="s">
        <v>157</v>
      </c>
      <c r="F69" s="87" t="s">
        <v>154</v>
      </c>
      <c r="G69" s="87" t="s">
        <v>154</v>
      </c>
      <c r="H69" s="87" t="s">
        <v>154</v>
      </c>
      <c r="I69" s="87" t="s">
        <v>154</v>
      </c>
      <c r="J69" s="87" t="s">
        <v>154</v>
      </c>
      <c r="K69" s="112" t="s">
        <v>154</v>
      </c>
      <c r="L69" s="112" t="s">
        <v>154</v>
      </c>
      <c r="M69" s="112" t="s">
        <v>154</v>
      </c>
    </row>
    <row r="70" spans="1:13" x14ac:dyDescent="0.25">
      <c r="A70" s="139"/>
      <c r="B70" s="139"/>
      <c r="C70" s="139"/>
      <c r="D70" s="138"/>
      <c r="E70" s="18" t="s">
        <v>163</v>
      </c>
      <c r="F70" s="87" t="s">
        <v>154</v>
      </c>
      <c r="G70" s="87" t="s">
        <v>154</v>
      </c>
      <c r="H70" s="87" t="s">
        <v>154</v>
      </c>
      <c r="I70" s="75" t="s">
        <v>20</v>
      </c>
      <c r="J70" s="87" t="s">
        <v>154</v>
      </c>
      <c r="K70" s="112" t="s">
        <v>154</v>
      </c>
      <c r="L70" s="112" t="s">
        <v>154</v>
      </c>
      <c r="M70" s="112" t="s">
        <v>154</v>
      </c>
    </row>
    <row r="71" spans="1:13" ht="168" customHeight="1" x14ac:dyDescent="0.25">
      <c r="A71" s="139" t="s">
        <v>17</v>
      </c>
      <c r="B71" s="139" t="s">
        <v>22</v>
      </c>
      <c r="C71" s="139" t="s">
        <v>181</v>
      </c>
      <c r="D71" s="138" t="s">
        <v>36</v>
      </c>
      <c r="E71" s="95" t="s">
        <v>258</v>
      </c>
      <c r="F71" s="89" t="s">
        <v>64</v>
      </c>
      <c r="G71" s="66" t="s">
        <v>63</v>
      </c>
      <c r="H71" s="66">
        <v>1</v>
      </c>
      <c r="I71" s="66">
        <v>0</v>
      </c>
      <c r="J71" s="67" t="s">
        <v>19</v>
      </c>
      <c r="K71" s="68">
        <v>548.79999999999995</v>
      </c>
      <c r="L71" s="68">
        <v>0</v>
      </c>
      <c r="M71" s="68">
        <v>0</v>
      </c>
    </row>
    <row r="72" spans="1:13" ht="19.5" customHeight="1" x14ac:dyDescent="0.25">
      <c r="A72" s="139"/>
      <c r="B72" s="139"/>
      <c r="C72" s="139"/>
      <c r="D72" s="138"/>
      <c r="E72" s="104" t="s">
        <v>157</v>
      </c>
      <c r="F72" s="87" t="s">
        <v>154</v>
      </c>
      <c r="G72" s="87" t="s">
        <v>154</v>
      </c>
      <c r="H72" s="66" t="s">
        <v>215</v>
      </c>
      <c r="I72" s="117" t="s">
        <v>154</v>
      </c>
      <c r="J72" s="87" t="s">
        <v>154</v>
      </c>
      <c r="K72" s="112" t="s">
        <v>154</v>
      </c>
      <c r="L72" s="112" t="s">
        <v>154</v>
      </c>
      <c r="M72" s="112" t="s">
        <v>154</v>
      </c>
    </row>
    <row r="73" spans="1:13" ht="20.25" customHeight="1" x14ac:dyDescent="0.25">
      <c r="A73" s="139"/>
      <c r="B73" s="139"/>
      <c r="C73" s="139"/>
      <c r="D73" s="138"/>
      <c r="E73" s="104" t="s">
        <v>163</v>
      </c>
      <c r="F73" s="87" t="s">
        <v>154</v>
      </c>
      <c r="G73" s="87" t="s">
        <v>154</v>
      </c>
      <c r="H73" s="66" t="s">
        <v>41</v>
      </c>
      <c r="I73" s="117" t="s">
        <v>154</v>
      </c>
      <c r="J73" s="87" t="s">
        <v>154</v>
      </c>
      <c r="K73" s="112" t="s">
        <v>154</v>
      </c>
      <c r="L73" s="112" t="s">
        <v>154</v>
      </c>
      <c r="M73" s="112" t="s">
        <v>154</v>
      </c>
    </row>
  </sheetData>
  <mergeCells count="95">
    <mergeCell ref="E16:E17"/>
    <mergeCell ref="K16:K17"/>
    <mergeCell ref="L16:L17"/>
    <mergeCell ref="M16:M17"/>
    <mergeCell ref="E21:E22"/>
    <mergeCell ref="K21:K22"/>
    <mergeCell ref="L21:L22"/>
    <mergeCell ref="M21:M22"/>
    <mergeCell ref="C53:C55"/>
    <mergeCell ref="A50:A52"/>
    <mergeCell ref="A53:A55"/>
    <mergeCell ref="B50:B52"/>
    <mergeCell ref="C50:C52"/>
    <mergeCell ref="D50:D52"/>
    <mergeCell ref="A5:M5"/>
    <mergeCell ref="A6:M6"/>
    <mergeCell ref="A59:A61"/>
    <mergeCell ref="D47:D49"/>
    <mergeCell ref="B30:B33"/>
    <mergeCell ref="C30:C33"/>
    <mergeCell ref="D30:D33"/>
    <mergeCell ref="K7:M7"/>
    <mergeCell ref="B56:B58"/>
    <mergeCell ref="C56:C58"/>
    <mergeCell ref="D56:D58"/>
    <mergeCell ref="A47:A49"/>
    <mergeCell ref="B47:B49"/>
    <mergeCell ref="C47:C49"/>
    <mergeCell ref="B53:B55"/>
    <mergeCell ref="A68:A70"/>
    <mergeCell ref="A71:A73"/>
    <mergeCell ref="B71:B73"/>
    <mergeCell ref="C71:C73"/>
    <mergeCell ref="D71:D73"/>
    <mergeCell ref="A12:A15"/>
    <mergeCell ref="B12:B15"/>
    <mergeCell ref="C12:C15"/>
    <mergeCell ref="D12:D15"/>
    <mergeCell ref="I1:M4"/>
    <mergeCell ref="A7:A8"/>
    <mergeCell ref="B7:B8"/>
    <mergeCell ref="C7:C8"/>
    <mergeCell ref="D7:D8"/>
    <mergeCell ref="E7:E8"/>
    <mergeCell ref="F7:J7"/>
    <mergeCell ref="E12:E13"/>
    <mergeCell ref="K12:K13"/>
    <mergeCell ref="L12:L13"/>
    <mergeCell ref="M12:M13"/>
    <mergeCell ref="E10:F10"/>
    <mergeCell ref="A16:A20"/>
    <mergeCell ref="B16:B20"/>
    <mergeCell ref="C16:C20"/>
    <mergeCell ref="D16:D20"/>
    <mergeCell ref="A30:A33"/>
    <mergeCell ref="A21:A26"/>
    <mergeCell ref="B21:B26"/>
    <mergeCell ref="C21:C26"/>
    <mergeCell ref="D21:D26"/>
    <mergeCell ref="D27:D29"/>
    <mergeCell ref="A27:A29"/>
    <mergeCell ref="B27:B29"/>
    <mergeCell ref="C27:C29"/>
    <mergeCell ref="A44:A46"/>
    <mergeCell ref="A35:A37"/>
    <mergeCell ref="B35:B37"/>
    <mergeCell ref="C35:C37"/>
    <mergeCell ref="D35:D37"/>
    <mergeCell ref="D44:D46"/>
    <mergeCell ref="C44:C46"/>
    <mergeCell ref="B44:B46"/>
    <mergeCell ref="A38:A40"/>
    <mergeCell ref="B38:B40"/>
    <mergeCell ref="C38:C40"/>
    <mergeCell ref="D38:D40"/>
    <mergeCell ref="A41:A43"/>
    <mergeCell ref="B41:B43"/>
    <mergeCell ref="C41:C43"/>
    <mergeCell ref="D41:D43"/>
    <mergeCell ref="D53:D55"/>
    <mergeCell ref="B68:B70"/>
    <mergeCell ref="C68:C70"/>
    <mergeCell ref="D68:D70"/>
    <mergeCell ref="A56:A58"/>
    <mergeCell ref="A62:A64"/>
    <mergeCell ref="A65:A67"/>
    <mergeCell ref="B62:B64"/>
    <mergeCell ref="B59:B61"/>
    <mergeCell ref="C59:C61"/>
    <mergeCell ref="D59:D61"/>
    <mergeCell ref="B65:B67"/>
    <mergeCell ref="C62:C64"/>
    <mergeCell ref="C65:C67"/>
    <mergeCell ref="D62:D64"/>
    <mergeCell ref="D65:D67"/>
  </mergeCells>
  <pageMargins left="0.11811023622047245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opLeftCell="A25" workbookViewId="0">
      <selection activeCell="P12" sqref="P12"/>
    </sheetView>
  </sheetViews>
  <sheetFormatPr defaultRowHeight="15" x14ac:dyDescent="0.25"/>
  <cols>
    <col min="1" max="1" width="5" style="6" customWidth="1"/>
    <col min="2" max="2" width="8.375" style="6" customWidth="1"/>
    <col min="3" max="3" width="7.5" style="6" customWidth="1"/>
    <col min="4" max="4" width="12.375" style="6" customWidth="1"/>
    <col min="5" max="5" width="27" style="6" customWidth="1"/>
    <col min="6" max="6" width="14.75" style="72" customWidth="1"/>
    <col min="7" max="7" width="8.125" style="6" customWidth="1"/>
    <col min="8" max="8" width="7.75" style="6" customWidth="1"/>
    <col min="9" max="9" width="8.375" style="6" customWidth="1"/>
    <col min="10" max="10" width="8.125" style="6" customWidth="1"/>
    <col min="11" max="11" width="9.75" style="6" customWidth="1"/>
    <col min="12" max="12" width="9" style="6" customWidth="1"/>
    <col min="13" max="13" width="8.5" style="6" customWidth="1"/>
    <col min="14" max="15" width="9.25" style="6" bestFit="1" customWidth="1"/>
    <col min="16" max="16" width="10" style="6" bestFit="1" customWidth="1"/>
    <col min="17" max="17" width="9" style="6"/>
    <col min="18" max="18" width="9.25" style="6" bestFit="1" customWidth="1"/>
    <col min="19" max="16384" width="9" style="6"/>
  </cols>
  <sheetData>
    <row r="1" spans="1:18" ht="15" customHeight="1" x14ac:dyDescent="0.25">
      <c r="H1" s="78"/>
      <c r="I1" s="152" t="s">
        <v>193</v>
      </c>
      <c r="J1" s="153"/>
      <c r="K1" s="153"/>
      <c r="L1" s="153"/>
      <c r="M1" s="153"/>
    </row>
    <row r="2" spans="1:18" ht="15" customHeight="1" x14ac:dyDescent="0.25">
      <c r="H2" s="79"/>
      <c r="I2" s="153"/>
      <c r="J2" s="153"/>
      <c r="K2" s="153"/>
      <c r="L2" s="153"/>
      <c r="M2" s="153"/>
    </row>
    <row r="3" spans="1:18" ht="15" customHeight="1" x14ac:dyDescent="0.25">
      <c r="H3" s="79"/>
      <c r="I3" s="153"/>
      <c r="J3" s="153"/>
      <c r="K3" s="153"/>
      <c r="L3" s="153"/>
      <c r="M3" s="153"/>
    </row>
    <row r="4" spans="1:18" ht="15" customHeight="1" x14ac:dyDescent="0.25">
      <c r="H4" s="79"/>
      <c r="I4" s="153"/>
      <c r="J4" s="153"/>
      <c r="K4" s="153"/>
      <c r="L4" s="153"/>
      <c r="M4" s="153"/>
    </row>
    <row r="5" spans="1:18" ht="15.75" x14ac:dyDescent="0.25">
      <c r="A5" s="168" t="s">
        <v>66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8" ht="46.5" customHeight="1" thickBot="1" x14ac:dyDescent="0.3">
      <c r="A6" s="170" t="s">
        <v>248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1:18" ht="30.75" customHeight="1" x14ac:dyDescent="0.25">
      <c r="A7" s="154" t="s">
        <v>61</v>
      </c>
      <c r="B7" s="154" t="s">
        <v>12</v>
      </c>
      <c r="C7" s="154" t="s">
        <v>13</v>
      </c>
      <c r="D7" s="155" t="s">
        <v>23</v>
      </c>
      <c r="E7" s="155" t="s">
        <v>24</v>
      </c>
      <c r="F7" s="155" t="s">
        <v>26</v>
      </c>
      <c r="G7" s="155"/>
      <c r="H7" s="155"/>
      <c r="I7" s="155"/>
      <c r="J7" s="155"/>
      <c r="K7" s="165" t="s">
        <v>42</v>
      </c>
      <c r="L7" s="165"/>
      <c r="M7" s="165"/>
    </row>
    <row r="8" spans="1:18" ht="85.5" customHeight="1" x14ac:dyDescent="0.25">
      <c r="A8" s="154"/>
      <c r="B8" s="154"/>
      <c r="C8" s="154"/>
      <c r="D8" s="155"/>
      <c r="E8" s="155"/>
      <c r="F8" s="113" t="s">
        <v>14</v>
      </c>
      <c r="G8" s="113" t="s">
        <v>15</v>
      </c>
      <c r="H8" s="113" t="s">
        <v>16</v>
      </c>
      <c r="I8" s="113" t="s">
        <v>30</v>
      </c>
      <c r="J8" s="113" t="s">
        <v>180</v>
      </c>
      <c r="K8" s="113" t="s">
        <v>16</v>
      </c>
      <c r="L8" s="113" t="s">
        <v>30</v>
      </c>
      <c r="M8" s="113" t="s">
        <v>180</v>
      </c>
    </row>
    <row r="9" spans="1:18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</row>
    <row r="10" spans="1:18" ht="40.5" customHeight="1" x14ac:dyDescent="0.25">
      <c r="A10" s="64" t="s">
        <v>76</v>
      </c>
      <c r="B10" s="64" t="s">
        <v>22</v>
      </c>
      <c r="C10" s="64" t="s">
        <v>154</v>
      </c>
      <c r="D10" s="64" t="s">
        <v>154</v>
      </c>
      <c r="E10" s="160" t="s">
        <v>67</v>
      </c>
      <c r="F10" s="160"/>
      <c r="G10" s="64" t="s">
        <v>154</v>
      </c>
      <c r="H10" s="64" t="s">
        <v>154</v>
      </c>
      <c r="I10" s="64" t="s">
        <v>154</v>
      </c>
      <c r="J10" s="64" t="s">
        <v>154</v>
      </c>
      <c r="K10" s="69">
        <f>K13+K14+K15+K28+K29+K30+K31+K34+K38+K11+K12+K35</f>
        <v>481174.4800000001</v>
      </c>
      <c r="L10" s="69">
        <f>L13+L14+L15+L28+L29+L30+L31+L34+L38+L11+L12+L35</f>
        <v>352555.88000000006</v>
      </c>
      <c r="M10" s="69">
        <f>M13+M14+M15+M28+M29+M30+M31+M34+M38+M11+M12+M35</f>
        <v>359381.87</v>
      </c>
      <c r="P10" s="81"/>
      <c r="Q10" s="81"/>
      <c r="R10" s="81"/>
    </row>
    <row r="11" spans="1:18" ht="42" customHeight="1" x14ac:dyDescent="0.25">
      <c r="A11" s="29" t="s">
        <v>76</v>
      </c>
      <c r="B11" s="29" t="s">
        <v>22</v>
      </c>
      <c r="C11" s="29" t="s">
        <v>194</v>
      </c>
      <c r="D11" s="30" t="s">
        <v>51</v>
      </c>
      <c r="E11" s="37" t="s">
        <v>237</v>
      </c>
      <c r="F11" s="42" t="s">
        <v>212</v>
      </c>
      <c r="G11" s="43" t="s">
        <v>63</v>
      </c>
      <c r="H11" s="43">
        <v>1</v>
      </c>
      <c r="I11" s="43">
        <v>1</v>
      </c>
      <c r="J11" s="43">
        <v>1</v>
      </c>
      <c r="K11" s="35">
        <v>29677.84</v>
      </c>
      <c r="L11" s="35">
        <v>1000</v>
      </c>
      <c r="M11" s="35">
        <v>1000</v>
      </c>
      <c r="P11" s="81"/>
      <c r="Q11" s="81"/>
      <c r="R11" s="81"/>
    </row>
    <row r="12" spans="1:18" ht="38.25" customHeight="1" x14ac:dyDescent="0.25">
      <c r="A12" s="29" t="s">
        <v>76</v>
      </c>
      <c r="B12" s="29" t="s">
        <v>22</v>
      </c>
      <c r="C12" s="29" t="s">
        <v>195</v>
      </c>
      <c r="D12" s="30" t="s">
        <v>51</v>
      </c>
      <c r="E12" s="37" t="s">
        <v>238</v>
      </c>
      <c r="F12" s="42" t="s">
        <v>212</v>
      </c>
      <c r="G12" s="43" t="s">
        <v>63</v>
      </c>
      <c r="H12" s="43">
        <v>1</v>
      </c>
      <c r="I12" s="43">
        <v>1</v>
      </c>
      <c r="J12" s="43">
        <v>1</v>
      </c>
      <c r="K12" s="35">
        <v>9130</v>
      </c>
      <c r="L12" s="35">
        <v>12240</v>
      </c>
      <c r="M12" s="35">
        <v>12240</v>
      </c>
      <c r="P12" s="81"/>
      <c r="Q12" s="81"/>
      <c r="R12" s="81"/>
    </row>
    <row r="13" spans="1:18" s="9" customFormat="1" ht="30" customHeight="1" x14ac:dyDescent="0.25">
      <c r="A13" s="29" t="s">
        <v>76</v>
      </c>
      <c r="B13" s="29" t="s">
        <v>22</v>
      </c>
      <c r="C13" s="29" t="s">
        <v>43</v>
      </c>
      <c r="D13" s="30" t="s">
        <v>36</v>
      </c>
      <c r="E13" s="31" t="s">
        <v>8</v>
      </c>
      <c r="F13" s="30" t="s">
        <v>142</v>
      </c>
      <c r="G13" s="61" t="s">
        <v>143</v>
      </c>
      <c r="H13" s="32">
        <v>130152</v>
      </c>
      <c r="I13" s="32">
        <v>130152</v>
      </c>
      <c r="J13" s="32">
        <v>130152</v>
      </c>
      <c r="K13" s="33">
        <v>120745.44</v>
      </c>
      <c r="L13" s="33">
        <v>120745.69</v>
      </c>
      <c r="M13" s="33">
        <v>120745.69</v>
      </c>
    </row>
    <row r="14" spans="1:18" s="9" customFormat="1" ht="51" customHeight="1" x14ac:dyDescent="0.25">
      <c r="A14" s="29" t="s">
        <v>76</v>
      </c>
      <c r="B14" s="29" t="s">
        <v>22</v>
      </c>
      <c r="C14" s="29" t="s">
        <v>52</v>
      </c>
      <c r="D14" s="30" t="s">
        <v>36</v>
      </c>
      <c r="E14" s="31" t="s">
        <v>9</v>
      </c>
      <c r="F14" s="30" t="s">
        <v>44</v>
      </c>
      <c r="G14" s="61" t="s">
        <v>40</v>
      </c>
      <c r="H14" s="34">
        <v>26837.599999999999</v>
      </c>
      <c r="I14" s="34">
        <v>26837.599999999999</v>
      </c>
      <c r="J14" s="34">
        <v>26837.599999999999</v>
      </c>
      <c r="K14" s="35">
        <v>176621.64</v>
      </c>
      <c r="L14" s="35">
        <v>176621.64</v>
      </c>
      <c r="M14" s="35">
        <v>183438.9</v>
      </c>
    </row>
    <row r="15" spans="1:18" s="9" customFormat="1" ht="53.25" customHeight="1" x14ac:dyDescent="0.25">
      <c r="A15" s="29" t="s">
        <v>76</v>
      </c>
      <c r="B15" s="29" t="s">
        <v>22</v>
      </c>
      <c r="C15" s="29" t="s">
        <v>53</v>
      </c>
      <c r="D15" s="61" t="s">
        <v>0</v>
      </c>
      <c r="E15" s="31" t="s">
        <v>5</v>
      </c>
      <c r="F15" s="30" t="s">
        <v>45</v>
      </c>
      <c r="G15" s="61" t="s">
        <v>63</v>
      </c>
      <c r="H15" s="32">
        <v>785</v>
      </c>
      <c r="I15" s="32">
        <v>836</v>
      </c>
      <c r="J15" s="32">
        <v>836</v>
      </c>
      <c r="K15" s="35">
        <f>K17+K18+K19+K20+K21++K25+K26+K27+K16+K22++K23+K24</f>
        <v>105870.33</v>
      </c>
      <c r="L15" s="35">
        <f t="shared" ref="L15:M15" si="0">L17+L18+L19+L20+L21++L25+L26+L27</f>
        <v>21472.77</v>
      </c>
      <c r="M15" s="35">
        <f t="shared" si="0"/>
        <v>21472.77</v>
      </c>
      <c r="P15" s="97"/>
      <c r="R15" s="97"/>
    </row>
    <row r="16" spans="1:18" s="9" customFormat="1" ht="53.25" customHeight="1" x14ac:dyDescent="0.25">
      <c r="A16" s="118" t="s">
        <v>76</v>
      </c>
      <c r="B16" s="118" t="s">
        <v>22</v>
      </c>
      <c r="C16" s="118" t="s">
        <v>53</v>
      </c>
      <c r="D16" s="26" t="str">
        <f>[1]отчет!E63</f>
        <v>КГРиЦ</v>
      </c>
      <c r="E16" s="121" t="str">
        <f>[1]отчет!F63</f>
        <v>Актуализация руководства по защите информации от иностранной технической разведки и ее утечки по техническим каналам</v>
      </c>
      <c r="F16" s="122" t="str">
        <f>[1]отчет!G63</f>
        <v>количество услуг</v>
      </c>
      <c r="G16" s="76" t="str">
        <f>[1]отчет!H63</f>
        <v>ед.</v>
      </c>
      <c r="H16" s="88">
        <v>1</v>
      </c>
      <c r="I16" s="88">
        <v>0</v>
      </c>
      <c r="J16" s="88">
        <v>0</v>
      </c>
      <c r="K16" s="3">
        <v>193.1</v>
      </c>
      <c r="L16" s="3">
        <v>0</v>
      </c>
      <c r="M16" s="3">
        <v>0</v>
      </c>
      <c r="P16" s="97"/>
      <c r="R16" s="97"/>
    </row>
    <row r="17" spans="1:16" s="9" customFormat="1" ht="38.25" x14ac:dyDescent="0.25">
      <c r="A17" s="86" t="s">
        <v>76</v>
      </c>
      <c r="B17" s="86" t="s">
        <v>22</v>
      </c>
      <c r="C17" s="86" t="s">
        <v>53</v>
      </c>
      <c r="D17" s="26" t="s">
        <v>51</v>
      </c>
      <c r="E17" s="27" t="s">
        <v>151</v>
      </c>
      <c r="F17" s="26" t="s">
        <v>68</v>
      </c>
      <c r="G17" s="87" t="s">
        <v>28</v>
      </c>
      <c r="H17" s="20">
        <v>22</v>
      </c>
      <c r="I17" s="20">
        <v>10</v>
      </c>
      <c r="J17" s="88">
        <f>'[2]План реализации 2_01'!J9</f>
        <v>10</v>
      </c>
      <c r="K17" s="3">
        <v>11844.75</v>
      </c>
      <c r="L17" s="3">
        <v>1378.64</v>
      </c>
      <c r="M17" s="14">
        <v>1378.64</v>
      </c>
      <c r="P17" s="97"/>
    </row>
    <row r="18" spans="1:16" s="9" customFormat="1" ht="23.25" customHeight="1" x14ac:dyDescent="0.25">
      <c r="A18" s="86" t="s">
        <v>76</v>
      </c>
      <c r="B18" s="86" t="s">
        <v>22</v>
      </c>
      <c r="C18" s="86" t="s">
        <v>53</v>
      </c>
      <c r="D18" s="26" t="s">
        <v>51</v>
      </c>
      <c r="E18" s="28" t="s">
        <v>69</v>
      </c>
      <c r="F18" s="26" t="s">
        <v>70</v>
      </c>
      <c r="G18" s="87" t="s">
        <v>71</v>
      </c>
      <c r="H18" s="20">
        <f>'[2]План реализации 2_01'!H10</f>
        <v>12</v>
      </c>
      <c r="I18" s="20">
        <f>'[2]План реализации 2_01'!I10</f>
        <v>12</v>
      </c>
      <c r="J18" s="20">
        <f>'[2]План реализации 2_01'!J10</f>
        <v>12</v>
      </c>
      <c r="K18" s="14">
        <v>2725.38</v>
      </c>
      <c r="L18" s="14">
        <v>2527.27</v>
      </c>
      <c r="M18" s="14">
        <v>2527.27</v>
      </c>
    </row>
    <row r="19" spans="1:16" s="9" customFormat="1" ht="25.5" x14ac:dyDescent="0.25">
      <c r="A19" s="86" t="s">
        <v>76</v>
      </c>
      <c r="B19" s="86" t="s">
        <v>22</v>
      </c>
      <c r="C19" s="86" t="s">
        <v>53</v>
      </c>
      <c r="D19" s="26" t="s">
        <v>51</v>
      </c>
      <c r="E19" s="121" t="str">
        <f>[1]отчет!F66</f>
        <v>Обеспечение создания и эксплуатации виртуальных серверов</v>
      </c>
      <c r="F19" s="122" t="str">
        <f>[1]отчет!G66</f>
        <v>количество месяцев</v>
      </c>
      <c r="G19" s="76" t="str">
        <f>[1]отчет!H66</f>
        <v>мес.</v>
      </c>
      <c r="H19" s="20">
        <f>'[2]План реализации 2_01'!H11</f>
        <v>12</v>
      </c>
      <c r="I19" s="20">
        <f>'[2]План реализации 2_01'!I11</f>
        <v>12</v>
      </c>
      <c r="J19" s="20">
        <f>'[2]План реализации 2_01'!J11</f>
        <v>12</v>
      </c>
      <c r="K19" s="14">
        <v>2431.15</v>
      </c>
      <c r="L19" s="14">
        <v>1000</v>
      </c>
      <c r="M19" s="14">
        <v>1000</v>
      </c>
    </row>
    <row r="20" spans="1:16" s="9" customFormat="1" ht="25.5" x14ac:dyDescent="0.25">
      <c r="A20" s="86" t="s">
        <v>76</v>
      </c>
      <c r="B20" s="86" t="s">
        <v>22</v>
      </c>
      <c r="C20" s="86" t="s">
        <v>53</v>
      </c>
      <c r="D20" s="26" t="s">
        <v>51</v>
      </c>
      <c r="E20" s="27" t="s">
        <v>72</v>
      </c>
      <c r="F20" s="26" t="s">
        <v>70</v>
      </c>
      <c r="G20" s="87" t="s">
        <v>71</v>
      </c>
      <c r="H20" s="20">
        <f>'[2]План реализации 2_01'!H12</f>
        <v>12</v>
      </c>
      <c r="I20" s="20">
        <f>'[2]План реализации 2_01'!I12</f>
        <v>12</v>
      </c>
      <c r="J20" s="20">
        <f>'[2]План реализации 2_01'!J12</f>
        <v>12</v>
      </c>
      <c r="K20" s="14">
        <v>1321.29</v>
      </c>
      <c r="L20" s="14">
        <v>1321.29</v>
      </c>
      <c r="M20" s="14">
        <v>1321.29</v>
      </c>
    </row>
    <row r="21" spans="1:16" s="9" customFormat="1" ht="25.5" x14ac:dyDescent="0.25">
      <c r="A21" s="86" t="s">
        <v>76</v>
      </c>
      <c r="B21" s="86" t="s">
        <v>22</v>
      </c>
      <c r="C21" s="86" t="s">
        <v>53</v>
      </c>
      <c r="D21" s="26" t="s">
        <v>51</v>
      </c>
      <c r="E21" s="22" t="s">
        <v>152</v>
      </c>
      <c r="F21" s="26" t="s">
        <v>70</v>
      </c>
      <c r="G21" s="87" t="s">
        <v>71</v>
      </c>
      <c r="H21" s="20">
        <f>'[2]План реализации 2_01'!H13</f>
        <v>12</v>
      </c>
      <c r="I21" s="20">
        <f>'[2]План реализации 2_01'!I13</f>
        <v>12</v>
      </c>
      <c r="J21" s="20">
        <f>'[2]План реализации 2_01'!J13</f>
        <v>12</v>
      </c>
      <c r="K21" s="14">
        <v>22201.21</v>
      </c>
      <c r="L21" s="14">
        <v>11700</v>
      </c>
      <c r="M21" s="14">
        <v>11700</v>
      </c>
    </row>
    <row r="22" spans="1:16" s="9" customFormat="1" ht="38.25" x14ac:dyDescent="0.25">
      <c r="A22" s="118" t="s">
        <v>76</v>
      </c>
      <c r="B22" s="118" t="s">
        <v>22</v>
      </c>
      <c r="C22" s="118" t="s">
        <v>53</v>
      </c>
      <c r="D22" s="26" t="s">
        <v>51</v>
      </c>
      <c r="E22" s="22" t="s">
        <v>220</v>
      </c>
      <c r="F22" s="26" t="s">
        <v>70</v>
      </c>
      <c r="G22" s="117" t="s">
        <v>71</v>
      </c>
      <c r="H22" s="20">
        <v>12</v>
      </c>
      <c r="I22" s="20">
        <v>0</v>
      </c>
      <c r="J22" s="20">
        <v>0</v>
      </c>
      <c r="K22" s="14">
        <v>144</v>
      </c>
      <c r="L22" s="14">
        <v>0</v>
      </c>
      <c r="M22" s="14">
        <v>0</v>
      </c>
    </row>
    <row r="23" spans="1:16" s="9" customFormat="1" ht="39" customHeight="1" x14ac:dyDescent="0.25">
      <c r="A23" s="118" t="s">
        <v>76</v>
      </c>
      <c r="B23" s="118" t="s">
        <v>22</v>
      </c>
      <c r="C23" s="118" t="s">
        <v>53</v>
      </c>
      <c r="D23" s="26" t="s">
        <v>51</v>
      </c>
      <c r="E23" s="22" t="str">
        <f>[1]отчет!F70</f>
        <v>Доступ к справочным правовым системам</v>
      </c>
      <c r="F23" s="26" t="str">
        <f>[1]отчет!G70</f>
        <v>количество месяцев</v>
      </c>
      <c r="G23" s="117" t="str">
        <f>[1]отчет!H70</f>
        <v>мес.</v>
      </c>
      <c r="H23" s="20">
        <v>12</v>
      </c>
      <c r="I23" s="20">
        <v>0</v>
      </c>
      <c r="J23" s="20">
        <v>0</v>
      </c>
      <c r="K23" s="14">
        <v>1263.0899999999999</v>
      </c>
      <c r="L23" s="14">
        <v>0</v>
      </c>
      <c r="M23" s="14">
        <v>0</v>
      </c>
    </row>
    <row r="24" spans="1:16" s="9" customFormat="1" ht="39" customHeight="1" x14ac:dyDescent="0.25">
      <c r="A24" s="118" t="s">
        <v>76</v>
      </c>
      <c r="B24" s="118" t="s">
        <v>22</v>
      </c>
      <c r="C24" s="118" t="s">
        <v>53</v>
      </c>
      <c r="D24" s="26" t="s">
        <v>51</v>
      </c>
      <c r="E24" s="22" t="str">
        <f>[1]отчет!F71</f>
        <v>Обеспечение защиты информации</v>
      </c>
      <c r="F24" s="26" t="str">
        <f>[1]отчет!G71</f>
        <v>количество месяцев</v>
      </c>
      <c r="G24" s="117" t="str">
        <f>[1]отчет!H71</f>
        <v>мес.</v>
      </c>
      <c r="H24" s="20">
        <v>12</v>
      </c>
      <c r="I24" s="20">
        <v>0</v>
      </c>
      <c r="J24" s="20">
        <v>0</v>
      </c>
      <c r="K24" s="14">
        <f>54183.02-262.17</f>
        <v>53920.85</v>
      </c>
      <c r="L24" s="14">
        <v>0</v>
      </c>
      <c r="M24" s="14">
        <v>0</v>
      </c>
    </row>
    <row r="25" spans="1:16" s="9" customFormat="1" ht="25.5" x14ac:dyDescent="0.25">
      <c r="A25" s="86" t="s">
        <v>76</v>
      </c>
      <c r="B25" s="86" t="s">
        <v>22</v>
      </c>
      <c r="C25" s="86" t="s">
        <v>53</v>
      </c>
      <c r="D25" s="26" t="s">
        <v>51</v>
      </c>
      <c r="E25" s="22" t="s">
        <v>221</v>
      </c>
      <c r="F25" s="26" t="s">
        <v>70</v>
      </c>
      <c r="G25" s="87" t="s">
        <v>71</v>
      </c>
      <c r="H25" s="20">
        <f>'[2]План реализации 2_01'!H14</f>
        <v>12</v>
      </c>
      <c r="I25" s="20">
        <f>'[2]План реализации 2_01'!I14</f>
        <v>12</v>
      </c>
      <c r="J25" s="20">
        <f>'[2]План реализации 2_01'!J14</f>
        <v>12</v>
      </c>
      <c r="K25" s="14">
        <v>982.19</v>
      </c>
      <c r="L25" s="14">
        <v>1000</v>
      </c>
      <c r="M25" s="14">
        <v>1000</v>
      </c>
    </row>
    <row r="26" spans="1:16" s="9" customFormat="1" ht="25.5" x14ac:dyDescent="0.25">
      <c r="A26" s="86" t="s">
        <v>76</v>
      </c>
      <c r="B26" s="86" t="s">
        <v>22</v>
      </c>
      <c r="C26" s="86" t="s">
        <v>53</v>
      </c>
      <c r="D26" s="26" t="s">
        <v>51</v>
      </c>
      <c r="E26" s="22" t="s">
        <v>73</v>
      </c>
      <c r="F26" s="26" t="s">
        <v>70</v>
      </c>
      <c r="G26" s="87" t="s">
        <v>71</v>
      </c>
      <c r="H26" s="20">
        <f>'[2]План реализации 2_01'!H17</f>
        <v>12</v>
      </c>
      <c r="I26" s="20">
        <f>'[2]План реализации 2_01'!I17</f>
        <v>12</v>
      </c>
      <c r="J26" s="20">
        <f>'[2]План реализации 2_01'!J17</f>
        <v>12</v>
      </c>
      <c r="K26" s="14">
        <v>2286.3000000000002</v>
      </c>
      <c r="L26" s="14">
        <v>720</v>
      </c>
      <c r="M26" s="14">
        <v>720</v>
      </c>
    </row>
    <row r="27" spans="1:16" s="9" customFormat="1" ht="25.5" x14ac:dyDescent="0.25">
      <c r="A27" s="86" t="s">
        <v>76</v>
      </c>
      <c r="B27" s="86" t="s">
        <v>22</v>
      </c>
      <c r="C27" s="86" t="s">
        <v>53</v>
      </c>
      <c r="D27" s="26" t="s">
        <v>51</v>
      </c>
      <c r="E27" s="22" t="s">
        <v>74</v>
      </c>
      <c r="F27" s="26" t="s">
        <v>75</v>
      </c>
      <c r="G27" s="87" t="s">
        <v>63</v>
      </c>
      <c r="H27" s="20">
        <v>300</v>
      </c>
      <c r="I27" s="20">
        <v>200</v>
      </c>
      <c r="J27" s="20">
        <v>200</v>
      </c>
      <c r="K27" s="14">
        <v>6557.02</v>
      </c>
      <c r="L27" s="14">
        <v>1825.57</v>
      </c>
      <c r="M27" s="14">
        <v>1825.57</v>
      </c>
    </row>
    <row r="28" spans="1:16" s="9" customFormat="1" ht="76.5" x14ac:dyDescent="0.25">
      <c r="A28" s="29" t="s">
        <v>76</v>
      </c>
      <c r="B28" s="29" t="s">
        <v>22</v>
      </c>
      <c r="C28" s="29" t="s">
        <v>37</v>
      </c>
      <c r="D28" s="30" t="s">
        <v>36</v>
      </c>
      <c r="E28" s="36" t="s">
        <v>196</v>
      </c>
      <c r="F28" s="30" t="s">
        <v>103</v>
      </c>
      <c r="G28" s="61" t="s">
        <v>63</v>
      </c>
      <c r="H28" s="32">
        <v>10</v>
      </c>
      <c r="I28" s="32">
        <v>5</v>
      </c>
      <c r="J28" s="32">
        <v>5</v>
      </c>
      <c r="K28" s="35">
        <v>22718.57</v>
      </c>
      <c r="L28" s="35">
        <v>11000</v>
      </c>
      <c r="M28" s="35">
        <v>11000</v>
      </c>
    </row>
    <row r="29" spans="1:16" s="9" customFormat="1" ht="45.75" customHeight="1" x14ac:dyDescent="0.25">
      <c r="A29" s="29" t="str">
        <f>A26</f>
        <v>2</v>
      </c>
      <c r="B29" s="29" t="str">
        <f>B26</f>
        <v>01</v>
      </c>
      <c r="C29" s="29" t="s">
        <v>54</v>
      </c>
      <c r="D29" s="30" t="s">
        <v>139</v>
      </c>
      <c r="E29" s="31" t="s">
        <v>176</v>
      </c>
      <c r="F29" s="30" t="s">
        <v>46</v>
      </c>
      <c r="G29" s="61" t="s">
        <v>63</v>
      </c>
      <c r="H29" s="32">
        <v>40</v>
      </c>
      <c r="I29" s="32">
        <v>40</v>
      </c>
      <c r="J29" s="32">
        <v>40</v>
      </c>
      <c r="K29" s="35">
        <v>350</v>
      </c>
      <c r="L29" s="35">
        <v>350</v>
      </c>
      <c r="M29" s="35">
        <v>350</v>
      </c>
    </row>
    <row r="30" spans="1:16" s="9" customFormat="1" ht="46.5" customHeight="1" x14ac:dyDescent="0.25">
      <c r="A30" s="29" t="str">
        <f>A27</f>
        <v>2</v>
      </c>
      <c r="B30" s="29" t="str">
        <f>B27</f>
        <v>01</v>
      </c>
      <c r="C30" s="29" t="s">
        <v>174</v>
      </c>
      <c r="D30" s="30" t="s">
        <v>139</v>
      </c>
      <c r="E30" s="31" t="s">
        <v>177</v>
      </c>
      <c r="F30" s="30" t="s">
        <v>46</v>
      </c>
      <c r="G30" s="61" t="s">
        <v>63</v>
      </c>
      <c r="H30" s="32">
        <v>40</v>
      </c>
      <c r="I30" s="32">
        <v>40</v>
      </c>
      <c r="J30" s="32">
        <v>40</v>
      </c>
      <c r="K30" s="35">
        <v>935</v>
      </c>
      <c r="L30" s="35">
        <v>350</v>
      </c>
      <c r="M30" s="35">
        <v>350</v>
      </c>
    </row>
    <row r="31" spans="1:16" s="9" customFormat="1" ht="69.75" customHeight="1" x14ac:dyDescent="0.25">
      <c r="A31" s="29" t="s">
        <v>76</v>
      </c>
      <c r="B31" s="29" t="s">
        <v>22</v>
      </c>
      <c r="C31" s="29" t="s">
        <v>55</v>
      </c>
      <c r="D31" s="61" t="s">
        <v>0</v>
      </c>
      <c r="E31" s="37" t="s">
        <v>175</v>
      </c>
      <c r="F31" s="30" t="s">
        <v>47</v>
      </c>
      <c r="G31" s="61" t="s">
        <v>63</v>
      </c>
      <c r="H31" s="32">
        <v>16</v>
      </c>
      <c r="I31" s="32">
        <v>13</v>
      </c>
      <c r="J31" s="32">
        <v>13</v>
      </c>
      <c r="K31" s="35">
        <f>K32+K33</f>
        <v>7605.2</v>
      </c>
      <c r="L31" s="35">
        <f t="shared" ref="L31:M31" si="1">L32+L33</f>
        <v>2000</v>
      </c>
      <c r="M31" s="35">
        <f t="shared" si="1"/>
        <v>2000</v>
      </c>
    </row>
    <row r="32" spans="1:16" s="9" customFormat="1" ht="65.25" customHeight="1" x14ac:dyDescent="0.25">
      <c r="A32" s="83" t="s">
        <v>76</v>
      </c>
      <c r="B32" s="86" t="s">
        <v>22</v>
      </c>
      <c r="C32" s="83" t="s">
        <v>55</v>
      </c>
      <c r="D32" s="26" t="s">
        <v>156</v>
      </c>
      <c r="E32" s="22" t="s">
        <v>175</v>
      </c>
      <c r="F32" s="26" t="s">
        <v>47</v>
      </c>
      <c r="G32" s="84" t="s">
        <v>63</v>
      </c>
      <c r="H32" s="20">
        <v>15</v>
      </c>
      <c r="I32" s="20">
        <v>12</v>
      </c>
      <c r="J32" s="20">
        <v>12</v>
      </c>
      <c r="K32" s="14">
        <v>6719</v>
      </c>
      <c r="L32" s="14">
        <v>1800</v>
      </c>
      <c r="M32" s="14">
        <v>1800</v>
      </c>
    </row>
    <row r="33" spans="1:13" s="9" customFormat="1" ht="68.25" customHeight="1" x14ac:dyDescent="0.25">
      <c r="A33" s="83" t="s">
        <v>76</v>
      </c>
      <c r="B33" s="86" t="s">
        <v>22</v>
      </c>
      <c r="C33" s="86" t="s">
        <v>55</v>
      </c>
      <c r="D33" s="26" t="s">
        <v>155</v>
      </c>
      <c r="E33" s="22" t="s">
        <v>175</v>
      </c>
      <c r="F33" s="26" t="s">
        <v>47</v>
      </c>
      <c r="G33" s="98" t="s">
        <v>63</v>
      </c>
      <c r="H33" s="20">
        <v>1</v>
      </c>
      <c r="I33" s="20">
        <v>1</v>
      </c>
      <c r="J33" s="20">
        <v>1</v>
      </c>
      <c r="K33" s="14">
        <v>886.2</v>
      </c>
      <c r="L33" s="14">
        <v>200</v>
      </c>
      <c r="M33" s="14">
        <v>200</v>
      </c>
    </row>
    <row r="34" spans="1:13" s="9" customFormat="1" ht="45.75" customHeight="1" x14ac:dyDescent="0.25">
      <c r="A34" s="29" t="s">
        <v>76</v>
      </c>
      <c r="B34" s="29" t="s">
        <v>22</v>
      </c>
      <c r="C34" s="29" t="s">
        <v>56</v>
      </c>
      <c r="D34" s="30" t="s">
        <v>156</v>
      </c>
      <c r="E34" s="37" t="s">
        <v>10</v>
      </c>
      <c r="F34" s="30" t="s">
        <v>48</v>
      </c>
      <c r="G34" s="61" t="s">
        <v>63</v>
      </c>
      <c r="H34" s="32">
        <v>200</v>
      </c>
      <c r="I34" s="32">
        <v>0</v>
      </c>
      <c r="J34" s="32">
        <v>0</v>
      </c>
      <c r="K34" s="35">
        <v>745.65</v>
      </c>
      <c r="L34" s="35">
        <v>0</v>
      </c>
      <c r="M34" s="35">
        <v>0</v>
      </c>
    </row>
    <row r="35" spans="1:13" s="9" customFormat="1" ht="63" customHeight="1" x14ac:dyDescent="0.25">
      <c r="A35" s="29" t="s">
        <v>76</v>
      </c>
      <c r="B35" s="29" t="s">
        <v>22</v>
      </c>
      <c r="C35" s="29" t="s">
        <v>57</v>
      </c>
      <c r="D35" s="30" t="s">
        <v>156</v>
      </c>
      <c r="E35" s="37" t="s">
        <v>50</v>
      </c>
      <c r="F35" s="30" t="s">
        <v>47</v>
      </c>
      <c r="G35" s="61" t="s">
        <v>63</v>
      </c>
      <c r="H35" s="32">
        <f>H36+H37</f>
        <v>217</v>
      </c>
      <c r="I35" s="32">
        <f t="shared" ref="I35:M35" si="2">I36+I37</f>
        <v>214</v>
      </c>
      <c r="J35" s="32">
        <f t="shared" si="2"/>
        <v>214</v>
      </c>
      <c r="K35" s="38">
        <f t="shared" si="2"/>
        <v>1934</v>
      </c>
      <c r="L35" s="38">
        <f t="shared" si="2"/>
        <v>1934</v>
      </c>
      <c r="M35" s="38">
        <f t="shared" si="2"/>
        <v>1934</v>
      </c>
    </row>
    <row r="36" spans="1:13" s="9" customFormat="1" ht="45.75" customHeight="1" x14ac:dyDescent="0.25">
      <c r="A36" s="110" t="s">
        <v>76</v>
      </c>
      <c r="B36" s="110" t="s">
        <v>22</v>
      </c>
      <c r="C36" s="110" t="s">
        <v>57</v>
      </c>
      <c r="D36" s="26" t="s">
        <v>156</v>
      </c>
      <c r="E36" s="22" t="s">
        <v>197</v>
      </c>
      <c r="F36" s="26" t="s">
        <v>47</v>
      </c>
      <c r="G36" s="111" t="s">
        <v>63</v>
      </c>
      <c r="H36" s="20">
        <v>47</v>
      </c>
      <c r="I36" s="20">
        <v>44</v>
      </c>
      <c r="J36" s="20">
        <v>44</v>
      </c>
      <c r="K36" s="14">
        <v>634</v>
      </c>
      <c r="L36" s="14">
        <v>634</v>
      </c>
      <c r="M36" s="14">
        <v>634</v>
      </c>
    </row>
    <row r="37" spans="1:13" s="9" customFormat="1" ht="45.75" customHeight="1" x14ac:dyDescent="0.25">
      <c r="A37" s="110" t="s">
        <v>76</v>
      </c>
      <c r="B37" s="110" t="s">
        <v>22</v>
      </c>
      <c r="C37" s="110" t="s">
        <v>57</v>
      </c>
      <c r="D37" s="26" t="s">
        <v>155</v>
      </c>
      <c r="E37" s="22" t="s">
        <v>197</v>
      </c>
      <c r="F37" s="26" t="s">
        <v>47</v>
      </c>
      <c r="G37" s="111" t="s">
        <v>63</v>
      </c>
      <c r="H37" s="20">
        <v>170</v>
      </c>
      <c r="I37" s="20">
        <v>170</v>
      </c>
      <c r="J37" s="20">
        <v>170</v>
      </c>
      <c r="K37" s="14">
        <v>1300</v>
      </c>
      <c r="L37" s="14">
        <v>1300</v>
      </c>
      <c r="M37" s="14">
        <v>1300</v>
      </c>
    </row>
    <row r="38" spans="1:13" s="9" customFormat="1" ht="38.25" x14ac:dyDescent="0.25">
      <c r="A38" s="29" t="s">
        <v>76</v>
      </c>
      <c r="B38" s="29" t="s">
        <v>22</v>
      </c>
      <c r="C38" s="29" t="s">
        <v>58</v>
      </c>
      <c r="D38" s="61" t="s">
        <v>154</v>
      </c>
      <c r="E38" s="37" t="s">
        <v>2</v>
      </c>
      <c r="F38" s="30" t="s">
        <v>49</v>
      </c>
      <c r="G38" s="61" t="s">
        <v>63</v>
      </c>
      <c r="H38" s="71">
        <f>H39+H40</f>
        <v>4</v>
      </c>
      <c r="I38" s="71">
        <f t="shared" ref="I38" si="3">I39+I40</f>
        <v>4</v>
      </c>
      <c r="J38" s="71">
        <f t="shared" ref="J38" si="4">J39+J40</f>
        <v>4</v>
      </c>
      <c r="K38" s="35">
        <f>K39+K40</f>
        <v>4840.8100000000004</v>
      </c>
      <c r="L38" s="35">
        <f t="shared" ref="L38:M38" si="5">L39+L40</f>
        <v>4841.78</v>
      </c>
      <c r="M38" s="35">
        <f t="shared" si="5"/>
        <v>4850.51</v>
      </c>
    </row>
    <row r="39" spans="1:13" s="9" customFormat="1" ht="38.25" x14ac:dyDescent="0.25">
      <c r="A39" s="23" t="str">
        <f t="shared" ref="A39:B39" si="6">A30</f>
        <v>2</v>
      </c>
      <c r="B39" s="23" t="str">
        <f t="shared" si="6"/>
        <v>01</v>
      </c>
      <c r="C39" s="23" t="s">
        <v>58</v>
      </c>
      <c r="D39" s="26" t="s">
        <v>156</v>
      </c>
      <c r="E39" s="22" t="s">
        <v>2</v>
      </c>
      <c r="F39" s="26" t="s">
        <v>49</v>
      </c>
      <c r="G39" s="74" t="s">
        <v>63</v>
      </c>
      <c r="H39" s="20">
        <v>3</v>
      </c>
      <c r="I39" s="20">
        <v>3</v>
      </c>
      <c r="J39" s="88">
        <v>3</v>
      </c>
      <c r="K39" s="3">
        <v>4796.8100000000004</v>
      </c>
      <c r="L39" s="3">
        <v>4797.78</v>
      </c>
      <c r="M39" s="3">
        <v>4806.51</v>
      </c>
    </row>
    <row r="40" spans="1:13" s="9" customFormat="1" ht="38.25" x14ac:dyDescent="0.25">
      <c r="A40" s="23" t="str">
        <f t="shared" ref="A40:B40" si="7">A30</f>
        <v>2</v>
      </c>
      <c r="B40" s="23" t="str">
        <f t="shared" si="7"/>
        <v>01</v>
      </c>
      <c r="C40" s="23" t="s">
        <v>58</v>
      </c>
      <c r="D40" s="26" t="s">
        <v>255</v>
      </c>
      <c r="E40" s="22" t="s">
        <v>2</v>
      </c>
      <c r="F40" s="26" t="s">
        <v>49</v>
      </c>
      <c r="G40" s="74" t="s">
        <v>63</v>
      </c>
      <c r="H40" s="20">
        <v>1</v>
      </c>
      <c r="I40" s="20">
        <v>1</v>
      </c>
      <c r="J40" s="20">
        <v>1</v>
      </c>
      <c r="K40" s="14">
        <v>44</v>
      </c>
      <c r="L40" s="14">
        <v>44</v>
      </c>
      <c r="M40" s="14">
        <v>44</v>
      </c>
    </row>
  </sheetData>
  <mergeCells count="11">
    <mergeCell ref="I1:M4"/>
    <mergeCell ref="A5:M5"/>
    <mergeCell ref="A6:M6"/>
    <mergeCell ref="E10:F10"/>
    <mergeCell ref="K7:M7"/>
    <mergeCell ref="A7:A8"/>
    <mergeCell ref="B7:B8"/>
    <mergeCell ref="C7:C8"/>
    <mergeCell ref="D7:D8"/>
    <mergeCell ref="E7:E8"/>
    <mergeCell ref="F7:J7"/>
  </mergeCells>
  <pageMargins left="0.19685039370078741" right="0.19685039370078741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O12" sqref="O12"/>
    </sheetView>
  </sheetViews>
  <sheetFormatPr defaultRowHeight="15.75" x14ac:dyDescent="0.25"/>
  <cols>
    <col min="1" max="1" width="5" customWidth="1"/>
    <col min="2" max="2" width="5.75" customWidth="1"/>
    <col min="3" max="3" width="7.5" customWidth="1"/>
    <col min="4" max="4" width="12.375" customWidth="1"/>
    <col min="5" max="5" width="27" customWidth="1"/>
    <col min="6" max="6" width="11.25" customWidth="1"/>
    <col min="7" max="7" width="5.75" customWidth="1"/>
    <col min="8" max="8" width="9.25" customWidth="1"/>
    <col min="9" max="10" width="9.75" customWidth="1"/>
    <col min="11" max="11" width="8.875" customWidth="1"/>
    <col min="12" max="12" width="9" customWidth="1"/>
    <col min="13" max="13" width="8.5" customWidth="1"/>
  </cols>
  <sheetData>
    <row r="1" spans="1:13" x14ac:dyDescent="0.25">
      <c r="A1" s="6"/>
      <c r="B1" s="6"/>
      <c r="C1" s="6"/>
      <c r="D1" s="6"/>
      <c r="E1" s="6"/>
      <c r="F1" s="6"/>
      <c r="G1" s="6"/>
      <c r="H1" s="152" t="s">
        <v>198</v>
      </c>
      <c r="I1" s="153"/>
      <c r="J1" s="153"/>
      <c r="K1" s="153"/>
      <c r="L1" s="153"/>
      <c r="M1" s="153"/>
    </row>
    <row r="2" spans="1:13" x14ac:dyDescent="0.25">
      <c r="A2" s="6"/>
      <c r="B2" s="6"/>
      <c r="C2" s="6"/>
      <c r="D2" s="6"/>
      <c r="E2" s="6"/>
      <c r="F2" s="6"/>
      <c r="G2" s="6"/>
      <c r="H2" s="153"/>
      <c r="I2" s="153"/>
      <c r="J2" s="153"/>
      <c r="K2" s="153"/>
      <c r="L2" s="153"/>
      <c r="M2" s="153"/>
    </row>
    <row r="3" spans="1:13" x14ac:dyDescent="0.25">
      <c r="A3" s="6"/>
      <c r="B3" s="6"/>
      <c r="C3" s="6"/>
      <c r="D3" s="6"/>
      <c r="E3" s="6"/>
      <c r="F3" s="6"/>
      <c r="G3" s="6"/>
      <c r="H3" s="153"/>
      <c r="I3" s="153"/>
      <c r="J3" s="153"/>
      <c r="K3" s="153"/>
      <c r="L3" s="153"/>
      <c r="M3" s="153"/>
    </row>
    <row r="4" spans="1:13" x14ac:dyDescent="0.25">
      <c r="A4" s="6"/>
      <c r="B4" s="6"/>
      <c r="C4" s="6"/>
      <c r="D4" s="6"/>
      <c r="E4" s="6"/>
      <c r="F4" s="6"/>
      <c r="G4" s="6"/>
      <c r="H4" s="153"/>
      <c r="I4" s="153"/>
      <c r="J4" s="153"/>
      <c r="K4" s="153"/>
      <c r="L4" s="153"/>
      <c r="M4" s="153"/>
    </row>
    <row r="5" spans="1:13" x14ac:dyDescent="0.25">
      <c r="A5" s="168" t="s">
        <v>66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32.25" customHeight="1" thickBot="1" x14ac:dyDescent="0.3">
      <c r="A6" s="170" t="s">
        <v>247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1:13" ht="89.25" customHeight="1" x14ac:dyDescent="0.25">
      <c r="A7" s="154" t="s">
        <v>61</v>
      </c>
      <c r="B7" s="154" t="s">
        <v>12</v>
      </c>
      <c r="C7" s="154" t="s">
        <v>13</v>
      </c>
      <c r="D7" s="155" t="s">
        <v>23</v>
      </c>
      <c r="E7" s="155" t="s">
        <v>24</v>
      </c>
      <c r="F7" s="155" t="s">
        <v>26</v>
      </c>
      <c r="G7" s="155"/>
      <c r="H7" s="155"/>
      <c r="I7" s="155"/>
      <c r="J7" s="155"/>
      <c r="K7" s="165" t="s">
        <v>42</v>
      </c>
      <c r="L7" s="165"/>
      <c r="M7" s="165"/>
    </row>
    <row r="8" spans="1:13" ht="89.25" customHeight="1" x14ac:dyDescent="0.25">
      <c r="A8" s="154"/>
      <c r="B8" s="154"/>
      <c r="C8" s="154"/>
      <c r="D8" s="155"/>
      <c r="E8" s="155"/>
      <c r="F8" s="113" t="s">
        <v>14</v>
      </c>
      <c r="G8" s="113" t="s">
        <v>15</v>
      </c>
      <c r="H8" s="113" t="s">
        <v>16</v>
      </c>
      <c r="I8" s="113" t="s">
        <v>30</v>
      </c>
      <c r="J8" s="113" t="s">
        <v>180</v>
      </c>
      <c r="K8" s="113" t="s">
        <v>16</v>
      </c>
      <c r="L8" s="113" t="s">
        <v>30</v>
      </c>
      <c r="M8" s="113" t="s">
        <v>180</v>
      </c>
    </row>
    <row r="9" spans="1:13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</row>
    <row r="10" spans="1:13" ht="42.75" customHeight="1" x14ac:dyDescent="0.25">
      <c r="A10" s="64" t="s">
        <v>76</v>
      </c>
      <c r="B10" s="64" t="s">
        <v>133</v>
      </c>
      <c r="C10" s="64" t="s">
        <v>154</v>
      </c>
      <c r="D10" s="64" t="s">
        <v>154</v>
      </c>
      <c r="E10" s="160" t="s">
        <v>77</v>
      </c>
      <c r="F10" s="160"/>
      <c r="G10" s="64" t="s">
        <v>154</v>
      </c>
      <c r="H10" s="64" t="s">
        <v>154</v>
      </c>
      <c r="I10" s="64" t="s">
        <v>154</v>
      </c>
      <c r="J10" s="64" t="s">
        <v>154</v>
      </c>
      <c r="K10" s="69">
        <f>K11+K12+K13</f>
        <v>37046.1</v>
      </c>
      <c r="L10" s="69">
        <f t="shared" ref="L10:M10" si="0">L11+L12+L13</f>
        <v>36605.5</v>
      </c>
      <c r="M10" s="69">
        <f t="shared" si="0"/>
        <v>36605.5</v>
      </c>
    </row>
    <row r="11" spans="1:13" ht="54.75" customHeight="1" x14ac:dyDescent="0.25">
      <c r="A11" s="41" t="s">
        <v>76</v>
      </c>
      <c r="B11" s="41" t="s">
        <v>133</v>
      </c>
      <c r="C11" s="41" t="s">
        <v>78</v>
      </c>
      <c r="D11" s="44" t="s">
        <v>156</v>
      </c>
      <c r="E11" s="42" t="s">
        <v>240</v>
      </c>
      <c r="F11" s="42" t="s">
        <v>83</v>
      </c>
      <c r="G11" s="43" t="s">
        <v>63</v>
      </c>
      <c r="H11" s="43">
        <v>3</v>
      </c>
      <c r="I11" s="43">
        <v>3</v>
      </c>
      <c r="J11" s="43">
        <v>3</v>
      </c>
      <c r="K11" s="35">
        <v>16447</v>
      </c>
      <c r="L11" s="35">
        <v>16020</v>
      </c>
      <c r="M11" s="35">
        <v>16020</v>
      </c>
    </row>
    <row r="12" spans="1:13" ht="44.25" customHeight="1" x14ac:dyDescent="0.25">
      <c r="A12" s="41" t="s">
        <v>76</v>
      </c>
      <c r="B12" s="41" t="s">
        <v>133</v>
      </c>
      <c r="C12" s="41" t="s">
        <v>79</v>
      </c>
      <c r="D12" s="44" t="s">
        <v>80</v>
      </c>
      <c r="E12" s="42" t="s">
        <v>3</v>
      </c>
      <c r="F12" s="42" t="s">
        <v>82</v>
      </c>
      <c r="G12" s="43" t="s">
        <v>81</v>
      </c>
      <c r="H12" s="45">
        <v>1115000</v>
      </c>
      <c r="I12" s="45">
        <v>1115000</v>
      </c>
      <c r="J12" s="45">
        <v>1115000</v>
      </c>
      <c r="K12" s="35">
        <v>20545.2</v>
      </c>
      <c r="L12" s="35">
        <v>20545.2</v>
      </c>
      <c r="M12" s="35">
        <v>20545.2</v>
      </c>
    </row>
    <row r="13" spans="1:13" ht="61.5" customHeight="1" x14ac:dyDescent="0.25">
      <c r="A13" s="41" t="s">
        <v>76</v>
      </c>
      <c r="B13" s="41" t="s">
        <v>133</v>
      </c>
      <c r="C13" s="41" t="s">
        <v>78</v>
      </c>
      <c r="D13" s="52" t="s">
        <v>156</v>
      </c>
      <c r="E13" s="42" t="s">
        <v>239</v>
      </c>
      <c r="F13" s="42" t="s">
        <v>83</v>
      </c>
      <c r="G13" s="43" t="s">
        <v>63</v>
      </c>
      <c r="H13" s="43">
        <v>1</v>
      </c>
      <c r="I13" s="43">
        <v>1</v>
      </c>
      <c r="J13" s="43">
        <v>1</v>
      </c>
      <c r="K13" s="35">
        <v>53.9</v>
      </c>
      <c r="L13" s="35">
        <v>40.299999999999997</v>
      </c>
      <c r="M13" s="35">
        <v>40.299999999999997</v>
      </c>
    </row>
  </sheetData>
  <mergeCells count="11">
    <mergeCell ref="E10:F10"/>
    <mergeCell ref="H1:M4"/>
    <mergeCell ref="A5:M5"/>
    <mergeCell ref="A6:M6"/>
    <mergeCell ref="A7:A8"/>
    <mergeCell ref="B7:B8"/>
    <mergeCell ref="C7:C8"/>
    <mergeCell ref="D7:D8"/>
    <mergeCell ref="E7:E8"/>
    <mergeCell ref="F7:J7"/>
    <mergeCell ref="K7:M7"/>
  </mergeCells>
  <pageMargins left="0.31496062992125984" right="0.31496062992125984" top="0.15748031496062992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E12" sqref="E12"/>
    </sheetView>
  </sheetViews>
  <sheetFormatPr defaultRowHeight="15.75" x14ac:dyDescent="0.25"/>
  <cols>
    <col min="1" max="1" width="5" customWidth="1"/>
    <col min="2" max="2" width="5.75" customWidth="1"/>
    <col min="3" max="3" width="7.5" customWidth="1"/>
    <col min="4" max="4" width="14.375" customWidth="1"/>
    <col min="5" max="5" width="27" customWidth="1"/>
    <col min="6" max="6" width="14.375" customWidth="1"/>
    <col min="7" max="7" width="5.75" customWidth="1"/>
    <col min="8" max="8" width="7.75" customWidth="1"/>
    <col min="9" max="9" width="8.375" customWidth="1"/>
    <col min="10" max="10" width="8.125" customWidth="1"/>
    <col min="11" max="11" width="8.875" customWidth="1"/>
    <col min="12" max="12" width="9" customWidth="1"/>
    <col min="13" max="13" width="8.5" customWidth="1"/>
  </cols>
  <sheetData>
    <row r="1" spans="1:13" x14ac:dyDescent="0.25">
      <c r="A1" s="6"/>
      <c r="B1" s="6"/>
      <c r="C1" s="6"/>
      <c r="D1" s="6"/>
      <c r="E1" s="6"/>
      <c r="F1" s="6"/>
      <c r="G1" s="6"/>
      <c r="H1" s="152" t="s">
        <v>199</v>
      </c>
      <c r="I1" s="153"/>
      <c r="J1" s="153"/>
      <c r="K1" s="153"/>
      <c r="L1" s="153"/>
      <c r="M1" s="153"/>
    </row>
    <row r="2" spans="1:13" x14ac:dyDescent="0.25">
      <c r="A2" s="6"/>
      <c r="B2" s="6"/>
      <c r="C2" s="6"/>
      <c r="D2" s="6"/>
      <c r="E2" s="6"/>
      <c r="F2" s="6"/>
      <c r="G2" s="6"/>
      <c r="H2" s="153"/>
      <c r="I2" s="153"/>
      <c r="J2" s="153"/>
      <c r="K2" s="153"/>
      <c r="L2" s="153"/>
      <c r="M2" s="153"/>
    </row>
    <row r="3" spans="1:13" x14ac:dyDescent="0.25">
      <c r="A3" s="6"/>
      <c r="B3" s="6"/>
      <c r="C3" s="6"/>
      <c r="D3" s="6"/>
      <c r="E3" s="6"/>
      <c r="F3" s="6"/>
      <c r="G3" s="6"/>
      <c r="H3" s="153"/>
      <c r="I3" s="153"/>
      <c r="J3" s="153"/>
      <c r="K3" s="153"/>
      <c r="L3" s="153"/>
      <c r="M3" s="153"/>
    </row>
    <row r="4" spans="1:13" x14ac:dyDescent="0.25">
      <c r="A4" s="6"/>
      <c r="B4" s="6"/>
      <c r="C4" s="6"/>
      <c r="D4" s="6"/>
      <c r="E4" s="6"/>
      <c r="F4" s="6"/>
      <c r="G4" s="6"/>
      <c r="H4" s="153"/>
      <c r="I4" s="153"/>
      <c r="J4" s="153"/>
      <c r="K4" s="153"/>
      <c r="L4" s="153"/>
      <c r="M4" s="153"/>
    </row>
    <row r="5" spans="1:13" x14ac:dyDescent="0.25">
      <c r="A5" s="168" t="s">
        <v>66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27.75" customHeight="1" thickBot="1" x14ac:dyDescent="0.3">
      <c r="A6" s="170" t="s">
        <v>246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1:13" ht="89.25" customHeight="1" x14ac:dyDescent="0.25">
      <c r="A7" s="154" t="s">
        <v>61</v>
      </c>
      <c r="B7" s="154" t="s">
        <v>12</v>
      </c>
      <c r="C7" s="154" t="s">
        <v>13</v>
      </c>
      <c r="D7" s="155" t="s">
        <v>23</v>
      </c>
      <c r="E7" s="155" t="s">
        <v>24</v>
      </c>
      <c r="F7" s="155" t="s">
        <v>26</v>
      </c>
      <c r="G7" s="155"/>
      <c r="H7" s="155"/>
      <c r="I7" s="155"/>
      <c r="J7" s="155"/>
      <c r="K7" s="165" t="s">
        <v>42</v>
      </c>
      <c r="L7" s="165"/>
      <c r="M7" s="165"/>
    </row>
    <row r="8" spans="1:13" ht="89.25" customHeight="1" x14ac:dyDescent="0.25">
      <c r="A8" s="154"/>
      <c r="B8" s="154"/>
      <c r="C8" s="154"/>
      <c r="D8" s="155"/>
      <c r="E8" s="155"/>
      <c r="F8" s="113" t="s">
        <v>14</v>
      </c>
      <c r="G8" s="113" t="s">
        <v>15</v>
      </c>
      <c r="H8" s="113" t="s">
        <v>16</v>
      </c>
      <c r="I8" s="113" t="s">
        <v>30</v>
      </c>
      <c r="J8" s="113" t="s">
        <v>180</v>
      </c>
      <c r="K8" s="113" t="s">
        <v>16</v>
      </c>
      <c r="L8" s="113" t="s">
        <v>30</v>
      </c>
      <c r="M8" s="113" t="s">
        <v>180</v>
      </c>
    </row>
    <row r="9" spans="1:13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</row>
    <row r="10" spans="1:13" ht="42.75" customHeight="1" x14ac:dyDescent="0.25">
      <c r="A10" s="64" t="s">
        <v>76</v>
      </c>
      <c r="B10" s="64" t="s">
        <v>134</v>
      </c>
      <c r="C10" s="64" t="s">
        <v>154</v>
      </c>
      <c r="D10" s="64" t="s">
        <v>154</v>
      </c>
      <c r="E10" s="160" t="s">
        <v>84</v>
      </c>
      <c r="F10" s="160"/>
      <c r="G10" s="64" t="s">
        <v>154</v>
      </c>
      <c r="H10" s="64" t="s">
        <v>154</v>
      </c>
      <c r="I10" s="64" t="s">
        <v>154</v>
      </c>
      <c r="J10" s="64" t="s">
        <v>154</v>
      </c>
      <c r="K10" s="69">
        <f>K11+K12</f>
        <v>6380.79</v>
      </c>
      <c r="L10" s="69">
        <f t="shared" ref="L10:M10" si="0">L11+L12</f>
        <v>5282.5599999999995</v>
      </c>
      <c r="M10" s="69">
        <f t="shared" si="0"/>
        <v>5577.18</v>
      </c>
    </row>
    <row r="11" spans="1:13" ht="51" x14ac:dyDescent="0.25">
      <c r="A11" s="41" t="s">
        <v>76</v>
      </c>
      <c r="B11" s="41" t="s">
        <v>134</v>
      </c>
      <c r="C11" s="41" t="s">
        <v>85</v>
      </c>
      <c r="D11" s="42" t="s">
        <v>253</v>
      </c>
      <c r="E11" s="42" t="s">
        <v>4</v>
      </c>
      <c r="F11" s="42" t="s">
        <v>60</v>
      </c>
      <c r="G11" s="43" t="s">
        <v>18</v>
      </c>
      <c r="H11" s="43">
        <v>850</v>
      </c>
      <c r="I11" s="43">
        <v>850</v>
      </c>
      <c r="J11" s="43">
        <v>850</v>
      </c>
      <c r="K11" s="38">
        <v>3666.46</v>
      </c>
      <c r="L11" s="38">
        <v>3886.44</v>
      </c>
      <c r="M11" s="38">
        <v>4119.63</v>
      </c>
    </row>
    <row r="12" spans="1:13" ht="63.75" x14ac:dyDescent="0.25">
      <c r="A12" s="41" t="s">
        <v>76</v>
      </c>
      <c r="B12" s="41" t="s">
        <v>134</v>
      </c>
      <c r="C12" s="41" t="s">
        <v>86</v>
      </c>
      <c r="D12" s="42" t="s">
        <v>254</v>
      </c>
      <c r="E12" s="42" t="s">
        <v>59</v>
      </c>
      <c r="F12" s="42" t="s">
        <v>87</v>
      </c>
      <c r="G12" s="43" t="s">
        <v>18</v>
      </c>
      <c r="H12" s="43">
        <v>150</v>
      </c>
      <c r="I12" s="43">
        <v>150</v>
      </c>
      <c r="J12" s="43">
        <v>150</v>
      </c>
      <c r="K12" s="38">
        <v>2714.33</v>
      </c>
      <c r="L12" s="38">
        <v>1396.12</v>
      </c>
      <c r="M12" s="38">
        <v>1457.55</v>
      </c>
    </row>
  </sheetData>
  <mergeCells count="11">
    <mergeCell ref="E10:F10"/>
    <mergeCell ref="H1:M4"/>
    <mergeCell ref="A5:M5"/>
    <mergeCell ref="A6:M6"/>
    <mergeCell ref="A7:A8"/>
    <mergeCell ref="B7:B8"/>
    <mergeCell ref="C7:C8"/>
    <mergeCell ref="D7:D8"/>
    <mergeCell ref="E7:E8"/>
    <mergeCell ref="F7:J7"/>
    <mergeCell ref="K7:M7"/>
  </mergeCells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P28" sqref="P28"/>
    </sheetView>
  </sheetViews>
  <sheetFormatPr defaultRowHeight="15.75" x14ac:dyDescent="0.25"/>
  <cols>
    <col min="1" max="1" width="5" customWidth="1"/>
    <col min="2" max="2" width="5.75" customWidth="1"/>
    <col min="3" max="3" width="6.875" customWidth="1"/>
    <col min="4" max="4" width="16.25" style="73" customWidth="1"/>
    <col min="5" max="5" width="26.75" customWidth="1"/>
    <col min="6" max="6" width="14.25" customWidth="1"/>
    <col min="7" max="7" width="5.75" customWidth="1"/>
    <col min="8" max="8" width="8.25" customWidth="1"/>
    <col min="9" max="9" width="8.625" customWidth="1"/>
    <col min="10" max="10" width="8.375" customWidth="1"/>
    <col min="11" max="11" width="8.875" customWidth="1"/>
    <col min="12" max="12" width="9" customWidth="1"/>
    <col min="13" max="13" width="7.5" customWidth="1"/>
    <col min="16" max="16" width="9.875" bestFit="1" customWidth="1"/>
  </cols>
  <sheetData>
    <row r="1" spans="1:16" x14ac:dyDescent="0.25">
      <c r="A1" s="6"/>
      <c r="B1" s="6"/>
      <c r="C1" s="6"/>
      <c r="D1" s="72"/>
      <c r="E1" s="6"/>
      <c r="F1" s="6"/>
      <c r="G1" s="6"/>
      <c r="H1" s="152" t="s">
        <v>200</v>
      </c>
      <c r="I1" s="153"/>
      <c r="J1" s="153"/>
      <c r="K1" s="153"/>
      <c r="L1" s="153"/>
      <c r="M1" s="153"/>
    </row>
    <row r="2" spans="1:16" x14ac:dyDescent="0.25">
      <c r="A2" s="6"/>
      <c r="B2" s="6"/>
      <c r="C2" s="6"/>
      <c r="D2" s="72"/>
      <c r="E2" s="6"/>
      <c r="F2" s="6"/>
      <c r="G2" s="6"/>
      <c r="H2" s="153"/>
      <c r="I2" s="153"/>
      <c r="J2" s="153"/>
      <c r="K2" s="153"/>
      <c r="L2" s="153"/>
      <c r="M2" s="153"/>
    </row>
    <row r="3" spans="1:16" x14ac:dyDescent="0.25">
      <c r="A3" s="6"/>
      <c r="B3" s="6"/>
      <c r="C3" s="6"/>
      <c r="D3" s="72"/>
      <c r="E3" s="6"/>
      <c r="F3" s="6"/>
      <c r="G3" s="6"/>
      <c r="H3" s="153"/>
      <c r="I3" s="153"/>
      <c r="J3" s="153"/>
      <c r="K3" s="153"/>
      <c r="L3" s="153"/>
      <c r="M3" s="153"/>
    </row>
    <row r="4" spans="1:16" x14ac:dyDescent="0.25">
      <c r="A4" s="6"/>
      <c r="B4" s="6"/>
      <c r="C4" s="6"/>
      <c r="D4" s="72"/>
      <c r="E4" s="6"/>
      <c r="F4" s="6"/>
      <c r="G4" s="6"/>
      <c r="H4" s="153"/>
      <c r="I4" s="153"/>
      <c r="J4" s="153"/>
      <c r="K4" s="153"/>
      <c r="L4" s="153"/>
      <c r="M4" s="153"/>
    </row>
    <row r="5" spans="1:16" x14ac:dyDescent="0.25">
      <c r="A5" s="168" t="s">
        <v>66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6" ht="27.75" customHeight="1" thickBot="1" x14ac:dyDescent="0.3">
      <c r="A6" s="170" t="s">
        <v>245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1:16" ht="89.25" customHeight="1" x14ac:dyDescent="0.25">
      <c r="A7" s="154" t="s">
        <v>61</v>
      </c>
      <c r="B7" s="154" t="s">
        <v>12</v>
      </c>
      <c r="C7" s="154" t="s">
        <v>13</v>
      </c>
      <c r="D7" s="155" t="s">
        <v>23</v>
      </c>
      <c r="E7" s="155" t="s">
        <v>24</v>
      </c>
      <c r="F7" s="155" t="s">
        <v>26</v>
      </c>
      <c r="G7" s="155"/>
      <c r="H7" s="155"/>
      <c r="I7" s="155"/>
      <c r="J7" s="155"/>
      <c r="K7" s="165" t="s">
        <v>42</v>
      </c>
      <c r="L7" s="165"/>
      <c r="M7" s="165"/>
    </row>
    <row r="8" spans="1:16" ht="89.25" customHeight="1" x14ac:dyDescent="0.25">
      <c r="A8" s="154"/>
      <c r="B8" s="154"/>
      <c r="C8" s="154"/>
      <c r="D8" s="155"/>
      <c r="E8" s="155"/>
      <c r="F8" s="113" t="s">
        <v>14</v>
      </c>
      <c r="G8" s="113" t="s">
        <v>15</v>
      </c>
      <c r="H8" s="113" t="s">
        <v>16</v>
      </c>
      <c r="I8" s="113" t="s">
        <v>30</v>
      </c>
      <c r="J8" s="113" t="s">
        <v>180</v>
      </c>
      <c r="K8" s="113" t="s">
        <v>16</v>
      </c>
      <c r="L8" s="113" t="s">
        <v>30</v>
      </c>
      <c r="M8" s="113" t="s">
        <v>180</v>
      </c>
    </row>
    <row r="9" spans="1:16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</row>
    <row r="10" spans="1:16" ht="42.75" customHeight="1" x14ac:dyDescent="0.25">
      <c r="A10" s="64" t="s">
        <v>76</v>
      </c>
      <c r="B10" s="64" t="s">
        <v>135</v>
      </c>
      <c r="C10" s="64" t="s">
        <v>154</v>
      </c>
      <c r="D10" s="64" t="s">
        <v>154</v>
      </c>
      <c r="E10" s="160" t="s">
        <v>88</v>
      </c>
      <c r="F10" s="160" t="s">
        <v>154</v>
      </c>
      <c r="G10" s="64" t="s">
        <v>154</v>
      </c>
      <c r="H10" s="64" t="s">
        <v>154</v>
      </c>
      <c r="I10" s="64" t="s">
        <v>154</v>
      </c>
      <c r="J10" s="64" t="s">
        <v>154</v>
      </c>
      <c r="K10" s="69">
        <f>K11+K25</f>
        <v>142264.71000000002</v>
      </c>
      <c r="L10" s="69">
        <f t="shared" ref="L10:M10" si="0">L11+L25</f>
        <v>44915.3</v>
      </c>
      <c r="M10" s="69">
        <f t="shared" si="0"/>
        <v>46022.34</v>
      </c>
    </row>
    <row r="11" spans="1:16" ht="38.25" x14ac:dyDescent="0.25">
      <c r="A11" s="41" t="s">
        <v>76</v>
      </c>
      <c r="B11" s="41" t="s">
        <v>135</v>
      </c>
      <c r="C11" s="41" t="s">
        <v>89</v>
      </c>
      <c r="D11" s="42" t="s">
        <v>90</v>
      </c>
      <c r="E11" s="42" t="s">
        <v>241</v>
      </c>
      <c r="F11" s="44" t="s">
        <v>103</v>
      </c>
      <c r="G11" s="43" t="s">
        <v>154</v>
      </c>
      <c r="H11" s="43">
        <f>H12+H20+H21+H22+H23+H24</f>
        <v>6</v>
      </c>
      <c r="I11" s="43">
        <f t="shared" ref="I11:J11" si="1">I12+I20+I21+I22+I23+I24</f>
        <v>4</v>
      </c>
      <c r="J11" s="43">
        <f t="shared" si="1"/>
        <v>4</v>
      </c>
      <c r="K11" s="35">
        <f>K12+K13+K14+K15+K16+K17+K18+K19+K22+K23+K24+K20+K21</f>
        <v>64071.17</v>
      </c>
      <c r="L11" s="35">
        <f t="shared" ref="L11:M11" si="2">L12+L13+L14+L15+L16+L17+L18+L19+L22+L23+L24</f>
        <v>2600</v>
      </c>
      <c r="M11" s="35">
        <f t="shared" si="2"/>
        <v>2705</v>
      </c>
      <c r="P11" s="105"/>
    </row>
    <row r="12" spans="1:16" ht="54.75" customHeight="1" x14ac:dyDescent="0.25">
      <c r="A12" s="86" t="s">
        <v>76</v>
      </c>
      <c r="B12" s="60" t="s">
        <v>135</v>
      </c>
      <c r="C12" s="60" t="s">
        <v>89</v>
      </c>
      <c r="D12" s="16" t="s">
        <v>90</v>
      </c>
      <c r="E12" s="102" t="s">
        <v>91</v>
      </c>
      <c r="F12" s="13" t="s">
        <v>103</v>
      </c>
      <c r="G12" s="24" t="s">
        <v>92</v>
      </c>
      <c r="H12" s="24">
        <v>1</v>
      </c>
      <c r="I12" s="24">
        <v>1</v>
      </c>
      <c r="J12" s="24">
        <v>1</v>
      </c>
      <c r="K12" s="12">
        <v>180</v>
      </c>
      <c r="L12" s="12">
        <v>200</v>
      </c>
      <c r="M12" s="12">
        <v>200</v>
      </c>
    </row>
    <row r="13" spans="1:16" ht="38.25" x14ac:dyDescent="0.25">
      <c r="A13" s="86" t="s">
        <v>76</v>
      </c>
      <c r="B13" s="86" t="s">
        <v>135</v>
      </c>
      <c r="C13" s="86" t="s">
        <v>89</v>
      </c>
      <c r="D13" s="16" t="s">
        <v>90</v>
      </c>
      <c r="E13" s="103" t="s">
        <v>93</v>
      </c>
      <c r="F13" s="47" t="s">
        <v>94</v>
      </c>
      <c r="G13" s="48" t="s">
        <v>28</v>
      </c>
      <c r="H13" s="24">
        <v>1600</v>
      </c>
      <c r="I13" s="24">
        <v>0</v>
      </c>
      <c r="J13" s="24">
        <v>0</v>
      </c>
      <c r="K13" s="12">
        <v>1132.8</v>
      </c>
      <c r="L13" s="12">
        <v>0</v>
      </c>
      <c r="M13" s="12">
        <v>0</v>
      </c>
    </row>
    <row r="14" spans="1:16" ht="38.25" x14ac:dyDescent="0.25">
      <c r="A14" s="86" t="s">
        <v>76</v>
      </c>
      <c r="B14" s="86" t="s">
        <v>135</v>
      </c>
      <c r="C14" s="86" t="s">
        <v>89</v>
      </c>
      <c r="D14" s="16" t="s">
        <v>90</v>
      </c>
      <c r="E14" s="103" t="s">
        <v>95</v>
      </c>
      <c r="F14" s="47" t="s">
        <v>96</v>
      </c>
      <c r="G14" s="48" t="s">
        <v>28</v>
      </c>
      <c r="H14" s="24">
        <v>1000</v>
      </c>
      <c r="I14" s="24">
        <v>0</v>
      </c>
      <c r="J14" s="24">
        <v>0</v>
      </c>
      <c r="K14" s="12">
        <v>486</v>
      </c>
      <c r="L14" s="12">
        <v>0</v>
      </c>
      <c r="M14" s="12">
        <v>0</v>
      </c>
    </row>
    <row r="15" spans="1:16" ht="38.25" x14ac:dyDescent="0.25">
      <c r="A15" s="86" t="s">
        <v>76</v>
      </c>
      <c r="B15" s="86" t="s">
        <v>135</v>
      </c>
      <c r="C15" s="86" t="s">
        <v>89</v>
      </c>
      <c r="D15" s="16" t="s">
        <v>90</v>
      </c>
      <c r="E15" s="103" t="s">
        <v>98</v>
      </c>
      <c r="F15" s="47" t="s">
        <v>97</v>
      </c>
      <c r="G15" s="48" t="s">
        <v>28</v>
      </c>
      <c r="H15" s="24">
        <v>200</v>
      </c>
      <c r="I15" s="24">
        <v>0</v>
      </c>
      <c r="J15" s="24">
        <v>0</v>
      </c>
      <c r="K15" s="12">
        <v>510.57</v>
      </c>
      <c r="L15" s="12">
        <v>0</v>
      </c>
      <c r="M15" s="12">
        <v>0</v>
      </c>
    </row>
    <row r="16" spans="1:16" ht="51" x14ac:dyDescent="0.25">
      <c r="A16" s="86" t="s">
        <v>76</v>
      </c>
      <c r="B16" s="86" t="s">
        <v>135</v>
      </c>
      <c r="C16" s="86" t="s">
        <v>89</v>
      </c>
      <c r="D16" s="16" t="s">
        <v>90</v>
      </c>
      <c r="E16" s="103" t="s">
        <v>144</v>
      </c>
      <c r="F16" s="47" t="s">
        <v>97</v>
      </c>
      <c r="G16" s="48" t="s">
        <v>28</v>
      </c>
      <c r="H16" s="24">
        <v>410</v>
      </c>
      <c r="I16" s="24">
        <v>0</v>
      </c>
      <c r="J16" s="24">
        <v>0</v>
      </c>
      <c r="K16" s="12">
        <v>418.2</v>
      </c>
      <c r="L16" s="12">
        <v>0</v>
      </c>
      <c r="M16" s="12">
        <v>0</v>
      </c>
    </row>
    <row r="17" spans="1:16" ht="38.25" x14ac:dyDescent="0.25">
      <c r="A17" s="86" t="s">
        <v>76</v>
      </c>
      <c r="B17" s="86" t="s">
        <v>135</v>
      </c>
      <c r="C17" s="86" t="s">
        <v>89</v>
      </c>
      <c r="D17" s="22" t="s">
        <v>90</v>
      </c>
      <c r="E17" s="103" t="s">
        <v>99</v>
      </c>
      <c r="F17" s="47" t="s">
        <v>97</v>
      </c>
      <c r="G17" s="48" t="s">
        <v>100</v>
      </c>
      <c r="H17" s="24">
        <v>200</v>
      </c>
      <c r="I17" s="24">
        <v>0</v>
      </c>
      <c r="J17" s="24">
        <v>0</v>
      </c>
      <c r="K17" s="12">
        <v>8.6</v>
      </c>
      <c r="L17" s="12">
        <v>0</v>
      </c>
      <c r="M17" s="12">
        <v>0</v>
      </c>
    </row>
    <row r="18" spans="1:16" ht="38.25" x14ac:dyDescent="0.25">
      <c r="A18" s="86" t="s">
        <v>76</v>
      </c>
      <c r="B18" s="86" t="s">
        <v>135</v>
      </c>
      <c r="C18" s="86" t="s">
        <v>89</v>
      </c>
      <c r="D18" s="22" t="s">
        <v>90</v>
      </c>
      <c r="E18" s="103" t="s">
        <v>101</v>
      </c>
      <c r="F18" s="47" t="s">
        <v>97</v>
      </c>
      <c r="G18" s="48" t="s">
        <v>28</v>
      </c>
      <c r="H18" s="24">
        <v>12000</v>
      </c>
      <c r="I18" s="24">
        <v>0</v>
      </c>
      <c r="J18" s="24">
        <v>0</v>
      </c>
      <c r="K18" s="12">
        <v>337.04</v>
      </c>
      <c r="L18" s="12">
        <v>0</v>
      </c>
      <c r="M18" s="12">
        <v>0</v>
      </c>
    </row>
    <row r="19" spans="1:16" ht="38.25" x14ac:dyDescent="0.25">
      <c r="A19" s="86" t="s">
        <v>76</v>
      </c>
      <c r="B19" s="86" t="s">
        <v>135</v>
      </c>
      <c r="C19" s="86" t="s">
        <v>89</v>
      </c>
      <c r="D19" s="22" t="s">
        <v>90</v>
      </c>
      <c r="E19" s="103" t="s">
        <v>102</v>
      </c>
      <c r="F19" s="47" t="s">
        <v>97</v>
      </c>
      <c r="G19" s="48" t="s">
        <v>28</v>
      </c>
      <c r="H19" s="99">
        <v>1200</v>
      </c>
      <c r="I19" s="99">
        <v>0</v>
      </c>
      <c r="J19" s="99">
        <v>0</v>
      </c>
      <c r="K19" s="55">
        <v>30</v>
      </c>
      <c r="L19" s="55">
        <v>0</v>
      </c>
      <c r="M19" s="12">
        <v>0</v>
      </c>
    </row>
    <row r="20" spans="1:16" ht="38.25" x14ac:dyDescent="0.25">
      <c r="A20" s="118" t="s">
        <v>76</v>
      </c>
      <c r="B20" s="118" t="s">
        <v>135</v>
      </c>
      <c r="C20" s="118" t="s">
        <v>89</v>
      </c>
      <c r="D20" s="22" t="s">
        <v>90</v>
      </c>
      <c r="E20" s="103" t="s">
        <v>233</v>
      </c>
      <c r="F20" s="13" t="s">
        <v>103</v>
      </c>
      <c r="G20" s="24" t="s">
        <v>92</v>
      </c>
      <c r="H20" s="99">
        <v>1</v>
      </c>
      <c r="I20" s="99">
        <v>0</v>
      </c>
      <c r="J20" s="99">
        <v>0</v>
      </c>
      <c r="K20" s="55">
        <v>10000</v>
      </c>
      <c r="L20" s="55">
        <v>0</v>
      </c>
      <c r="M20" s="12">
        <v>0</v>
      </c>
    </row>
    <row r="21" spans="1:16" ht="38.25" x14ac:dyDescent="0.25">
      <c r="A21" s="118" t="s">
        <v>76</v>
      </c>
      <c r="B21" s="118" t="s">
        <v>135</v>
      </c>
      <c r="C21" s="118" t="s">
        <v>89</v>
      </c>
      <c r="D21" s="22" t="s">
        <v>90</v>
      </c>
      <c r="E21" s="22" t="s">
        <v>222</v>
      </c>
      <c r="F21" s="13" t="s">
        <v>103</v>
      </c>
      <c r="G21" s="24" t="s">
        <v>92</v>
      </c>
      <c r="H21" s="99">
        <v>1</v>
      </c>
      <c r="I21" s="99">
        <v>0</v>
      </c>
      <c r="J21" s="99">
        <v>0</v>
      </c>
      <c r="K21" s="55">
        <v>48673.34</v>
      </c>
      <c r="L21" s="55">
        <v>0</v>
      </c>
      <c r="M21" s="12">
        <v>0</v>
      </c>
    </row>
    <row r="22" spans="1:16" ht="38.25" x14ac:dyDescent="0.25">
      <c r="A22" s="86" t="s">
        <v>76</v>
      </c>
      <c r="B22" s="86" t="s">
        <v>135</v>
      </c>
      <c r="C22" s="86" t="s">
        <v>89</v>
      </c>
      <c r="D22" s="22" t="s">
        <v>90</v>
      </c>
      <c r="E22" s="49" t="s">
        <v>104</v>
      </c>
      <c r="F22" s="13" t="s">
        <v>103</v>
      </c>
      <c r="G22" s="24" t="s">
        <v>92</v>
      </c>
      <c r="H22" s="99">
        <v>1</v>
      </c>
      <c r="I22" s="100" t="s">
        <v>17</v>
      </c>
      <c r="J22" s="100" t="s">
        <v>17</v>
      </c>
      <c r="K22" s="101">
        <v>707.96</v>
      </c>
      <c r="L22" s="101">
        <v>740</v>
      </c>
      <c r="M22" s="5">
        <v>775</v>
      </c>
    </row>
    <row r="23" spans="1:16" ht="51" x14ac:dyDescent="0.25">
      <c r="A23" s="86" t="s">
        <v>76</v>
      </c>
      <c r="B23" s="86" t="s">
        <v>135</v>
      </c>
      <c r="C23" s="86" t="s">
        <v>89</v>
      </c>
      <c r="D23" s="22" t="s">
        <v>90</v>
      </c>
      <c r="E23" s="22" t="s">
        <v>105</v>
      </c>
      <c r="F23" s="13" t="s">
        <v>103</v>
      </c>
      <c r="G23" s="24" t="s">
        <v>92</v>
      </c>
      <c r="H23" s="99">
        <v>1</v>
      </c>
      <c r="I23" s="100" t="s">
        <v>17</v>
      </c>
      <c r="J23" s="100" t="s">
        <v>17</v>
      </c>
      <c r="K23" s="55">
        <v>654.48</v>
      </c>
      <c r="L23" s="55">
        <v>685</v>
      </c>
      <c r="M23" s="21">
        <v>715</v>
      </c>
    </row>
    <row r="24" spans="1:16" ht="38.25" x14ac:dyDescent="0.25">
      <c r="A24" s="86" t="s">
        <v>76</v>
      </c>
      <c r="B24" s="86" t="s">
        <v>135</v>
      </c>
      <c r="C24" s="86" t="s">
        <v>89</v>
      </c>
      <c r="D24" s="22" t="s">
        <v>90</v>
      </c>
      <c r="E24" s="22" t="s">
        <v>106</v>
      </c>
      <c r="F24" s="13" t="s">
        <v>103</v>
      </c>
      <c r="G24" s="24" t="s">
        <v>92</v>
      </c>
      <c r="H24" s="24">
        <v>1</v>
      </c>
      <c r="I24" s="50" t="s">
        <v>17</v>
      </c>
      <c r="J24" s="50" t="s">
        <v>17</v>
      </c>
      <c r="K24" s="21">
        <v>932.18</v>
      </c>
      <c r="L24" s="21">
        <v>975</v>
      </c>
      <c r="M24" s="21">
        <v>1015</v>
      </c>
    </row>
    <row r="25" spans="1:16" ht="38.25" customHeight="1" x14ac:dyDescent="0.25">
      <c r="A25" s="174" t="s">
        <v>76</v>
      </c>
      <c r="B25" s="174" t="s">
        <v>135</v>
      </c>
      <c r="C25" s="174">
        <v>11919</v>
      </c>
      <c r="D25" s="176" t="s">
        <v>252</v>
      </c>
      <c r="E25" s="176" t="s">
        <v>243</v>
      </c>
      <c r="F25" s="44" t="s">
        <v>171</v>
      </c>
      <c r="G25" s="43" t="s">
        <v>38</v>
      </c>
      <c r="H25" s="38">
        <f>H37</f>
        <v>964120</v>
      </c>
      <c r="I25" s="38">
        <f t="shared" ref="I25:J25" si="3">I37</f>
        <v>964120</v>
      </c>
      <c r="J25" s="38">
        <f t="shared" si="3"/>
        <v>964120</v>
      </c>
      <c r="K25" s="172">
        <f>K27+K37</f>
        <v>78193.540000000008</v>
      </c>
      <c r="L25" s="172">
        <f t="shared" ref="L25:M25" si="4">L27+L37</f>
        <v>42315.3</v>
      </c>
      <c r="M25" s="172">
        <f t="shared" si="4"/>
        <v>43317.34</v>
      </c>
    </row>
    <row r="26" spans="1:16" ht="45.75" customHeight="1" x14ac:dyDescent="0.25">
      <c r="A26" s="175"/>
      <c r="B26" s="175"/>
      <c r="C26" s="175"/>
      <c r="D26" s="177"/>
      <c r="E26" s="177"/>
      <c r="F26" s="44" t="s">
        <v>103</v>
      </c>
      <c r="G26" s="43" t="s">
        <v>92</v>
      </c>
      <c r="H26" s="70">
        <f>H27</f>
        <v>72</v>
      </c>
      <c r="I26" s="70">
        <f t="shared" ref="I26:J26" si="5">I27</f>
        <v>72</v>
      </c>
      <c r="J26" s="70">
        <f t="shared" si="5"/>
        <v>72</v>
      </c>
      <c r="K26" s="173"/>
      <c r="L26" s="173"/>
      <c r="M26" s="173"/>
    </row>
    <row r="27" spans="1:16" ht="72" customHeight="1" x14ac:dyDescent="0.25">
      <c r="A27" s="130" t="s">
        <v>76</v>
      </c>
      <c r="B27" s="130" t="s">
        <v>135</v>
      </c>
      <c r="C27" s="130">
        <v>11919</v>
      </c>
      <c r="D27" s="135" t="s">
        <v>90</v>
      </c>
      <c r="E27" s="131" t="s">
        <v>243</v>
      </c>
      <c r="F27" s="132" t="s">
        <v>103</v>
      </c>
      <c r="G27" s="133" t="s">
        <v>92</v>
      </c>
      <c r="H27" s="133">
        <f>H28+H29+H30+H31+H32+H33+H34+H35+H36</f>
        <v>72</v>
      </c>
      <c r="I27" s="133">
        <f t="shared" ref="I27:J27" si="6">I28+I29+I30+I31+I32+I33+I34+I35+I36</f>
        <v>72</v>
      </c>
      <c r="J27" s="133">
        <f t="shared" si="6"/>
        <v>72</v>
      </c>
      <c r="K27" s="134">
        <f>K28+K29+K30+K31+K32+K33+K34+K35+K36</f>
        <v>25446.58</v>
      </c>
      <c r="L27" s="134">
        <f t="shared" ref="L27:M27" si="7">L28+L29+L30+L31+L32+L33+L34+L35+L36</f>
        <v>28315.3</v>
      </c>
      <c r="M27" s="134">
        <f t="shared" si="7"/>
        <v>29317.34</v>
      </c>
    </row>
    <row r="28" spans="1:16" ht="42.75" customHeight="1" x14ac:dyDescent="0.25">
      <c r="A28" s="60" t="s">
        <v>76</v>
      </c>
      <c r="B28" s="60" t="s">
        <v>135</v>
      </c>
      <c r="C28" s="60">
        <v>11919</v>
      </c>
      <c r="D28" s="22" t="s">
        <v>90</v>
      </c>
      <c r="E28" s="46" t="s">
        <v>107</v>
      </c>
      <c r="F28" s="47" t="s">
        <v>234</v>
      </c>
      <c r="G28" s="24" t="s">
        <v>92</v>
      </c>
      <c r="H28" s="24">
        <v>1</v>
      </c>
      <c r="I28" s="50" t="s">
        <v>17</v>
      </c>
      <c r="J28" s="50" t="s">
        <v>17</v>
      </c>
      <c r="K28" s="12">
        <v>574.29999999999995</v>
      </c>
      <c r="L28" s="12">
        <v>600</v>
      </c>
      <c r="M28" s="12">
        <v>625</v>
      </c>
    </row>
    <row r="29" spans="1:16" ht="38.25" x14ac:dyDescent="0.25">
      <c r="A29" s="86" t="s">
        <v>76</v>
      </c>
      <c r="B29" s="86" t="s">
        <v>135</v>
      </c>
      <c r="C29" s="86">
        <v>11919</v>
      </c>
      <c r="D29" s="22" t="s">
        <v>90</v>
      </c>
      <c r="E29" s="46" t="s">
        <v>108</v>
      </c>
      <c r="F29" s="47" t="s">
        <v>103</v>
      </c>
      <c r="G29" s="24" t="s">
        <v>92</v>
      </c>
      <c r="H29" s="24">
        <v>1</v>
      </c>
      <c r="I29" s="50" t="s">
        <v>17</v>
      </c>
      <c r="J29" s="50" t="s">
        <v>17</v>
      </c>
      <c r="K29" s="12">
        <v>31</v>
      </c>
      <c r="L29" s="12">
        <v>35</v>
      </c>
      <c r="M29" s="12">
        <v>40</v>
      </c>
    </row>
    <row r="30" spans="1:16" ht="56.25" customHeight="1" x14ac:dyDescent="0.25">
      <c r="A30" s="86" t="s">
        <v>76</v>
      </c>
      <c r="B30" s="86" t="s">
        <v>135</v>
      </c>
      <c r="C30" s="86">
        <v>11919</v>
      </c>
      <c r="D30" s="22" t="s">
        <v>90</v>
      </c>
      <c r="E30" s="46" t="s">
        <v>109</v>
      </c>
      <c r="F30" s="47" t="s">
        <v>103</v>
      </c>
      <c r="G30" s="24" t="s">
        <v>92</v>
      </c>
      <c r="H30" s="24">
        <v>1</v>
      </c>
      <c r="I30" s="50" t="s">
        <v>17</v>
      </c>
      <c r="J30" s="50" t="s">
        <v>17</v>
      </c>
      <c r="K30" s="12">
        <v>650</v>
      </c>
      <c r="L30" s="12">
        <v>680</v>
      </c>
      <c r="M30" s="12">
        <v>710</v>
      </c>
    </row>
    <row r="31" spans="1:16" ht="42" customHeight="1" x14ac:dyDescent="0.25">
      <c r="A31" s="86" t="s">
        <v>76</v>
      </c>
      <c r="B31" s="86" t="s">
        <v>135</v>
      </c>
      <c r="C31" s="86">
        <v>11919</v>
      </c>
      <c r="D31" s="22" t="s">
        <v>90</v>
      </c>
      <c r="E31" s="11" t="s">
        <v>110</v>
      </c>
      <c r="F31" s="47" t="s">
        <v>103</v>
      </c>
      <c r="G31" s="24" t="s">
        <v>92</v>
      </c>
      <c r="H31" s="24">
        <v>5</v>
      </c>
      <c r="I31" s="50" t="s">
        <v>201</v>
      </c>
      <c r="J31" s="50" t="s">
        <v>201</v>
      </c>
      <c r="K31" s="12">
        <v>2478.1799999999998</v>
      </c>
      <c r="L31" s="12">
        <v>2478.1799999999998</v>
      </c>
      <c r="M31" s="12">
        <v>2478.1799999999998</v>
      </c>
    </row>
    <row r="32" spans="1:16" ht="50.25" customHeight="1" x14ac:dyDescent="0.25">
      <c r="A32" s="86" t="s">
        <v>76</v>
      </c>
      <c r="B32" s="86" t="s">
        <v>135</v>
      </c>
      <c r="C32" s="86">
        <v>11919</v>
      </c>
      <c r="D32" s="22" t="s">
        <v>90</v>
      </c>
      <c r="E32" s="53" t="s">
        <v>111</v>
      </c>
      <c r="F32" s="47" t="s">
        <v>103</v>
      </c>
      <c r="G32" s="54" t="s">
        <v>92</v>
      </c>
      <c r="H32" s="24">
        <v>40</v>
      </c>
      <c r="I32" s="50" t="s">
        <v>112</v>
      </c>
      <c r="J32" s="50" t="s">
        <v>112</v>
      </c>
      <c r="K32" s="12">
        <v>300</v>
      </c>
      <c r="L32" s="12">
        <v>315</v>
      </c>
      <c r="M32" s="12">
        <v>330</v>
      </c>
      <c r="P32" s="105"/>
    </row>
    <row r="33" spans="1:13" ht="81.75" customHeight="1" x14ac:dyDescent="0.25">
      <c r="A33" s="86" t="s">
        <v>76</v>
      </c>
      <c r="B33" s="86" t="s">
        <v>135</v>
      </c>
      <c r="C33" s="86">
        <v>11919</v>
      </c>
      <c r="D33" s="22" t="s">
        <v>90</v>
      </c>
      <c r="E33" s="53" t="s">
        <v>113</v>
      </c>
      <c r="F33" s="47" t="s">
        <v>103</v>
      </c>
      <c r="G33" s="54" t="s">
        <v>92</v>
      </c>
      <c r="H33" s="24">
        <v>20</v>
      </c>
      <c r="I33" s="50" t="s">
        <v>114</v>
      </c>
      <c r="J33" s="50" t="s">
        <v>114</v>
      </c>
      <c r="K33" s="12">
        <v>4250</v>
      </c>
      <c r="L33" s="12">
        <v>4250</v>
      </c>
      <c r="M33" s="12">
        <v>4100</v>
      </c>
    </row>
    <row r="34" spans="1:13" ht="38.25" x14ac:dyDescent="0.25">
      <c r="A34" s="86" t="s">
        <v>76</v>
      </c>
      <c r="B34" s="86" t="s">
        <v>135</v>
      </c>
      <c r="C34" s="86">
        <v>11919</v>
      </c>
      <c r="D34" s="22" t="s">
        <v>90</v>
      </c>
      <c r="E34" s="53" t="s">
        <v>115</v>
      </c>
      <c r="F34" s="47" t="s">
        <v>103</v>
      </c>
      <c r="G34" s="54" t="s">
        <v>92</v>
      </c>
      <c r="H34" s="24">
        <v>1</v>
      </c>
      <c r="I34" s="50" t="s">
        <v>17</v>
      </c>
      <c r="J34" s="50" t="s">
        <v>17</v>
      </c>
      <c r="K34" s="55">
        <v>2750</v>
      </c>
      <c r="L34" s="12">
        <v>3203.96</v>
      </c>
      <c r="M34" s="12">
        <v>3860</v>
      </c>
    </row>
    <row r="35" spans="1:13" ht="38.25" x14ac:dyDescent="0.25">
      <c r="A35" s="86" t="s">
        <v>76</v>
      </c>
      <c r="B35" s="86" t="s">
        <v>135</v>
      </c>
      <c r="C35" s="86">
        <v>11919</v>
      </c>
      <c r="D35" s="22" t="s">
        <v>90</v>
      </c>
      <c r="E35" s="53" t="s">
        <v>116</v>
      </c>
      <c r="F35" s="47" t="s">
        <v>103</v>
      </c>
      <c r="G35" s="54" t="s">
        <v>92</v>
      </c>
      <c r="H35" s="24">
        <v>2</v>
      </c>
      <c r="I35" s="50" t="s">
        <v>76</v>
      </c>
      <c r="J35" s="50" t="s">
        <v>76</v>
      </c>
      <c r="K35" s="12">
        <v>750</v>
      </c>
      <c r="L35" s="12">
        <v>525</v>
      </c>
      <c r="M35" s="12">
        <v>550</v>
      </c>
    </row>
    <row r="36" spans="1:13" ht="38.25" x14ac:dyDescent="0.25">
      <c r="A36" s="86" t="s">
        <v>76</v>
      </c>
      <c r="B36" s="86" t="s">
        <v>135</v>
      </c>
      <c r="C36" s="86">
        <v>11919</v>
      </c>
      <c r="D36" s="22" t="s">
        <v>90</v>
      </c>
      <c r="E36" s="53" t="s">
        <v>117</v>
      </c>
      <c r="F36" s="47" t="s">
        <v>103</v>
      </c>
      <c r="G36" s="24" t="s">
        <v>92</v>
      </c>
      <c r="H36" s="24">
        <v>1</v>
      </c>
      <c r="I36" s="50" t="s">
        <v>17</v>
      </c>
      <c r="J36" s="50" t="s">
        <v>17</v>
      </c>
      <c r="K36" s="12">
        <v>13663.1</v>
      </c>
      <c r="L36" s="12">
        <v>16228.16</v>
      </c>
      <c r="M36" s="12">
        <v>16624.16</v>
      </c>
    </row>
    <row r="37" spans="1:13" ht="76.5" x14ac:dyDescent="0.25">
      <c r="A37" s="130" t="s">
        <v>76</v>
      </c>
      <c r="B37" s="130" t="s">
        <v>135</v>
      </c>
      <c r="C37" s="130">
        <v>11919</v>
      </c>
      <c r="D37" s="131" t="s">
        <v>251</v>
      </c>
      <c r="E37" s="131" t="s">
        <v>243</v>
      </c>
      <c r="F37" s="132" t="s">
        <v>171</v>
      </c>
      <c r="G37" s="133" t="s">
        <v>38</v>
      </c>
      <c r="H37" s="134">
        <f>H38</f>
        <v>964120</v>
      </c>
      <c r="I37" s="134">
        <f t="shared" ref="I37:J37" si="8">I38</f>
        <v>964120</v>
      </c>
      <c r="J37" s="134">
        <f t="shared" si="8"/>
        <v>964120</v>
      </c>
      <c r="K37" s="134">
        <f>K38+K39+K40</f>
        <v>52746.96</v>
      </c>
      <c r="L37" s="134">
        <f t="shared" ref="L37:M37" si="9">L38</f>
        <v>14000</v>
      </c>
      <c r="M37" s="134">
        <f t="shared" si="9"/>
        <v>14000</v>
      </c>
    </row>
    <row r="38" spans="1:13" ht="90.75" customHeight="1" x14ac:dyDescent="0.25">
      <c r="A38" s="86" t="s">
        <v>76</v>
      </c>
      <c r="B38" s="86" t="s">
        <v>135</v>
      </c>
      <c r="C38" s="40">
        <v>11919</v>
      </c>
      <c r="D38" s="129" t="s">
        <v>256</v>
      </c>
      <c r="E38" s="56" t="s">
        <v>153</v>
      </c>
      <c r="F38" s="129" t="s">
        <v>171</v>
      </c>
      <c r="G38" s="14" t="s">
        <v>40</v>
      </c>
      <c r="H38" s="14">
        <v>964120</v>
      </c>
      <c r="I38" s="14">
        <v>964120</v>
      </c>
      <c r="J38" s="14">
        <v>964120</v>
      </c>
      <c r="K38" s="14">
        <v>17526</v>
      </c>
      <c r="L38" s="14">
        <v>14000</v>
      </c>
      <c r="M38" s="14">
        <v>14000</v>
      </c>
    </row>
    <row r="39" spans="1:13" ht="76.5" x14ac:dyDescent="0.25">
      <c r="A39" s="118" t="s">
        <v>76</v>
      </c>
      <c r="B39" s="118" t="s">
        <v>135</v>
      </c>
      <c r="C39" s="40">
        <v>11919</v>
      </c>
      <c r="D39" s="136" t="s">
        <v>257</v>
      </c>
      <c r="E39" s="124" t="str">
        <f>[1]отчет!F121</f>
        <v>Выполнение работ по геотехническому мониторингу зданий, расположенных по адресу г. Калининград, пр-т Московский, 68-70 (геодезические наблюдения за креном и осадкой)</v>
      </c>
      <c r="F39" s="125" t="s">
        <v>235</v>
      </c>
      <c r="G39" s="123" t="str">
        <f>[1]отчет!H121</f>
        <v>ед.</v>
      </c>
      <c r="H39" s="126">
        <v>1</v>
      </c>
      <c r="I39" s="126">
        <v>0</v>
      </c>
      <c r="J39" s="126">
        <v>0</v>
      </c>
      <c r="K39" s="123">
        <v>27580.09</v>
      </c>
      <c r="L39" s="123">
        <v>0</v>
      </c>
      <c r="M39" s="123">
        <v>0</v>
      </c>
    </row>
    <row r="40" spans="1:13" ht="63.75" x14ac:dyDescent="0.25">
      <c r="A40" s="118" t="s">
        <v>76</v>
      </c>
      <c r="B40" s="118" t="s">
        <v>135</v>
      </c>
      <c r="C40" s="40">
        <v>11919</v>
      </c>
      <c r="D40" s="136" t="s">
        <v>257</v>
      </c>
      <c r="E40" s="124" t="str">
        <f>[1]отчет!F122</f>
        <v>Обеспечение охраны строительной площадки объекта "Строительство общеобразовательной школы в Юго-Восточном жилом районе г. Калининграда"</v>
      </c>
      <c r="F40" s="125" t="s">
        <v>236</v>
      </c>
      <c r="G40" s="123" t="str">
        <f>[1]отчет!H122</f>
        <v>ед.</v>
      </c>
      <c r="H40" s="126">
        <v>1</v>
      </c>
      <c r="I40" s="126">
        <v>0</v>
      </c>
      <c r="J40" s="126">
        <v>0</v>
      </c>
      <c r="K40" s="123">
        <v>7640.87</v>
      </c>
      <c r="L40" s="123">
        <v>0</v>
      </c>
      <c r="M40" s="123">
        <v>0</v>
      </c>
    </row>
  </sheetData>
  <mergeCells count="19">
    <mergeCell ref="K25:K26"/>
    <mergeCell ref="L25:L26"/>
    <mergeCell ref="M25:M26"/>
    <mergeCell ref="E10:F10"/>
    <mergeCell ref="A25:A26"/>
    <mergeCell ref="B25:B26"/>
    <mergeCell ref="C25:C26"/>
    <mergeCell ref="D25:D26"/>
    <mergeCell ref="E25:E26"/>
    <mergeCell ref="H1:M4"/>
    <mergeCell ref="A5:M5"/>
    <mergeCell ref="A6:M6"/>
    <mergeCell ref="A7:A8"/>
    <mergeCell ref="B7:B8"/>
    <mergeCell ref="C7:C8"/>
    <mergeCell ref="D7:D8"/>
    <mergeCell ref="E7:E8"/>
    <mergeCell ref="F7:J7"/>
    <mergeCell ref="K7:M7"/>
  </mergeCells>
  <phoneticPr fontId="16" type="noConversion"/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P13" sqref="P13"/>
    </sheetView>
  </sheetViews>
  <sheetFormatPr defaultRowHeight="15.75" x14ac:dyDescent="0.25"/>
  <cols>
    <col min="1" max="1" width="5" customWidth="1"/>
    <col min="2" max="2" width="5.75" customWidth="1"/>
    <col min="3" max="3" width="7.5" customWidth="1"/>
    <col min="4" max="4" width="12.375" customWidth="1"/>
    <col min="5" max="5" width="27" customWidth="1"/>
    <col min="6" max="6" width="12.375" customWidth="1"/>
    <col min="7" max="7" width="5.75" customWidth="1"/>
    <col min="8" max="8" width="7.75" customWidth="1"/>
    <col min="9" max="9" width="8.375" customWidth="1"/>
    <col min="10" max="10" width="8.125" customWidth="1"/>
    <col min="11" max="11" width="9.5" customWidth="1"/>
    <col min="12" max="12" width="9.75" customWidth="1"/>
    <col min="13" max="13" width="8.5" customWidth="1"/>
  </cols>
  <sheetData>
    <row r="1" spans="1:13" x14ac:dyDescent="0.25">
      <c r="A1" s="6"/>
      <c r="B1" s="6"/>
      <c r="C1" s="6"/>
      <c r="D1" s="6"/>
      <c r="E1" s="6"/>
      <c r="F1" s="6"/>
      <c r="G1" s="6"/>
      <c r="H1" s="152" t="s">
        <v>202</v>
      </c>
      <c r="I1" s="153"/>
      <c r="J1" s="153"/>
      <c r="K1" s="153"/>
      <c r="L1" s="153"/>
      <c r="M1" s="153"/>
    </row>
    <row r="2" spans="1:13" x14ac:dyDescent="0.25">
      <c r="A2" s="6"/>
      <c r="B2" s="6"/>
      <c r="C2" s="6"/>
      <c r="D2" s="6"/>
      <c r="E2" s="6"/>
      <c r="F2" s="6"/>
      <c r="G2" s="6"/>
      <c r="H2" s="153"/>
      <c r="I2" s="153"/>
      <c r="J2" s="153"/>
      <c r="K2" s="153"/>
      <c r="L2" s="153"/>
      <c r="M2" s="153"/>
    </row>
    <row r="3" spans="1:13" x14ac:dyDescent="0.25">
      <c r="A3" s="6"/>
      <c r="B3" s="6"/>
      <c r="C3" s="6"/>
      <c r="D3" s="6"/>
      <c r="E3" s="6"/>
      <c r="F3" s="6"/>
      <c r="G3" s="6"/>
      <c r="H3" s="153"/>
      <c r="I3" s="153"/>
      <c r="J3" s="153"/>
      <c r="K3" s="153"/>
      <c r="L3" s="153"/>
      <c r="M3" s="153"/>
    </row>
    <row r="4" spans="1:13" x14ac:dyDescent="0.25">
      <c r="A4" s="6"/>
      <c r="B4" s="6"/>
      <c r="C4" s="6"/>
      <c r="D4" s="6"/>
      <c r="E4" s="6"/>
      <c r="F4" s="6"/>
      <c r="G4" s="6"/>
      <c r="H4" s="153"/>
      <c r="I4" s="153"/>
      <c r="J4" s="153"/>
      <c r="K4" s="153"/>
      <c r="L4" s="153"/>
      <c r="M4" s="153"/>
    </row>
    <row r="5" spans="1:13" x14ac:dyDescent="0.25">
      <c r="A5" s="168" t="s">
        <v>66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27.75" customHeight="1" thickBot="1" x14ac:dyDescent="0.3">
      <c r="A6" s="170" t="s">
        <v>244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1:13" ht="89.25" customHeight="1" x14ac:dyDescent="0.25">
      <c r="A7" s="154" t="s">
        <v>61</v>
      </c>
      <c r="B7" s="154" t="s">
        <v>12</v>
      </c>
      <c r="C7" s="154" t="s">
        <v>13</v>
      </c>
      <c r="D7" s="155" t="s">
        <v>23</v>
      </c>
      <c r="E7" s="155" t="s">
        <v>24</v>
      </c>
      <c r="F7" s="155" t="s">
        <v>26</v>
      </c>
      <c r="G7" s="155"/>
      <c r="H7" s="155"/>
      <c r="I7" s="155"/>
      <c r="J7" s="155"/>
      <c r="K7" s="165" t="s">
        <v>42</v>
      </c>
      <c r="L7" s="165"/>
      <c r="M7" s="165"/>
    </row>
    <row r="8" spans="1:13" ht="96.75" customHeight="1" x14ac:dyDescent="0.25">
      <c r="A8" s="154"/>
      <c r="B8" s="154"/>
      <c r="C8" s="154"/>
      <c r="D8" s="155"/>
      <c r="E8" s="155"/>
      <c r="F8" s="113" t="s">
        <v>14</v>
      </c>
      <c r="G8" s="113" t="s">
        <v>15</v>
      </c>
      <c r="H8" s="113" t="s">
        <v>16</v>
      </c>
      <c r="I8" s="113" t="s">
        <v>30</v>
      </c>
      <c r="J8" s="113" t="s">
        <v>180</v>
      </c>
      <c r="K8" s="113" t="s">
        <v>16</v>
      </c>
      <c r="L8" s="113" t="s">
        <v>30</v>
      </c>
      <c r="M8" s="113" t="s">
        <v>180</v>
      </c>
    </row>
    <row r="9" spans="1:13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</row>
    <row r="10" spans="1:13" ht="42.75" customHeight="1" x14ac:dyDescent="0.25">
      <c r="A10" s="64" t="s">
        <v>76</v>
      </c>
      <c r="B10" s="64" t="s">
        <v>136</v>
      </c>
      <c r="C10" s="64" t="s">
        <v>154</v>
      </c>
      <c r="D10" s="64" t="s">
        <v>154</v>
      </c>
      <c r="E10" s="160" t="s">
        <v>118</v>
      </c>
      <c r="F10" s="160" t="s">
        <v>154</v>
      </c>
      <c r="G10" s="64" t="s">
        <v>154</v>
      </c>
      <c r="H10" s="64" t="s">
        <v>154</v>
      </c>
      <c r="I10" s="64" t="s">
        <v>154</v>
      </c>
      <c r="J10" s="64" t="s">
        <v>154</v>
      </c>
      <c r="K10" s="69">
        <f>K11</f>
        <v>3275</v>
      </c>
      <c r="L10" s="69">
        <f t="shared" ref="L10:M10" si="0">L11</f>
        <v>3275</v>
      </c>
      <c r="M10" s="69">
        <f t="shared" si="0"/>
        <v>3275</v>
      </c>
    </row>
    <row r="11" spans="1:13" ht="42.75" customHeight="1" x14ac:dyDescent="0.25">
      <c r="A11" s="41" t="s">
        <v>76</v>
      </c>
      <c r="B11" s="41" t="s">
        <v>136</v>
      </c>
      <c r="C11" s="41" t="s">
        <v>119</v>
      </c>
      <c r="D11" s="90" t="s">
        <v>154</v>
      </c>
      <c r="E11" s="42" t="s">
        <v>168</v>
      </c>
      <c r="F11" s="52" t="s">
        <v>120</v>
      </c>
      <c r="G11" s="43" t="s">
        <v>63</v>
      </c>
      <c r="H11" s="32">
        <f>H12+H13+H14+H15+H16</f>
        <v>160</v>
      </c>
      <c r="I11" s="32">
        <f t="shared" ref="I11:J11" si="1">I12+I13+I14+I15+I16</f>
        <v>160</v>
      </c>
      <c r="J11" s="32">
        <f t="shared" si="1"/>
        <v>160</v>
      </c>
      <c r="K11" s="35">
        <f>K12+K13+K14+K15+K16</f>
        <v>3275</v>
      </c>
      <c r="L11" s="35">
        <f>L12+L13+L14+L15+L16</f>
        <v>3275</v>
      </c>
      <c r="M11" s="35">
        <f>M12+M13+M14+M15+M16</f>
        <v>3275</v>
      </c>
    </row>
    <row r="12" spans="1:13" ht="51" x14ac:dyDescent="0.25">
      <c r="A12" s="91" t="s">
        <v>76</v>
      </c>
      <c r="B12" s="91" t="s">
        <v>136</v>
      </c>
      <c r="C12" s="91" t="s">
        <v>119</v>
      </c>
      <c r="D12" s="92" t="s">
        <v>156</v>
      </c>
      <c r="E12" s="93" t="s">
        <v>6</v>
      </c>
      <c r="F12" s="92" t="s">
        <v>120</v>
      </c>
      <c r="G12" s="77" t="s">
        <v>63</v>
      </c>
      <c r="H12" s="77">
        <v>25</v>
      </c>
      <c r="I12" s="77">
        <v>25</v>
      </c>
      <c r="J12" s="77">
        <v>25</v>
      </c>
      <c r="K12" s="77">
        <v>425</v>
      </c>
      <c r="L12" s="77">
        <v>425</v>
      </c>
      <c r="M12" s="77">
        <v>425</v>
      </c>
    </row>
    <row r="13" spans="1:13" ht="51" x14ac:dyDescent="0.25">
      <c r="A13" s="60" t="s">
        <v>76</v>
      </c>
      <c r="B13" s="60" t="s">
        <v>136</v>
      </c>
      <c r="C13" s="60" t="s">
        <v>119</v>
      </c>
      <c r="D13" s="49" t="s">
        <v>121</v>
      </c>
      <c r="E13" s="49" t="s">
        <v>145</v>
      </c>
      <c r="F13" s="49" t="s">
        <v>120</v>
      </c>
      <c r="G13" s="15" t="s">
        <v>63</v>
      </c>
      <c r="H13" s="2">
        <v>30</v>
      </c>
      <c r="I13" s="2">
        <v>30</v>
      </c>
      <c r="J13" s="2">
        <v>30</v>
      </c>
      <c r="K13" s="1">
        <v>525</v>
      </c>
      <c r="L13" s="1">
        <v>525</v>
      </c>
      <c r="M13" s="1">
        <v>525</v>
      </c>
    </row>
    <row r="14" spans="1:13" ht="51" x14ac:dyDescent="0.25">
      <c r="A14" s="60" t="s">
        <v>76</v>
      </c>
      <c r="B14" s="60" t="s">
        <v>136</v>
      </c>
      <c r="C14" s="86" t="s">
        <v>119</v>
      </c>
      <c r="D14" s="49" t="s">
        <v>121</v>
      </c>
      <c r="E14" s="49" t="s">
        <v>7</v>
      </c>
      <c r="F14" s="49" t="s">
        <v>120</v>
      </c>
      <c r="G14" s="15" t="s">
        <v>63</v>
      </c>
      <c r="H14" s="2">
        <v>60</v>
      </c>
      <c r="I14" s="2">
        <v>60</v>
      </c>
      <c r="J14" s="2">
        <v>60</v>
      </c>
      <c r="K14" s="1">
        <v>1050</v>
      </c>
      <c r="L14" s="1">
        <v>1050</v>
      </c>
      <c r="M14" s="1">
        <v>1050</v>
      </c>
    </row>
    <row r="15" spans="1:13" ht="51" x14ac:dyDescent="0.25">
      <c r="A15" s="60" t="s">
        <v>76</v>
      </c>
      <c r="B15" s="60" t="s">
        <v>136</v>
      </c>
      <c r="C15" s="86" t="s">
        <v>119</v>
      </c>
      <c r="D15" s="49" t="s">
        <v>121</v>
      </c>
      <c r="E15" s="49" t="s">
        <v>140</v>
      </c>
      <c r="F15" s="49" t="s">
        <v>120</v>
      </c>
      <c r="G15" s="15" t="s">
        <v>63</v>
      </c>
      <c r="H15" s="4">
        <v>15</v>
      </c>
      <c r="I15" s="4">
        <v>15</v>
      </c>
      <c r="J15" s="4">
        <v>15</v>
      </c>
      <c r="K15" s="3">
        <v>525</v>
      </c>
      <c r="L15" s="3">
        <v>525</v>
      </c>
      <c r="M15" s="3">
        <v>525</v>
      </c>
    </row>
    <row r="16" spans="1:13" ht="51" x14ac:dyDescent="0.25">
      <c r="A16" s="60" t="s">
        <v>76</v>
      </c>
      <c r="B16" s="60" t="s">
        <v>136</v>
      </c>
      <c r="C16" s="86" t="s">
        <v>119</v>
      </c>
      <c r="D16" s="49" t="s">
        <v>121</v>
      </c>
      <c r="E16" s="49" t="s">
        <v>122</v>
      </c>
      <c r="F16" s="49" t="s">
        <v>120</v>
      </c>
      <c r="G16" s="15" t="s">
        <v>63</v>
      </c>
      <c r="H16" s="4">
        <v>30</v>
      </c>
      <c r="I16" s="4">
        <v>30</v>
      </c>
      <c r="J16" s="4">
        <v>30</v>
      </c>
      <c r="K16" s="3">
        <v>750</v>
      </c>
      <c r="L16" s="3">
        <v>750</v>
      </c>
      <c r="M16" s="3">
        <v>750</v>
      </c>
    </row>
  </sheetData>
  <mergeCells count="11">
    <mergeCell ref="E10:F10"/>
    <mergeCell ref="H1:M4"/>
    <mergeCell ref="A5:M5"/>
    <mergeCell ref="A6:M6"/>
    <mergeCell ref="A7:A8"/>
    <mergeCell ref="B7:B8"/>
    <mergeCell ref="C7:C8"/>
    <mergeCell ref="D7:D8"/>
    <mergeCell ref="E7:E8"/>
    <mergeCell ref="F7:J7"/>
    <mergeCell ref="K7:M7"/>
  </mergeCells>
  <pageMargins left="0.11811023622047245" right="0.31496062992125984" top="0.15748031496062992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activeCell="J18" sqref="J18"/>
    </sheetView>
  </sheetViews>
  <sheetFormatPr defaultRowHeight="15.75" x14ac:dyDescent="0.25"/>
  <cols>
    <col min="1" max="1" width="5" customWidth="1"/>
    <col min="2" max="2" width="5.75" customWidth="1"/>
    <col min="3" max="3" width="7.5" customWidth="1"/>
    <col min="4" max="4" width="12.375" customWidth="1"/>
    <col min="5" max="5" width="27" customWidth="1"/>
    <col min="6" max="6" width="12.375" customWidth="1"/>
    <col min="7" max="7" width="5.75" customWidth="1"/>
    <col min="8" max="8" width="7.75" customWidth="1"/>
    <col min="9" max="9" width="8.375" customWidth="1"/>
    <col min="10" max="10" width="8.125" customWidth="1"/>
    <col min="11" max="11" width="8.875" customWidth="1"/>
    <col min="12" max="12" width="9" customWidth="1"/>
    <col min="13" max="13" width="8.5" customWidth="1"/>
  </cols>
  <sheetData>
    <row r="1" spans="1:13" x14ac:dyDescent="0.25">
      <c r="A1" s="6"/>
      <c r="B1" s="6"/>
      <c r="C1" s="6"/>
      <c r="D1" s="6"/>
      <c r="E1" s="6"/>
      <c r="F1" s="6"/>
      <c r="G1" s="6"/>
      <c r="H1" s="152" t="s">
        <v>203</v>
      </c>
      <c r="I1" s="153"/>
      <c r="J1" s="153"/>
      <c r="K1" s="153"/>
      <c r="L1" s="153"/>
      <c r="M1" s="153"/>
    </row>
    <row r="2" spans="1:13" x14ac:dyDescent="0.25">
      <c r="A2" s="6"/>
      <c r="B2" s="6"/>
      <c r="C2" s="6"/>
      <c r="D2" s="6"/>
      <c r="E2" s="6"/>
      <c r="F2" s="6"/>
      <c r="G2" s="6"/>
      <c r="H2" s="153"/>
      <c r="I2" s="153"/>
      <c r="J2" s="153"/>
      <c r="K2" s="153"/>
      <c r="L2" s="153"/>
      <c r="M2" s="153"/>
    </row>
    <row r="3" spans="1:13" x14ac:dyDescent="0.25">
      <c r="A3" s="6"/>
      <c r="B3" s="6"/>
      <c r="C3" s="6"/>
      <c r="D3" s="6"/>
      <c r="E3" s="6"/>
      <c r="F3" s="6"/>
      <c r="G3" s="6"/>
      <c r="H3" s="153"/>
      <c r="I3" s="153"/>
      <c r="J3" s="153"/>
      <c r="K3" s="153"/>
      <c r="L3" s="153"/>
      <c r="M3" s="153"/>
    </row>
    <row r="4" spans="1:13" x14ac:dyDescent="0.25">
      <c r="A4" s="6"/>
      <c r="B4" s="6"/>
      <c r="C4" s="6"/>
      <c r="D4" s="6"/>
      <c r="E4" s="6"/>
      <c r="F4" s="6"/>
      <c r="G4" s="6"/>
      <c r="H4" s="153"/>
      <c r="I4" s="153"/>
      <c r="J4" s="153"/>
      <c r="K4" s="153"/>
      <c r="L4" s="153"/>
      <c r="M4" s="153"/>
    </row>
    <row r="5" spans="1:13" x14ac:dyDescent="0.25">
      <c r="A5" s="168" t="s">
        <v>66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36" customHeight="1" thickBot="1" x14ac:dyDescent="0.3">
      <c r="A6" s="170" t="s">
        <v>249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1:13" ht="89.25" customHeight="1" x14ac:dyDescent="0.25">
      <c r="A7" s="154" t="s">
        <v>61</v>
      </c>
      <c r="B7" s="154" t="s">
        <v>12</v>
      </c>
      <c r="C7" s="154" t="s">
        <v>13</v>
      </c>
      <c r="D7" s="155" t="s">
        <v>23</v>
      </c>
      <c r="E7" s="155" t="s">
        <v>24</v>
      </c>
      <c r="F7" s="155" t="s">
        <v>26</v>
      </c>
      <c r="G7" s="155"/>
      <c r="H7" s="155"/>
      <c r="I7" s="155"/>
      <c r="J7" s="155"/>
      <c r="K7" s="165" t="s">
        <v>42</v>
      </c>
      <c r="L7" s="165"/>
      <c r="M7" s="165"/>
    </row>
    <row r="8" spans="1:13" ht="89.25" customHeight="1" x14ac:dyDescent="0.25">
      <c r="A8" s="154"/>
      <c r="B8" s="154"/>
      <c r="C8" s="154"/>
      <c r="D8" s="155"/>
      <c r="E8" s="155"/>
      <c r="F8" s="113" t="s">
        <v>14</v>
      </c>
      <c r="G8" s="113" t="s">
        <v>15</v>
      </c>
      <c r="H8" s="113" t="s">
        <v>16</v>
      </c>
      <c r="I8" s="113" t="s">
        <v>30</v>
      </c>
      <c r="J8" s="113" t="s">
        <v>180</v>
      </c>
      <c r="K8" s="113" t="s">
        <v>16</v>
      </c>
      <c r="L8" s="113" t="s">
        <v>30</v>
      </c>
      <c r="M8" s="113" t="s">
        <v>180</v>
      </c>
    </row>
    <row r="9" spans="1:13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</row>
    <row r="10" spans="1:13" ht="42.75" customHeight="1" x14ac:dyDescent="0.25">
      <c r="A10" s="64" t="s">
        <v>76</v>
      </c>
      <c r="B10" s="64" t="s">
        <v>137</v>
      </c>
      <c r="C10" s="64" t="s">
        <v>154</v>
      </c>
      <c r="D10" s="64" t="s">
        <v>154</v>
      </c>
      <c r="E10" s="160" t="s">
        <v>123</v>
      </c>
      <c r="F10" s="160" t="s">
        <v>154</v>
      </c>
      <c r="G10" s="64" t="s">
        <v>154</v>
      </c>
      <c r="H10" s="64" t="s">
        <v>154</v>
      </c>
      <c r="I10" s="64" t="s">
        <v>154</v>
      </c>
      <c r="J10" s="64" t="s">
        <v>154</v>
      </c>
      <c r="K10" s="69">
        <f>K11</f>
        <v>1434.5</v>
      </c>
      <c r="L10" s="69">
        <f t="shared" ref="L10:M10" si="0">L11</f>
        <v>1515</v>
      </c>
      <c r="M10" s="69">
        <f t="shared" si="0"/>
        <v>1515</v>
      </c>
    </row>
    <row r="11" spans="1:13" ht="51.75" x14ac:dyDescent="0.25">
      <c r="A11" s="41" t="s">
        <v>76</v>
      </c>
      <c r="B11" s="41" t="s">
        <v>137</v>
      </c>
      <c r="C11" s="41" t="s">
        <v>124</v>
      </c>
      <c r="D11" s="39" t="s">
        <v>125</v>
      </c>
      <c r="E11" s="37" t="s">
        <v>242</v>
      </c>
      <c r="F11" s="70" t="s">
        <v>232</v>
      </c>
      <c r="G11" s="57" t="s">
        <v>18</v>
      </c>
      <c r="H11" s="58">
        <v>220</v>
      </c>
      <c r="I11" s="58">
        <v>240</v>
      </c>
      <c r="J11" s="58">
        <v>250</v>
      </c>
      <c r="K11" s="35">
        <v>1434.5</v>
      </c>
      <c r="L11" s="35">
        <v>1515</v>
      </c>
      <c r="M11" s="35">
        <v>1515</v>
      </c>
    </row>
  </sheetData>
  <mergeCells count="11">
    <mergeCell ref="E10:F10"/>
    <mergeCell ref="H1:M4"/>
    <mergeCell ref="A5:M5"/>
    <mergeCell ref="A6:M6"/>
    <mergeCell ref="A7:A8"/>
    <mergeCell ref="B7:B8"/>
    <mergeCell ref="C7:C8"/>
    <mergeCell ref="D7:D8"/>
    <mergeCell ref="E7:E8"/>
    <mergeCell ref="F7:J7"/>
    <mergeCell ref="K7:M7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topLeftCell="A7" workbookViewId="0">
      <selection activeCell="P19" sqref="P19"/>
    </sheetView>
  </sheetViews>
  <sheetFormatPr defaultRowHeight="15.75" x14ac:dyDescent="0.25"/>
  <cols>
    <col min="1" max="2" width="6.375" customWidth="1"/>
    <col min="3" max="3" width="6.5" customWidth="1"/>
    <col min="4" max="4" width="12.375" customWidth="1"/>
    <col min="5" max="5" width="27" customWidth="1"/>
    <col min="6" max="6" width="18.5" customWidth="1"/>
    <col min="7" max="7" width="9.25" customWidth="1"/>
    <col min="8" max="8" width="7.75" customWidth="1"/>
    <col min="9" max="9" width="8.375" customWidth="1"/>
    <col min="10" max="10" width="8.125" customWidth="1"/>
    <col min="11" max="11" width="8.875" customWidth="1"/>
    <col min="12" max="12" width="9" customWidth="1"/>
    <col min="13" max="13" width="8.5" customWidth="1"/>
  </cols>
  <sheetData>
    <row r="1" spans="1:13" x14ac:dyDescent="0.25">
      <c r="A1" s="6"/>
      <c r="B1" s="6"/>
      <c r="C1" s="6"/>
      <c r="D1" s="6"/>
      <c r="E1" s="6"/>
      <c r="F1" s="6"/>
      <c r="G1" s="6"/>
      <c r="H1" s="152" t="s">
        <v>204</v>
      </c>
      <c r="I1" s="153"/>
      <c r="J1" s="153"/>
      <c r="K1" s="153"/>
      <c r="L1" s="153"/>
      <c r="M1" s="153"/>
    </row>
    <row r="2" spans="1:13" x14ac:dyDescent="0.25">
      <c r="A2" s="6"/>
      <c r="B2" s="6"/>
      <c r="C2" s="6"/>
      <c r="D2" s="6"/>
      <c r="E2" s="6"/>
      <c r="F2" s="6"/>
      <c r="G2" s="6"/>
      <c r="H2" s="153"/>
      <c r="I2" s="153"/>
      <c r="J2" s="153"/>
      <c r="K2" s="153"/>
      <c r="L2" s="153"/>
      <c r="M2" s="153"/>
    </row>
    <row r="3" spans="1:13" x14ac:dyDescent="0.25">
      <c r="A3" s="6"/>
      <c r="B3" s="6"/>
      <c r="C3" s="6"/>
      <c r="D3" s="6"/>
      <c r="E3" s="6"/>
      <c r="F3" s="6"/>
      <c r="G3" s="6"/>
      <c r="H3" s="153"/>
      <c r="I3" s="153"/>
      <c r="J3" s="153"/>
      <c r="K3" s="153"/>
      <c r="L3" s="153"/>
      <c r="M3" s="153"/>
    </row>
    <row r="4" spans="1:13" x14ac:dyDescent="0.25">
      <c r="A4" s="6"/>
      <c r="B4" s="6"/>
      <c r="C4" s="6"/>
      <c r="D4" s="6"/>
      <c r="E4" s="6"/>
      <c r="F4" s="6"/>
      <c r="G4" s="6"/>
      <c r="H4" s="153"/>
      <c r="I4" s="153"/>
      <c r="J4" s="153"/>
      <c r="K4" s="153"/>
      <c r="L4" s="153"/>
      <c r="M4" s="153"/>
    </row>
    <row r="5" spans="1:13" x14ac:dyDescent="0.25">
      <c r="A5" s="168" t="s">
        <v>66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36" customHeight="1" thickBot="1" x14ac:dyDescent="0.3">
      <c r="A6" s="170" t="s">
        <v>250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1:13" ht="97.5" customHeight="1" x14ac:dyDescent="0.25">
      <c r="A7" s="154" t="s">
        <v>61</v>
      </c>
      <c r="B7" s="154" t="s">
        <v>12</v>
      </c>
      <c r="C7" s="154" t="s">
        <v>13</v>
      </c>
      <c r="D7" s="155" t="s">
        <v>23</v>
      </c>
      <c r="E7" s="155" t="s">
        <v>24</v>
      </c>
      <c r="F7" s="155" t="s">
        <v>26</v>
      </c>
      <c r="G7" s="155"/>
      <c r="H7" s="155"/>
      <c r="I7" s="155"/>
      <c r="J7" s="155"/>
      <c r="K7" s="165" t="s">
        <v>42</v>
      </c>
      <c r="L7" s="165"/>
      <c r="M7" s="165"/>
    </row>
    <row r="8" spans="1:13" ht="93" customHeight="1" x14ac:dyDescent="0.25">
      <c r="A8" s="154"/>
      <c r="B8" s="154"/>
      <c r="C8" s="154"/>
      <c r="D8" s="155"/>
      <c r="E8" s="155"/>
      <c r="F8" s="113" t="s">
        <v>14</v>
      </c>
      <c r="G8" s="113" t="s">
        <v>15</v>
      </c>
      <c r="H8" s="113" t="s">
        <v>16</v>
      </c>
      <c r="I8" s="113" t="s">
        <v>30</v>
      </c>
      <c r="J8" s="113" t="s">
        <v>180</v>
      </c>
      <c r="K8" s="113" t="s">
        <v>16</v>
      </c>
      <c r="L8" s="113" t="s">
        <v>30</v>
      </c>
      <c r="M8" s="113" t="s">
        <v>180</v>
      </c>
    </row>
    <row r="9" spans="1:13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</row>
    <row r="10" spans="1:13" ht="42.75" customHeight="1" x14ac:dyDescent="0.25">
      <c r="A10" s="64" t="s">
        <v>76</v>
      </c>
      <c r="B10" s="64" t="s">
        <v>138</v>
      </c>
      <c r="C10" s="64" t="s">
        <v>154</v>
      </c>
      <c r="D10" s="64" t="s">
        <v>154</v>
      </c>
      <c r="E10" s="160" t="s">
        <v>126</v>
      </c>
      <c r="F10" s="160" t="s">
        <v>154</v>
      </c>
      <c r="G10" s="64" t="s">
        <v>154</v>
      </c>
      <c r="H10" s="64" t="s">
        <v>154</v>
      </c>
      <c r="I10" s="64" t="s">
        <v>154</v>
      </c>
      <c r="J10" s="64" t="s">
        <v>154</v>
      </c>
      <c r="K10" s="69">
        <f>K11+K12+K13+K14</f>
        <v>13321.81</v>
      </c>
      <c r="L10" s="69">
        <f t="shared" ref="L10:M10" si="0">L11+L12+L13+L14</f>
        <v>13321.81</v>
      </c>
      <c r="M10" s="69">
        <f t="shared" si="0"/>
        <v>13321.81</v>
      </c>
    </row>
    <row r="11" spans="1:13" ht="102.75" x14ac:dyDescent="0.25">
      <c r="A11" s="41" t="s">
        <v>76</v>
      </c>
      <c r="B11" s="41" t="s">
        <v>138</v>
      </c>
      <c r="C11" s="41" t="s">
        <v>127</v>
      </c>
      <c r="D11" s="52" t="s">
        <v>156</v>
      </c>
      <c r="E11" s="59" t="s">
        <v>128</v>
      </c>
      <c r="F11" s="52" t="s">
        <v>141</v>
      </c>
      <c r="G11" s="43" t="s">
        <v>63</v>
      </c>
      <c r="H11" s="43">
        <v>4</v>
      </c>
      <c r="I11" s="43">
        <v>4</v>
      </c>
      <c r="J11" s="43">
        <v>4</v>
      </c>
      <c r="K11" s="35">
        <v>1000</v>
      </c>
      <c r="L11" s="35">
        <v>1000</v>
      </c>
      <c r="M11" s="35">
        <v>1000</v>
      </c>
    </row>
    <row r="12" spans="1:13" ht="76.5" x14ac:dyDescent="0.25">
      <c r="A12" s="41" t="s">
        <v>76</v>
      </c>
      <c r="B12" s="41" t="s">
        <v>138</v>
      </c>
      <c r="C12" s="41" t="s">
        <v>129</v>
      </c>
      <c r="D12" s="52" t="s">
        <v>156</v>
      </c>
      <c r="E12" s="44" t="s">
        <v>130</v>
      </c>
      <c r="F12" s="52" t="s">
        <v>231</v>
      </c>
      <c r="G12" s="70" t="s">
        <v>228</v>
      </c>
      <c r="H12" s="71">
        <v>11000</v>
      </c>
      <c r="I12" s="71">
        <v>11000</v>
      </c>
      <c r="J12" s="71">
        <v>11000</v>
      </c>
      <c r="K12" s="38">
        <v>7688</v>
      </c>
      <c r="L12" s="38">
        <v>7688</v>
      </c>
      <c r="M12" s="38">
        <v>7688</v>
      </c>
    </row>
    <row r="13" spans="1:13" ht="51" x14ac:dyDescent="0.25">
      <c r="A13" s="41" t="s">
        <v>76</v>
      </c>
      <c r="B13" s="41" t="s">
        <v>138</v>
      </c>
      <c r="C13" s="41" t="s">
        <v>131</v>
      </c>
      <c r="D13" s="44" t="s">
        <v>11</v>
      </c>
      <c r="E13" s="52" t="s">
        <v>210</v>
      </c>
      <c r="F13" s="52" t="s">
        <v>172</v>
      </c>
      <c r="G13" s="43" t="s">
        <v>63</v>
      </c>
      <c r="H13" s="71">
        <v>1000</v>
      </c>
      <c r="I13" s="71">
        <v>1000</v>
      </c>
      <c r="J13" s="71">
        <v>1000</v>
      </c>
      <c r="K13" s="51">
        <v>2807.15</v>
      </c>
      <c r="L13" s="51">
        <v>2807.15</v>
      </c>
      <c r="M13" s="51">
        <v>2807.15</v>
      </c>
    </row>
    <row r="14" spans="1:13" ht="51" x14ac:dyDescent="0.25">
      <c r="A14" s="41" t="s">
        <v>76</v>
      </c>
      <c r="B14" s="41" t="s">
        <v>138</v>
      </c>
      <c r="C14" s="41" t="s">
        <v>132</v>
      </c>
      <c r="D14" s="44" t="s">
        <v>11</v>
      </c>
      <c r="E14" s="52" t="s">
        <v>211</v>
      </c>
      <c r="F14" s="52" t="s">
        <v>172</v>
      </c>
      <c r="G14" s="43" t="s">
        <v>63</v>
      </c>
      <c r="H14" s="71">
        <v>150</v>
      </c>
      <c r="I14" s="71">
        <v>150</v>
      </c>
      <c r="J14" s="71">
        <v>150</v>
      </c>
      <c r="K14" s="51">
        <v>1826.66</v>
      </c>
      <c r="L14" s="51">
        <v>1826.66</v>
      </c>
      <c r="M14" s="51">
        <v>1826.66</v>
      </c>
    </row>
  </sheetData>
  <mergeCells count="11">
    <mergeCell ref="E10:F10"/>
    <mergeCell ref="H1:M4"/>
    <mergeCell ref="A5:M5"/>
    <mergeCell ref="A6:M6"/>
    <mergeCell ref="A7:A8"/>
    <mergeCell ref="B7:B8"/>
    <mergeCell ref="C7:C8"/>
    <mergeCell ref="D7:D8"/>
    <mergeCell ref="E7:E8"/>
    <mergeCell ref="F7:J7"/>
    <mergeCell ref="K7:M7"/>
  </mergeCells>
  <pageMargins left="0.70866141732283472" right="0.31496062992125984" top="0.35433070866141736" bottom="0.35433070866141736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План реализации 1_01</vt:lpstr>
      <vt:lpstr>План реализации 2_01</vt:lpstr>
      <vt:lpstr>План реализации 2_02</vt:lpstr>
      <vt:lpstr>План реализации 2_03</vt:lpstr>
      <vt:lpstr>План реализации 2_04 </vt:lpstr>
      <vt:lpstr>План реализации 2_05</vt:lpstr>
      <vt:lpstr>План реализации 2_06</vt:lpstr>
      <vt:lpstr>План реализации 2_07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БорисовНА</dc:creator>
  <cp:lastModifiedBy>Local</cp:lastModifiedBy>
  <cp:lastPrinted>2026-04-30T08:36:04Z</cp:lastPrinted>
  <dcterms:created xsi:type="dcterms:W3CDTF">2024-10-14T13:39:53Z</dcterms:created>
  <dcterms:modified xsi:type="dcterms:W3CDTF">2026-04-30T08:37:17Z</dcterms:modified>
</cp:coreProperties>
</file>