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Игнатова\Documents\"/>
    </mc:Choice>
  </mc:AlternateContent>
  <bookViews>
    <workbookView xWindow="-120" yWindow="-120" windowWidth="29040" windowHeight="15840" tabRatio="771" firstSheet="8" activeTab="13"/>
  </bookViews>
  <sheets>
    <sheet name="Паспорт МП" sheetId="1" r:id="rId1"/>
    <sheet name="Паспорт Проект мер1 благ." sheetId="6" r:id="rId2"/>
    <sheet name="Паспорт Проект мер 2 комм" sheetId="16" r:id="rId3"/>
    <sheet name="Паспорт Проект мер 3 жилье" sheetId="8" r:id="rId4"/>
    <sheet name="Паспорт Проект мер 4 окруж ср" sheetId="9" r:id="rId5"/>
    <sheet name="Паспорт переселение граждан" sheetId="22" r:id="rId6"/>
    <sheet name="Паспорт 1 Рег проект" sheetId="4" r:id="rId7"/>
    <sheet name="Паспорт 1 Рег проект (2)" sheetId="19" r:id="rId8"/>
    <sheet name=" Паспорт Процес мер 1 содержан" sheetId="10" r:id="rId9"/>
    <sheet name="Паспорт Процессн мер 2" sheetId="11" r:id="rId10"/>
    <sheet name="Паспорт Процессн мер 3" sheetId="13" r:id="rId11"/>
    <sheet name="Паспорт Процессн мер 4" sheetId="21" r:id="rId12"/>
    <sheet name="Паспорт Процессн мер 5" sheetId="15" r:id="rId13"/>
    <sheet name="Паспорт 1 Рег проект (3)" sheetId="20" r:id="rId14"/>
  </sheets>
  <definedNames>
    <definedName name="_xlnm._FilterDatabase" localSheetId="8" hidden="1">' Паспорт Процес мер 1 содержан'!$A$17:$I$17</definedName>
    <definedName name="_xlnm._FilterDatabase" localSheetId="0" hidden="1">'Паспорт МП'!$K$31:$L$50</definedName>
    <definedName name="километр">#REF!</definedName>
    <definedName name="_xlnm.Print_Area" localSheetId="8">' Паспорт Процес мер 1 содержан'!$A$1:$L$59</definedName>
    <definedName name="_xlnm.Print_Area" localSheetId="0">'Паспорт МП'!$A$1:$I$69</definedName>
    <definedName name="_xlnm.Print_Area" localSheetId="2">'Паспорт Проект мер 2 комм'!$A$1:$K$26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6" l="1"/>
  <c r="F43" i="10" l="1"/>
  <c r="G22" i="8" l="1"/>
  <c r="G61" i="1" l="1"/>
  <c r="H61" i="1"/>
  <c r="F61" i="1"/>
  <c r="I22" i="22" l="1"/>
  <c r="I21" i="22"/>
  <c r="I18" i="22"/>
  <c r="I17" i="22"/>
  <c r="G39" i="10" l="1"/>
  <c r="H39" i="10"/>
  <c r="F39" i="10"/>
  <c r="I58" i="10"/>
  <c r="I25" i="21" l="1"/>
  <c r="I24" i="21"/>
  <c r="I23" i="21"/>
  <c r="H22" i="21"/>
  <c r="H67" i="1" s="1"/>
  <c r="G22" i="21"/>
  <c r="G67" i="1" s="1"/>
  <c r="F22" i="21"/>
  <c r="I22" i="21" l="1"/>
  <c r="I67" i="1" s="1"/>
  <c r="F67" i="1"/>
  <c r="I23" i="6" l="1"/>
  <c r="I20" i="20" l="1"/>
  <c r="H19" i="20"/>
  <c r="H69" i="1" s="1"/>
  <c r="G19" i="20"/>
  <c r="G69" i="1" s="1"/>
  <c r="F19" i="20"/>
  <c r="F69" i="1" s="1"/>
  <c r="I16" i="20"/>
  <c r="I20" i="4"/>
  <c r="I20" i="19"/>
  <c r="H19" i="19"/>
  <c r="H63" i="1" s="1"/>
  <c r="G19" i="19"/>
  <c r="G63" i="1" s="1"/>
  <c r="F19" i="19"/>
  <c r="F63" i="1" s="1"/>
  <c r="I16" i="19"/>
  <c r="F22" i="13"/>
  <c r="F26" i="11"/>
  <c r="F35" i="10"/>
  <c r="I40" i="10"/>
  <c r="I19" i="20" l="1"/>
  <c r="I69" i="1" s="1"/>
  <c r="I19" i="19"/>
  <c r="I63" i="1" s="1"/>
  <c r="F64" i="1"/>
  <c r="H21" i="9"/>
  <c r="G21" i="9"/>
  <c r="F21" i="9"/>
  <c r="H22" i="8"/>
  <c r="I25" i="8"/>
  <c r="I26" i="8"/>
  <c r="F24" i="8"/>
  <c r="F22" i="8"/>
  <c r="F26" i="16"/>
  <c r="F27" i="6"/>
  <c r="H20" i="15" l="1"/>
  <c r="G20" i="15"/>
  <c r="F20" i="15"/>
  <c r="H23" i="11" l="1"/>
  <c r="G23" i="11"/>
  <c r="F23" i="11"/>
  <c r="I22" i="6" l="1"/>
  <c r="I21" i="6"/>
  <c r="I20" i="6"/>
  <c r="I19" i="6"/>
  <c r="I18" i="6"/>
  <c r="I16" i="6"/>
  <c r="I21" i="15" l="1"/>
  <c r="I22" i="15"/>
  <c r="I22" i="13"/>
  <c r="I21" i="13"/>
  <c r="H20" i="13"/>
  <c r="H66" i="1" s="1"/>
  <c r="G20" i="13"/>
  <c r="G66" i="1" s="1"/>
  <c r="F20" i="13"/>
  <c r="I25" i="11"/>
  <c r="I24" i="11"/>
  <c r="I27" i="11"/>
  <c r="I28" i="11"/>
  <c r="H65" i="1"/>
  <c r="G65" i="1"/>
  <c r="F65" i="1"/>
  <c r="I44" i="10"/>
  <c r="I52" i="10"/>
  <c r="I43" i="10"/>
  <c r="I49" i="10"/>
  <c r="I47" i="10"/>
  <c r="I48" i="10"/>
  <c r="I46" i="10"/>
  <c r="I53" i="10"/>
  <c r="I54" i="10"/>
  <c r="I55" i="10"/>
  <c r="I56" i="10"/>
  <c r="I45" i="10"/>
  <c r="I42" i="10"/>
  <c r="H64" i="1"/>
  <c r="I29" i="10"/>
  <c r="H29" i="10"/>
  <c r="G29" i="10"/>
  <c r="I17" i="10"/>
  <c r="H17" i="10"/>
  <c r="G17" i="10"/>
  <c r="F17" i="10"/>
  <c r="D17" i="10"/>
  <c r="H19" i="4"/>
  <c r="G19" i="4"/>
  <c r="F19" i="4"/>
  <c r="F62" i="1" s="1"/>
  <c r="I16" i="4"/>
  <c r="I22" i="9"/>
  <c r="I21" i="9"/>
  <c r="H20" i="9"/>
  <c r="H60" i="1" s="1"/>
  <c r="G20" i="9"/>
  <c r="G60" i="1" s="1"/>
  <c r="F20" i="9"/>
  <c r="F60" i="1" s="1"/>
  <c r="I17" i="9"/>
  <c r="I24" i="8"/>
  <c r="I23" i="8"/>
  <c r="F59" i="1"/>
  <c r="I17" i="8"/>
  <c r="I16" i="8"/>
  <c r="I26" i="16"/>
  <c r="I25" i="16"/>
  <c r="H24" i="16"/>
  <c r="G24" i="16"/>
  <c r="G58" i="1" s="1"/>
  <c r="F24" i="16"/>
  <c r="I34" i="6"/>
  <c r="I33" i="6"/>
  <c r="I32" i="6"/>
  <c r="I31" i="6"/>
  <c r="I30" i="6"/>
  <c r="I29" i="6"/>
  <c r="I27" i="6"/>
  <c r="H26" i="6"/>
  <c r="H57" i="1" s="1"/>
  <c r="G26" i="6"/>
  <c r="G57" i="1" s="1"/>
  <c r="F26" i="6"/>
  <c r="F57" i="1" s="1"/>
  <c r="H68" i="1"/>
  <c r="G68" i="1"/>
  <c r="H62" i="1"/>
  <c r="H59" i="1"/>
  <c r="G59" i="1"/>
  <c r="H58" i="1"/>
  <c r="I24" i="16" l="1"/>
  <c r="I26" i="6"/>
  <c r="I20" i="13"/>
  <c r="F66" i="1"/>
  <c r="I66" i="1" s="1"/>
  <c r="I57" i="1"/>
  <c r="G64" i="1"/>
  <c r="I22" i="8"/>
  <c r="H56" i="1"/>
  <c r="I19" i="4"/>
  <c r="G62" i="1"/>
  <c r="I62" i="1" s="1"/>
  <c r="I61" i="1"/>
  <c r="I20" i="9"/>
  <c r="I60" i="1"/>
  <c r="I59" i="1"/>
  <c r="F58" i="1"/>
  <c r="I20" i="15"/>
  <c r="F68" i="1"/>
  <c r="I68" i="1" s="1"/>
  <c r="I23" i="11"/>
  <c r="I65" i="1"/>
  <c r="I57" i="10"/>
  <c r="I41" i="10"/>
  <c r="I51" i="10"/>
  <c r="I39" i="10" l="1"/>
  <c r="I64" i="1" s="1"/>
  <c r="I58" i="1"/>
  <c r="F56" i="1"/>
  <c r="G56" i="1"/>
  <c r="I56" i="1" l="1"/>
</calcChain>
</file>

<file path=xl/sharedStrings.xml><?xml version="1.0" encoding="utf-8"?>
<sst xmlns="http://schemas.openxmlformats.org/spreadsheetml/2006/main" count="1011" uniqueCount="317">
  <si>
    <t xml:space="preserve">Сроки реализации </t>
  </si>
  <si>
    <t>2025-2035</t>
  </si>
  <si>
    <t>Ответственный исполнитель, должностное лицо</t>
  </si>
  <si>
    <t>Соисполнители</t>
  </si>
  <si>
    <t>Перечень структурных элементов</t>
  </si>
  <si>
    <t>Связь с государственной программой Калининградской области</t>
  </si>
  <si>
    <t>Цели и показатели муниципальной программы</t>
  </si>
  <si>
    <t>Наименование цели/показателя</t>
  </si>
  <si>
    <t>Наименование показателя, единица измерения</t>
  </si>
  <si>
    <t>Базовое значение</t>
  </si>
  <si>
    <t>Значение показателя по годам</t>
  </si>
  <si>
    <t>n-1</t>
  </si>
  <si>
    <t xml:space="preserve">Целевое значение </t>
  </si>
  <si>
    <t>Цель № 1</t>
  </si>
  <si>
    <t>Повышение качества и комфорта городской среды на территории городского округа «Город Калининград»</t>
  </si>
  <si>
    <t>Показатель 1.1</t>
  </si>
  <si>
    <t>x</t>
  </si>
  <si>
    <t>Показатель 1.3</t>
  </si>
  <si>
    <t>Показатель 1.6</t>
  </si>
  <si>
    <t>Цель № 2</t>
  </si>
  <si>
    <t>Обеспечение устойчивого функционирования систем коммунальной инфраструктуры</t>
  </si>
  <si>
    <t>Показатель 2.1</t>
  </si>
  <si>
    <t>Показатель 2.2.</t>
  </si>
  <si>
    <t>Показатель 2.3.</t>
  </si>
  <si>
    <t>х</t>
  </si>
  <si>
    <t>Показатель 2.4</t>
  </si>
  <si>
    <t>Показатель 2.5</t>
  </si>
  <si>
    <t>Показатель 2.6</t>
  </si>
  <si>
    <t>Показатель 2.7</t>
  </si>
  <si>
    <t>Цель № 3</t>
  </si>
  <si>
    <t>Создание экологически безопасных условий на территории городского округа</t>
  </si>
  <si>
    <t>Показатель 3.1</t>
  </si>
  <si>
    <t>Показатель 3.2</t>
  </si>
  <si>
    <t>Параметры финансового обеспечения муниципальной программы</t>
  </si>
  <si>
    <t>№ п/п</t>
  </si>
  <si>
    <t xml:space="preserve">Наименования структурных элементов </t>
  </si>
  <si>
    <t>С начала реализации</t>
  </si>
  <si>
    <t>Объем финансирования по годам реализации и в целом по муниципальной программе, тыс. рублей</t>
  </si>
  <si>
    <t>Всего</t>
  </si>
  <si>
    <t>Благоустройство</t>
  </si>
  <si>
    <t>Коммунальная инфраструктура и организация стоков ливневых вод</t>
  </si>
  <si>
    <t>Комфортное жилье</t>
  </si>
  <si>
    <t>Окружающая среда</t>
  </si>
  <si>
    <t>Содержание территорий общего пользования</t>
  </si>
  <si>
    <t>Коммунальное хозяйство</t>
  </si>
  <si>
    <t>Городские леса</t>
  </si>
  <si>
    <t>Городское развитие</t>
  </si>
  <si>
    <t>ПАСПОРТ</t>
  </si>
  <si>
    <t xml:space="preserve">муниципальной программы </t>
  </si>
  <si>
    <t>«Комфортный город»</t>
  </si>
  <si>
    <t xml:space="preserve">Приложение </t>
  </si>
  <si>
    <t>от «___» ______ 202___ № ______</t>
  </si>
  <si>
    <t xml:space="preserve">к приказу комитета городского </t>
  </si>
  <si>
    <t xml:space="preserve">хозяйства и строительства </t>
  </si>
  <si>
    <t xml:space="preserve">администрации городского округа </t>
  </si>
  <si>
    <t xml:space="preserve">«Город Калининград» </t>
  </si>
  <si>
    <t>к Паспорту муниципальной программы</t>
  </si>
  <si>
    <t>регионального проекта</t>
  </si>
  <si>
    <t>«Формирование современной городской среды»</t>
  </si>
  <si>
    <t>Участник(и)</t>
  </si>
  <si>
    <t>МКУ «Калининградская служба заказчика»</t>
  </si>
  <si>
    <t xml:space="preserve">Задачи </t>
  </si>
  <si>
    <t>Повышение уровня благоустройства городских территорий с учетом приоритетов территориального планирования</t>
  </si>
  <si>
    <t>Повышение комфортности городской среды, в том числе общественных пространств.</t>
  </si>
  <si>
    <t>Мероприятия (результаты) структурных элементов</t>
  </si>
  <si>
    <t>Наименование мероприятия (результата), единица измерения</t>
  </si>
  <si>
    <t>Значение результата по годам реализации</t>
  </si>
  <si>
    <t>1.</t>
  </si>
  <si>
    <t>2.</t>
  </si>
  <si>
    <t>Наименование мероприятия (результата)</t>
  </si>
  <si>
    <t>С начала реализации, тыс. руб.</t>
  </si>
  <si>
    <t>комплекса проектных мероприятий</t>
  </si>
  <si>
    <t>Субсидии некоммерческой организации благотворительному фонду «Благоустройство и взаимопомощь» в целях реализации инвестиционного проекта «Строительство Философского моста, соединяющего остров Иммануила Канта с улицей Виктора Гюго»</t>
  </si>
  <si>
    <t>Благоустройство территорий общественных кладбищ</t>
  </si>
  <si>
    <t>«Благоустройство»</t>
  </si>
  <si>
    <t>«Коммунальная инфраструктура и организация стоков ливневых вод»</t>
  </si>
  <si>
    <t xml:space="preserve">Улучшение качества функционирование систем коммунальной инфраструктуры </t>
  </si>
  <si>
    <t>«Комфортное жилье»</t>
  </si>
  <si>
    <t>«Окружающая среда»</t>
  </si>
  <si>
    <t xml:space="preserve">Улучшение экологической обстановки и создание благоприятныхусловий проживания населения на территории городского округа </t>
  </si>
  <si>
    <t>Организация мест (площадок) для накопления твердых бытовых отходов</t>
  </si>
  <si>
    <t>комплекса процессных мероприятий</t>
  </si>
  <si>
    <t>«Содержание территорий общего пользования»</t>
  </si>
  <si>
    <t>Поддержаниевысокого уровня санитарного и технического состояния территорий городского округа и элементов благоустройства, расположенных на них</t>
  </si>
  <si>
    <t>Ожидаемое значение на конец реализации программы</t>
  </si>
  <si>
    <t>3.</t>
  </si>
  <si>
    <t>4.</t>
  </si>
  <si>
    <t>Демонтаж самовольных построек капитального характера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</si>
  <si>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</si>
  <si>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</si>
  <si>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</si>
  <si>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</si>
  <si>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</si>
  <si>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</si>
  <si>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</si>
  <si>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</si>
  <si>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</si>
  <si>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</si>
  <si>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Содержание мест массового отдыха</t>
  </si>
  <si>
    <t>16.</t>
  </si>
  <si>
    <t>Содержание территории городского округа</t>
  </si>
  <si>
    <t>Уборка и санитарное содержание территорий общего пользования</t>
  </si>
  <si>
    <t>Поддержание нормативного состояния имущества и обновление материально-технической базы учреждений в целях содержания территории общего пользования</t>
  </si>
  <si>
    <t>Демонтаж самовольно возведенных некапитальных объектов, сооружений</t>
  </si>
  <si>
    <t>Демонтаж рекламных конструкций и иных материалов рекламного характера</t>
  </si>
  <si>
    <t>Текущее содержание наружного освещения</t>
  </si>
  <si>
    <t>Эксплуатация и содержание системы ливневой канализации</t>
  </si>
  <si>
    <t>Поддержание нормативного состояния имущества и обновление материально-технической базы учреждений, осуществляющих организацию ливневых стоков</t>
  </si>
  <si>
    <t>Отведение ливневых вод с территорий общего пользования</t>
  </si>
  <si>
    <t>Содержание территорий общественных кладбищ</t>
  </si>
  <si>
    <t>Осуществление мероприятий по рекультивации земельных участков</t>
  </si>
  <si>
    <t>«Коммунальное хозяйство»</t>
  </si>
  <si>
    <t>Организация в границах городского округа –электро, -телпо, - газо, и водоснабжение населения в пределах полномочий, установленных законодательством Российской Федерации</t>
  </si>
  <si>
    <t>«Городские леса»</t>
  </si>
  <si>
    <t>МБУ «Городские леса»</t>
  </si>
  <si>
    <t xml:space="preserve">Обеспечение сохранения городских лесов </t>
  </si>
  <si>
    <t>«Городское развитие»</t>
  </si>
  <si>
    <t>Комитет городского развития и цифровизации, Первый заместитель главы администрации, председатель комитета Шлыков И.Н.</t>
  </si>
  <si>
    <t>Обеспечение реализации полномочий в сфере градостроительства и развития территорий городского округа, повышение уровня архитектурно-художественной выразительности</t>
  </si>
  <si>
    <t>Приоритеты и цели муниципальной политики в сфере реализации муниципальной программы «Комфортный город» определены исходя из положений государственных программ Калининградской области «Жилье и городская среда» и «Окружающая среда»</t>
  </si>
  <si>
    <t>Обустройство мест массового отдыха</t>
  </si>
  <si>
    <t>Модернизация сетей наружного освещения</t>
  </si>
  <si>
    <t>Благоустройство дворовых территорий</t>
  </si>
  <si>
    <t>Адресная материальная помощь гражданам в целях устройства индивидуального квартирного источника тепловой энергии</t>
  </si>
  <si>
    <t>Содержание встроенных в многоквартирные дома угольных котельных</t>
  </si>
  <si>
    <t>Капитальный ремонт переданного в пользование муниципального имущества</t>
  </si>
  <si>
    <t>Схема теплоснабжения</t>
  </si>
  <si>
    <t>Организация использования, охраны, защиты и воспроизводства городских лесов</t>
  </si>
  <si>
    <t>Подготовка документов территориального планирования, документации по планировке территории</t>
  </si>
  <si>
    <t>Создание комфортной городской среды</t>
  </si>
  <si>
    <t>Содержание объектов газооснабжения</t>
  </si>
  <si>
    <t>Поддержание нормативного состояния имущества и обновление материально-технической базы в целях обустройства мест массового отдыха</t>
  </si>
  <si>
    <t>Схема водоснабжения и водоотведения</t>
  </si>
  <si>
    <t>«Зеленые насаждения"</t>
  </si>
  <si>
    <t>Озеленение территорий</t>
  </si>
  <si>
    <t>Сохранение и развитие зелёного фонда для нормализации экологической обстановки и создания комфорных условий на территории городского округа</t>
  </si>
  <si>
    <t>Зеленые насаждения</t>
  </si>
  <si>
    <t>связь с отчетами</t>
  </si>
  <si>
    <t>показ эфф. ОМС</t>
  </si>
  <si>
    <t>Удовлетворенность населения деятельностью органов местного самоуправления направленной на решение вопросов в сфере благоустройства городской среды, процент</t>
  </si>
  <si>
    <t>ИКГС</t>
  </si>
  <si>
    <t>Доля освещенных частей улиц, проездов, набережных, процент</t>
  </si>
  <si>
    <t>Стратегия</t>
  </si>
  <si>
    <t>Доля благоустроенных общественных территорий от общего количества общественных территорий, нуждающихся в благоустройстве, процент</t>
  </si>
  <si>
    <t>Доля площади города, убираемая механизированным способом, в общей площади города, процент</t>
  </si>
  <si>
    <t>Удельный вес общей площади жилых помещений, оборудованной одновременно водопроводом, водоотведением (канализацией), отоплением, горячим водоснабжением, газом или напольными электроплитами, процент</t>
  </si>
  <si>
    <t>Доля организаций коммунального комплекса, осуществляющих производство товаров, оказание услуг по водо-, тепло-, газо-,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собственности, по договору аренды или концессии, участие городского округа (в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городского округа, процент</t>
  </si>
  <si>
    <t>Удельная величина потребления электрической энергии в МКД, кВт/ч на 1 проживающего</t>
  </si>
  <si>
    <t>Удельная величина потребления тепловой энергии в МКД, Гкал на 1 кв. метр общей площади</t>
  </si>
  <si>
    <t>Удельная величина потребления горячей и холодной воды муниципальными бюджетными учреждениями:, куб. метров на 1 чел. населения</t>
  </si>
  <si>
    <t>Удельная величина потребления электрической энергии муниципальными бюджетными учреждениями, кВт/ч на 1 чел. населения</t>
  </si>
  <si>
    <t>Удельная величина потребления тепловой энергии муниципальными бюджетными учреждениями:, Гкал на 1 кв. метр общей площади</t>
  </si>
  <si>
    <t>Доля площади зеленых насаждений в пределах городской черты от общей площади городских земель в пределах городской черты, процент</t>
  </si>
  <si>
    <t>Доля озелененных территорий общего пользования в общей площади зеленых насаждений, процент</t>
  </si>
  <si>
    <t>МП</t>
  </si>
  <si>
    <t>Региональный проект «Формирование современной городской среды»</t>
  </si>
  <si>
    <t>Статотчетность</t>
  </si>
  <si>
    <t>Форма N 1-КХ
Приказ Росстата от 31.07.2023 № 359</t>
  </si>
  <si>
    <t xml:space="preserve">Форма N 1-жилфонд
приказ Росстата от 29.07.2022 N 535
</t>
  </si>
  <si>
    <t>Форма N 22-ЖКХ (реформа)
Приказ Росстата от 10.07.2015 N 305</t>
  </si>
  <si>
    <t>Благоустройство территорий общего пользования</t>
  </si>
  <si>
    <t>МКУ "Калиниградская служба заказчика", комитет муниципального имущества и земельных ресурсов</t>
  </si>
  <si>
    <t>МКУ «Калининградская служба заказчика», МБУ «Чистота», МБУ "Гидротехник", комитет муниципального контроля, комитет по социальной политике, МБУ «Дирекция ландшафтных парков»</t>
  </si>
  <si>
    <t>Отдел координации строительства комитета городского хозяйства и строительства, начальник отдела Миняев А.В.,
МБУ «Управление капитального строительства»</t>
  </si>
  <si>
    <t>Управление реализацией инвестиционных проектов</t>
  </si>
  <si>
    <t>МКУ «Калининградская служба заказчика», МБУ  "Чистота"</t>
  </si>
  <si>
    <t>Управление благоустройства, озеленения и экологии комитета городского хозяйства и строительства, начальник управления Орлов А.В.</t>
  </si>
  <si>
    <t>Управление жилищного и коммнального хозяйства комитета городского хозяйства и строительства, заместитель председателя комитета, начальник управления Авласевич Н.М.</t>
  </si>
  <si>
    <t>Управление благоустройства, озеленения и экологии комитета городского хозяйства и строительства, отдел озеленения, начальник отдела Петренко Д.Е.</t>
  </si>
  <si>
    <t>Управление благоустройства, озеленения и экологии комитета городского хозяйства и строительства отдел озеленения, начальник отдела Петренко Д.Е.</t>
  </si>
  <si>
    <t>МКУ «Калининградская служба заказчика», МБУ "УКС" ,отдел координации строительства комитета городского хозяйства и строительств</t>
  </si>
  <si>
    <t>Управление благоустройства, озеленения и экологии комитета городского хозяйства и строительства, отдел экологии и водных объектов, начальник отдела Паранюк Н.В.</t>
  </si>
  <si>
    <t xml:space="preserve">Управление жилищного и коммнального хозяйства комитета городского хозяйства и строительства, отдел жилищных программ, начальник отдела Моногарова Н.А. </t>
  </si>
  <si>
    <t>МКУ «Калининградская служба заказчика», МБУ «Дирекция ландшафтных парков», МБУ «Управление капитального строительства», отдел координации строительства комитета городского хозяйства и строительства</t>
  </si>
  <si>
    <t>Управление благоустройства, озеленения и экологии комитета городского хозяйства и строительства, начальник отдела благоустройства Мухлынина С.Ю.</t>
  </si>
  <si>
    <t>МП "Калининградтеплосеть", МБУ "УКС", отдел координации строительства комитета городского хозяйства и строительства</t>
  </si>
  <si>
    <t xml:space="preserve">Создание комфортной городской среды </t>
  </si>
  <si>
    <t>Приобретение (выкуп) помещений в целях расселения граждан из аварийного жилищного фонда:</t>
  </si>
  <si>
    <t>Цель № 4</t>
  </si>
  <si>
    <t>Обеспечение устойчивого сокращения непригодного для проживания жилищного фонда</t>
  </si>
  <si>
    <t>Доля площади расселенного жилищного фонда от общей площади жилищного фонда, признанного в установленном порядке аварийным и непригодным для проживания, нарастающим итогом, процент</t>
  </si>
  <si>
    <t>Доля населения, не переселенного из жилищного фонда, признанного в установленном порядке аварийным и непригодным для проживания, нарастающим итогом, процент</t>
  </si>
  <si>
    <t xml:space="preserve">Форма N 5-жилфонд
Приказ Росстата от 31.07.2015 N 351
</t>
  </si>
  <si>
    <t>Показатель 1.5</t>
  </si>
  <si>
    <t>Показатель 4.1</t>
  </si>
  <si>
    <t>Показатель 4.2</t>
  </si>
  <si>
    <t>Комитет городского развития и цифровизации, комитет муниципального имущества и земельных ресурсов, комитет по социальной политике, комитет муниципального контроля</t>
  </si>
  <si>
    <t>Показатель 3.3</t>
  </si>
  <si>
    <t>Комитет городского хозяйства и строительства,заместитель главы администрации, председатель комитета Федосеев М.В.</t>
  </si>
  <si>
    <t>Показатель 1.2</t>
  </si>
  <si>
    <t>Показатель 1.4</t>
  </si>
  <si>
    <t>Доля благоустроенных дворовых территорий от общего количества дворовых территорий, нуждающихся в благоустройстве, процент</t>
  </si>
  <si>
    <t>Улучшение качества оказания муниципальных услуг в целях обустройства мест массового отдыха</t>
  </si>
  <si>
    <t>0</t>
  </si>
  <si>
    <t>Отсутствуют</t>
  </si>
  <si>
    <t>Обеспечение соблюдения жилищных прав граждан, проживающих в жилищном фонде, признанном аварийным и непригодным для проживания</t>
  </si>
  <si>
    <t>Приобретение (выкуп) помещений в целях расселения граждан из аварийного жилищного фонда</t>
  </si>
  <si>
    <t>8.</t>
  </si>
  <si>
    <t>Переселение граждан из аварийного жилищного фонда и муниципальных жилых помещений, признанных непригодными для проживания»</t>
  </si>
  <si>
    <t>Содержание зеленых насаждений, расположенных на территориях общего пользования</t>
  </si>
  <si>
    <t>4</t>
  </si>
  <si>
    <t xml:space="preserve">Развитие коммунальной инфраструктуры </t>
  </si>
  <si>
    <t>количество комплектов проектной документации, ед.</t>
  </si>
  <si>
    <t>Доля общей протяженности улиц, обеспеченных ливневой канализацией (подземными водостоками), в общей протяженности улиц, проездов, набережных, процент</t>
  </si>
  <si>
    <t>Доля населения, для которого улучшаются экологические условия проживания в городском округе «Город Калининград, процент</t>
  </si>
  <si>
    <t>Благоустройство территорий общего пользования (количество объектов), ед</t>
  </si>
  <si>
    <t>Субсидии некоммерческой организации благотворительному фонду «Благоустройство и взаимопомощь» в целях реализации инвестиционного проекта «Строительство Философского моста, соединяющего остров Иммануила Канта с улицей Виктора Гюго» (количество объектов), ед</t>
  </si>
  <si>
    <t>Благоустройство территорий общественных кладбищ (количество объектов), ед</t>
  </si>
  <si>
    <t>Обустройство мест массового отдыха (количество объектов), ед</t>
  </si>
  <si>
    <t>Модернизация сетей наружного освещения, объекты (количество объектов), ед</t>
  </si>
  <si>
    <t>Улучшение качества оказания муниципальных услуг в целях обустройства мест массового отдыха (количество объектов), ед</t>
  </si>
  <si>
    <t>Создание комфортной городской среды (количество объектов), ед</t>
  </si>
  <si>
    <t>1. Благоустройство</t>
  </si>
  <si>
    <t>2. Коммунальная инфраструктура и организация стоков ливневых вод</t>
  </si>
  <si>
    <t>3. Комфортное жилье</t>
  </si>
  <si>
    <t>4. Окружающая среда</t>
  </si>
  <si>
    <t xml:space="preserve">Организация стоков ливневых вод </t>
  </si>
  <si>
    <t>11</t>
  </si>
  <si>
    <t>7</t>
  </si>
  <si>
    <t>14</t>
  </si>
  <si>
    <t>Создание безопасных условий проживания граждан в многоквартирных домах на территории городского округа 
«Город Калининград»</t>
  </si>
  <si>
    <t>Благоустройство дворовых территорий (количество объектов), ед.</t>
  </si>
  <si>
    <t>Адресная материальная помощь гражданам в целях устройства индивидуального квартирного источника тепловой энергии (количество во квартир), ед.</t>
  </si>
  <si>
    <t>Благоустройство территорий общего пользования (количество объектов), ед.</t>
  </si>
  <si>
    <t>Организация использования, охраны, защиты и воспроизводства городских лесов (площадь), га.</t>
  </si>
  <si>
    <t>Создание комфортной городской среды (количество объектов), ед.</t>
  </si>
  <si>
    <t>Организация мест (площадок) для накопления твердых бытовых отходов (количество объектов), ед.</t>
  </si>
  <si>
    <t>Содержание территории городского округа (площадь территорий), тыс.кв.м</t>
  </si>
  <si>
    <t>Уборка и санитарное содержание территорий общего пользования (площадь территорий), 
тыс. кв.м.</t>
  </si>
  <si>
    <t>Эксплуатация и содержание системы ливневой канализации (протяженность системы водоотведения дренажных и поверхностных вод), тыс. пог.м</t>
  </si>
  <si>
    <t>Отведение ливневых вод с территорий общего пользования (объем сточных вод), тыс. куб.метр</t>
  </si>
  <si>
    <t>Содержание территорий общественных кладбищ (количество общественных кладбищ), ед.</t>
  </si>
  <si>
    <t>Текущее содержание наружного освещения (количествово светоточек), ед.</t>
  </si>
  <si>
    <t>Демонтаж рекламных конструкций и иных материалов рекламного характера (количество объектов), ед.</t>
  </si>
  <si>
    <t>Демонтаж самовольных построек капитального характера (количество объектов), ед.</t>
  </si>
  <si>
    <t>Поддержание нормативного состояния имущества и обновление материально-технической базы в целях обустройства мест массового отдыха (количество учреждений), ед.</t>
  </si>
  <si>
    <t>Демонтаж самовольно возведенных некапитальных объектов, сооружений (количестко объектов), ед.</t>
  </si>
  <si>
    <t>Содержание детских спортивных и игровых площадок</t>
  </si>
  <si>
    <t>Содержание детских спортивных и игровых площадок (количество объектов), ед.</t>
  </si>
  <si>
    <t>Осуществление мероприятий по рекультивации земельных участков (количество объектов), ед.</t>
  </si>
  <si>
    <t>Схема теплоснабжения (комплект документации), ед.</t>
  </si>
  <si>
    <t>Содержание объектов газоснабжения (протяженность), км</t>
  </si>
  <si>
    <t>Схема водоснабжения и водоотведения (комплект документации), ед.</t>
  </si>
  <si>
    <t>Капитальный ремонт переданного в пользование муниципального имущества (количество объектов), ед.</t>
  </si>
  <si>
    <t>Содержание встроенных в многоквартирные дома угольных котельных, (количество объектов), ед.</t>
  </si>
  <si>
    <t>Поддержание нормативного состояния имущества и обновление материально-технической базы учреждений в целях организации использования, охраны, защиты и воспроизводства городских лесов</t>
  </si>
  <si>
    <t>Подготовка документов территориального планирования, документации по планировке территории (комплект документации), ед.</t>
  </si>
  <si>
    <t>Ведение цифрового дежурного плана и цифровой катрографической основы 
(CD-диск), ед.</t>
  </si>
  <si>
    <t>Управление реализацией инвестиционных проектов (количество сопровождаемых проектов), ед</t>
  </si>
  <si>
    <t>Поддержание нормативного состояния имущества и обновление материально-технической базы учреждений в целях управления реализацией инвестиционных проектов (колиество учреждений), ед.</t>
  </si>
  <si>
    <t>Поддержание нормативного состояния имущества и обновление материальной базы учреждений в целях реализацией инвестиционных проектов</t>
  </si>
  <si>
    <t>Ведение цифрового дежурного плана и цифровой картографической основы</t>
  </si>
  <si>
    <t>Содержание зеленых насаждений, расположенных на территориях общего пользования (количество насаждений), ед.</t>
  </si>
  <si>
    <t>Озеленение территорий (количество насаждений), ед.</t>
  </si>
  <si>
    <t>5. Переселение граждан из аварийного жилищного фонда и муниципальных жилых помещений, признанных непригодными для проживания</t>
  </si>
  <si>
    <t>Приложение № 1</t>
  </si>
  <si>
    <t>Приложение № 2</t>
  </si>
  <si>
    <t>Приложение № 3</t>
  </si>
  <si>
    <t>Приложение № 4</t>
  </si>
  <si>
    <t>Приложение № 6</t>
  </si>
  <si>
    <t>Приложение № 9</t>
  </si>
  <si>
    <t>Приложение № 11</t>
  </si>
  <si>
    <t>количество объектов, ед.</t>
  </si>
  <si>
    <t xml:space="preserve">Праздничное оформление территорий города, мероприятий </t>
  </si>
  <si>
    <t>количество праздничных мероприятий, ед.</t>
  </si>
  <si>
    <t>количество транспортных средств с размещенным логотипом, ед.</t>
  </si>
  <si>
    <t>Оказание дополнительной помощи в проведении капитального ремонта общего имущества в МКД   (количество домов), ед.</t>
  </si>
  <si>
    <t>Капитальный ремонт общего имущества в МКД по решению судов (количество домов), ед.</t>
  </si>
  <si>
    <t>Оказание дополнительной помощи в проведении капитального ремонта общего имущества в МКД</t>
  </si>
  <si>
    <t xml:space="preserve">Капитальный ремонт общего имущества в МКД по решению судов </t>
  </si>
  <si>
    <t>17.</t>
  </si>
  <si>
    <t>Содержание, техническое обслуживание и ремонт линейно-кабельных сооружений связи</t>
  </si>
  <si>
    <t>Поддержание нормативного состояния имущества и обновление материально-технической базы учреждений в целях содержания общественных кладбищ</t>
  </si>
  <si>
    <t>18.</t>
  </si>
  <si>
    <t>19.</t>
  </si>
  <si>
    <t>Поддержание нормативного состояния имущества иобновление материально-технической базы учреждений в целях организации использования, охраны, защиты и воспроизводства городских лесов (количество учреждений,), ед.</t>
  </si>
  <si>
    <t>Поддержание нормативного состояния имущества и обновление материально-технической базы учреждений в целях содержания общественных кладбищ (количество учреждений), ед.</t>
  </si>
  <si>
    <t>Поддержание нормативного состояния имущества и обновление материально-технической базы учреждений, осуществляющих организацию ливневых стоков (количество учреждений), ед.</t>
  </si>
  <si>
    <t>1</t>
  </si>
  <si>
    <t>Поддержание нормативного состояния имущества и обновление материально-технической базы учреждений в целях содержания территории общего пользования (количество учреждений), ед.</t>
  </si>
  <si>
    <t>МП "Калининградтеплосеть"</t>
  </si>
  <si>
    <t>Развитие коммунальной инфраструктуры (количество объектов), ед</t>
  </si>
  <si>
    <t>Развитие коммунальной инфраструктуры</t>
  </si>
  <si>
    <t>Региональный проект «Модернизация коммунальной инфраструктуры»</t>
  </si>
  <si>
    <t>Приложение № 10</t>
  </si>
  <si>
    <t>Приложение № 12</t>
  </si>
  <si>
    <t>Приложение № 13</t>
  </si>
  <si>
    <t>Содержание, техническое обслуживание и ремонт линейно-кабельных сооружений связи (протяженность сети), тыс.пог.м</t>
  </si>
  <si>
    <t xml:space="preserve"> регионального проекта</t>
  </si>
  <si>
    <t>«Модернизация коммунальной инфраструктуры» (процессная часть)</t>
  </si>
  <si>
    <t>«Модернизация коммунальной инфраструктуры» (проектная часть)</t>
  </si>
  <si>
    <t>18</t>
  </si>
  <si>
    <t>Мероприятия по охране водных объектов</t>
  </si>
  <si>
    <t>2049</t>
  </si>
  <si>
    <t>Мероприятия, направленные на охрану окружающей среды</t>
  </si>
  <si>
    <t>"Переселение граждан из аварийного жилищного фонда и муниципальных жилых помещений, признанных непригодными для проживания"</t>
  </si>
  <si>
    <t>Комитет муниципального имущества и земельных ресурсов, заместитель главы администрации, председатель комитета Радковский С.А.</t>
  </si>
  <si>
    <t>расселяемя площадь, кв. метров.</t>
  </si>
  <si>
    <t>переселяемые граждане, человек</t>
  </si>
  <si>
    <t>Приложение №5</t>
  </si>
  <si>
    <t>Приложение № 7</t>
  </si>
  <si>
    <t>6. Региональный проект «Формирование современной городской среды»</t>
  </si>
  <si>
    <t>7. Региональный проект «Модернизация коммунальной инфраструктуры»</t>
  </si>
  <si>
    <t>8. Содержание территорий общего пользования</t>
  </si>
  <si>
    <t>9. Коммунальное хозяйство</t>
  </si>
  <si>
    <t>10. Городские леса</t>
  </si>
  <si>
    <t>11. Городское развитие</t>
  </si>
  <si>
    <t>12. Зеленые насаждения</t>
  </si>
  <si>
    <t>13. Региональный проект «Модернизация коммунальной инфраструктуры» (процесная часть)</t>
  </si>
  <si>
    <t>6</t>
  </si>
  <si>
    <t>12</t>
  </si>
  <si>
    <t>17</t>
  </si>
  <si>
    <t>Приложение № 8</t>
  </si>
  <si>
    <t>1975</t>
  </si>
  <si>
    <t>Содержание мест массового отдыха (количество пляжей, территрий и парков), ед.</t>
  </si>
  <si>
    <t>Праздничное оформление территорий города, мероприятий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</si>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</sst>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8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1"/>
      <color indexed="8"/>
      <name val="Calibri"/>
      <family val="2"/>
      <scheme val="minor"/>
    </font>
    <font>
      <sz val="9.5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155">
    <xf numFmtId="0" fontId="0" fillId="0" borderId="0" xfId="0"/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Continuous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Continuous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1" fillId="2" borderId="1" xfId="0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1" fontId="2" fillId="2" borderId="1" xfId="0" applyNumberFormat="1" applyFont="1" applyFill="1" applyBorder="1" applyAlignment="1" applyProtection="1">
      <alignment horizontal="left" vertical="center" wrapText="1"/>
      <protection hidden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Continuous" vertical="center" wrapText="1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Continuous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4" fontId="6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vertical="top" wrapText="1"/>
    </xf>
    <xf numFmtId="4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4" fontId="3" fillId="2" borderId="7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4" fontId="4" fillId="0" borderId="0" xfId="0" applyNumberFormat="1" applyFont="1"/>
    <xf numFmtId="0" fontId="4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9" fontId="3" fillId="2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3" fontId="1" fillId="0" borderId="1" xfId="0" applyNumberFormat="1" applyFont="1" applyBorder="1" applyAlignment="1" applyProtection="1">
      <alignment horizontal="center" vertical="center" wrapText="1"/>
      <protection locked="0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7" xfId="0" applyBorder="1"/>
    <xf numFmtId="0" fontId="1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10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6" xfId="0" applyBorder="1"/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7" xfId="0" applyBorder="1" applyAlignment="1"/>
    <xf numFmtId="0" fontId="3" fillId="0" borderId="1" xfId="0" applyFont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vertical="top" wrapText="1"/>
    </xf>
    <xf numFmtId="4" fontId="1" fillId="2" borderId="7" xfId="0" applyNumberFormat="1" applyFont="1" applyFill="1" applyBorder="1" applyAlignment="1">
      <alignment horizontal="center" vertical="center" wrapText="1"/>
    </xf>
    <xf numFmtId="0" fontId="0" fillId="0" borderId="11" xfId="0" applyBorder="1"/>
    <xf numFmtId="0" fontId="4" fillId="0" borderId="11" xfId="0" applyFont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69"/>
  <sheetViews>
    <sheetView view="pageBreakPreview" zoomScale="90" zoomScaleNormal="90" zoomScaleSheetLayoutView="90" workbookViewId="0">
      <selection activeCell="F41" sqref="F41"/>
    </sheetView>
  </sheetViews>
  <sheetFormatPr defaultRowHeight="15.75" x14ac:dyDescent="0.25"/>
  <cols>
    <col min="1" max="1" width="25.75" customWidth="1"/>
    <col min="2" max="2" width="12.625" bestFit="1" customWidth="1"/>
    <col min="3" max="3" width="24.75" customWidth="1"/>
    <col min="4" max="4" width="9.125" bestFit="1" customWidth="1"/>
    <col min="5" max="5" width="6.125" customWidth="1"/>
    <col min="6" max="6" width="11" customWidth="1"/>
    <col min="7" max="7" width="11.25" customWidth="1"/>
    <col min="8" max="8" width="11.125" customWidth="1"/>
    <col min="9" max="9" width="12" customWidth="1"/>
    <col min="10" max="10" width="11.875" customWidth="1"/>
    <col min="11" max="12" width="13" hidden="1" customWidth="1"/>
  </cols>
  <sheetData>
    <row r="1" spans="1:9" x14ac:dyDescent="0.25">
      <c r="F1" t="s">
        <v>50</v>
      </c>
    </row>
    <row r="2" spans="1:9" x14ac:dyDescent="0.25">
      <c r="F2" t="s">
        <v>52</v>
      </c>
    </row>
    <row r="3" spans="1:9" x14ac:dyDescent="0.25">
      <c r="F3" t="s">
        <v>53</v>
      </c>
    </row>
    <row r="4" spans="1:9" x14ac:dyDescent="0.25">
      <c r="F4" t="s">
        <v>54</v>
      </c>
    </row>
    <row r="5" spans="1:9" x14ac:dyDescent="0.25">
      <c r="F5" t="s">
        <v>55</v>
      </c>
    </row>
    <row r="6" spans="1:9" x14ac:dyDescent="0.25">
      <c r="F6" t="s">
        <v>51</v>
      </c>
    </row>
    <row r="9" spans="1:9" x14ac:dyDescent="0.25">
      <c r="A9" s="8" t="s">
        <v>47</v>
      </c>
      <c r="B9" s="8"/>
      <c r="C9" s="8"/>
      <c r="D9" s="8"/>
      <c r="E9" s="8"/>
      <c r="F9" s="8"/>
      <c r="G9" s="8"/>
      <c r="H9" s="8"/>
      <c r="I9" s="8"/>
    </row>
    <row r="10" spans="1:9" x14ac:dyDescent="0.25">
      <c r="A10" s="8" t="s">
        <v>48</v>
      </c>
      <c r="B10" s="8"/>
      <c r="C10" s="8"/>
      <c r="D10" s="8"/>
      <c r="E10" s="8"/>
      <c r="F10" s="8"/>
      <c r="G10" s="8"/>
      <c r="H10" s="8"/>
      <c r="I10" s="8"/>
    </row>
    <row r="11" spans="1:9" x14ac:dyDescent="0.25">
      <c r="A11" s="8" t="s">
        <v>49</v>
      </c>
      <c r="B11" s="8"/>
      <c r="C11" s="8"/>
      <c r="D11" s="8"/>
      <c r="E11" s="8"/>
      <c r="F11" s="8"/>
      <c r="G11" s="8"/>
      <c r="H11" s="8"/>
      <c r="I11" s="8"/>
    </row>
    <row r="13" spans="1:9" x14ac:dyDescent="0.25">
      <c r="A13" s="1" t="s">
        <v>0</v>
      </c>
      <c r="B13" s="94" t="s">
        <v>1</v>
      </c>
      <c r="C13" s="95"/>
      <c r="D13" s="95"/>
      <c r="E13" s="95"/>
      <c r="F13" s="95"/>
      <c r="G13" s="95"/>
      <c r="H13" s="95"/>
      <c r="I13" s="96"/>
    </row>
    <row r="14" spans="1:9" ht="25.5" x14ac:dyDescent="0.25">
      <c r="A14" s="2" t="s">
        <v>2</v>
      </c>
      <c r="B14" s="97" t="s">
        <v>188</v>
      </c>
      <c r="C14" s="98"/>
      <c r="D14" s="98"/>
      <c r="E14" s="98"/>
      <c r="F14" s="98"/>
      <c r="G14" s="98"/>
      <c r="H14" s="98"/>
      <c r="I14" s="99"/>
    </row>
    <row r="15" spans="1:9" ht="32.450000000000003" customHeight="1" x14ac:dyDescent="0.25">
      <c r="A15" s="1" t="s">
        <v>3</v>
      </c>
      <c r="B15" s="97" t="s">
        <v>186</v>
      </c>
      <c r="C15" s="98"/>
      <c r="D15" s="98"/>
      <c r="E15" s="98"/>
      <c r="F15" s="98"/>
      <c r="G15" s="98"/>
      <c r="H15" s="98"/>
      <c r="I15" s="99"/>
    </row>
    <row r="16" spans="1:9" ht="14.25" customHeight="1" x14ac:dyDescent="0.25">
      <c r="A16" s="105" t="s">
        <v>4</v>
      </c>
      <c r="B16" s="100" t="s">
        <v>212</v>
      </c>
      <c r="C16" s="101"/>
      <c r="D16" s="101"/>
      <c r="E16" s="101"/>
      <c r="F16" s="101"/>
      <c r="G16" s="101"/>
      <c r="H16" s="101"/>
      <c r="I16" s="102"/>
    </row>
    <row r="17" spans="1:12" ht="15.75" customHeight="1" x14ac:dyDescent="0.25">
      <c r="A17" s="106"/>
      <c r="B17" s="100" t="s">
        <v>213</v>
      </c>
      <c r="C17" s="101"/>
      <c r="D17" s="101"/>
      <c r="E17" s="101"/>
      <c r="F17" s="101"/>
      <c r="G17" s="101"/>
      <c r="H17" s="101"/>
      <c r="I17" s="102"/>
    </row>
    <row r="18" spans="1:12" ht="15.75" customHeight="1" x14ac:dyDescent="0.25">
      <c r="A18" s="106"/>
      <c r="B18" s="100" t="s">
        <v>214</v>
      </c>
      <c r="C18" s="101"/>
      <c r="D18" s="101"/>
      <c r="E18" s="101"/>
      <c r="F18" s="101"/>
      <c r="G18" s="101"/>
      <c r="H18" s="101"/>
      <c r="I18" s="102"/>
    </row>
    <row r="19" spans="1:12" ht="15.75" customHeight="1" x14ac:dyDescent="0.25">
      <c r="A19" s="106"/>
      <c r="B19" s="100" t="s">
        <v>215</v>
      </c>
      <c r="C19" s="101"/>
      <c r="D19" s="101"/>
      <c r="E19" s="101"/>
      <c r="F19" s="101"/>
      <c r="G19" s="101"/>
      <c r="H19" s="101"/>
      <c r="I19" s="102"/>
    </row>
    <row r="20" spans="1:12" ht="15.75" customHeight="1" x14ac:dyDescent="0.25">
      <c r="A20" s="106"/>
      <c r="B20" s="100" t="s">
        <v>254</v>
      </c>
      <c r="C20" s="101"/>
      <c r="D20" s="101"/>
      <c r="E20" s="101"/>
      <c r="F20" s="101"/>
      <c r="G20" s="101"/>
      <c r="H20" s="101"/>
      <c r="I20" s="102"/>
    </row>
    <row r="21" spans="1:12" ht="15.75" customHeight="1" x14ac:dyDescent="0.25">
      <c r="A21" s="106"/>
      <c r="B21" s="100" t="s">
        <v>301</v>
      </c>
      <c r="C21" s="101"/>
      <c r="D21" s="101"/>
      <c r="E21" s="101"/>
      <c r="F21" s="101"/>
      <c r="G21" s="101"/>
      <c r="H21" s="101"/>
      <c r="I21" s="102"/>
    </row>
    <row r="22" spans="1:12" ht="15.75" customHeight="1" x14ac:dyDescent="0.25">
      <c r="A22" s="106"/>
      <c r="B22" s="100" t="s">
        <v>302</v>
      </c>
      <c r="C22" s="101"/>
      <c r="D22" s="101"/>
      <c r="E22" s="101"/>
      <c r="F22" s="101"/>
      <c r="G22" s="101"/>
      <c r="H22" s="101"/>
      <c r="I22" s="102"/>
    </row>
    <row r="23" spans="1:12" ht="15.75" customHeight="1" x14ac:dyDescent="0.25">
      <c r="A23" s="106"/>
      <c r="B23" s="100" t="s">
        <v>303</v>
      </c>
      <c r="C23" s="101"/>
      <c r="D23" s="101"/>
      <c r="E23" s="101"/>
      <c r="F23" s="101"/>
      <c r="G23" s="101"/>
      <c r="H23" s="101"/>
      <c r="I23" s="102"/>
    </row>
    <row r="24" spans="1:12" ht="15.75" customHeight="1" x14ac:dyDescent="0.25">
      <c r="A24" s="106"/>
      <c r="B24" s="100" t="s">
        <v>304</v>
      </c>
      <c r="C24" s="101"/>
      <c r="D24" s="101"/>
      <c r="E24" s="101"/>
      <c r="F24" s="101"/>
      <c r="G24" s="101"/>
      <c r="H24" s="101"/>
      <c r="I24" s="102"/>
    </row>
    <row r="25" spans="1:12" ht="15.75" customHeight="1" x14ac:dyDescent="0.25">
      <c r="A25" s="106"/>
      <c r="B25" s="100" t="s">
        <v>305</v>
      </c>
      <c r="C25" s="101"/>
      <c r="D25" s="101"/>
      <c r="E25" s="101"/>
      <c r="F25" s="101"/>
      <c r="G25" s="101"/>
      <c r="H25" s="101"/>
      <c r="I25" s="102"/>
    </row>
    <row r="26" spans="1:12" ht="15.75" customHeight="1" x14ac:dyDescent="0.25">
      <c r="A26" s="106"/>
      <c r="B26" s="100" t="s">
        <v>306</v>
      </c>
      <c r="C26" s="101"/>
      <c r="D26" s="101"/>
      <c r="E26" s="101"/>
      <c r="F26" s="101"/>
      <c r="G26" s="101"/>
      <c r="H26" s="101"/>
      <c r="I26" s="102"/>
    </row>
    <row r="27" spans="1:12" ht="15.75" customHeight="1" x14ac:dyDescent="0.25">
      <c r="A27" s="106"/>
      <c r="B27" s="100" t="s">
        <v>307</v>
      </c>
      <c r="C27" s="101"/>
      <c r="D27" s="101"/>
      <c r="E27" s="101"/>
      <c r="F27" s="101"/>
      <c r="G27" s="101"/>
      <c r="H27" s="101"/>
      <c r="I27" s="102"/>
    </row>
    <row r="28" spans="1:12" ht="15.75" customHeight="1" x14ac:dyDescent="0.25">
      <c r="A28" s="107"/>
      <c r="B28" s="100" t="s">
        <v>308</v>
      </c>
      <c r="C28" s="103"/>
      <c r="D28" s="103"/>
      <c r="E28" s="103"/>
      <c r="F28" s="103"/>
      <c r="G28" s="103"/>
      <c r="H28" s="103"/>
      <c r="I28" s="104"/>
    </row>
    <row r="29" spans="1:12" ht="42" customHeight="1" x14ac:dyDescent="0.25">
      <c r="A29" s="2" t="s">
        <v>5</v>
      </c>
      <c r="B29" s="94" t="s">
        <v>119</v>
      </c>
      <c r="C29" s="95"/>
      <c r="D29" s="95"/>
      <c r="E29" s="95"/>
      <c r="F29" s="95"/>
      <c r="G29" s="95"/>
      <c r="H29" s="95"/>
      <c r="I29" s="96"/>
    </row>
    <row r="30" spans="1:12" ht="15.75" customHeight="1" x14ac:dyDescent="0.25">
      <c r="A30" s="108" t="s">
        <v>6</v>
      </c>
      <c r="B30" s="108" t="s">
        <v>7</v>
      </c>
      <c r="C30" s="112" t="s">
        <v>8</v>
      </c>
      <c r="D30" s="114" t="s">
        <v>9</v>
      </c>
      <c r="E30" s="94" t="s">
        <v>10</v>
      </c>
      <c r="F30" s="95"/>
      <c r="G30" s="95"/>
      <c r="H30" s="95"/>
      <c r="I30" s="96"/>
    </row>
    <row r="31" spans="1:12" ht="25.5" x14ac:dyDescent="0.25">
      <c r="A31" s="109"/>
      <c r="B31" s="111"/>
      <c r="C31" s="113"/>
      <c r="D31" s="115"/>
      <c r="E31" s="7" t="s">
        <v>11</v>
      </c>
      <c r="F31" s="7">
        <v>2025</v>
      </c>
      <c r="G31" s="7">
        <v>2026</v>
      </c>
      <c r="H31" s="7">
        <v>2027</v>
      </c>
      <c r="I31" s="4" t="s">
        <v>12</v>
      </c>
      <c r="K31" s="16" t="s">
        <v>137</v>
      </c>
      <c r="L31" s="16" t="s">
        <v>156</v>
      </c>
    </row>
    <row r="32" spans="1:12" x14ac:dyDescent="0.25">
      <c r="A32" s="109"/>
      <c r="B32" s="4" t="s">
        <v>13</v>
      </c>
      <c r="C32" s="100" t="s">
        <v>14</v>
      </c>
      <c r="D32" s="101"/>
      <c r="E32" s="101"/>
      <c r="F32" s="101"/>
      <c r="G32" s="101"/>
      <c r="H32" s="101"/>
      <c r="I32" s="102"/>
      <c r="K32" s="16" t="s">
        <v>24</v>
      </c>
      <c r="L32" s="16"/>
    </row>
    <row r="33" spans="1:12" ht="76.5" x14ac:dyDescent="0.25">
      <c r="A33" s="109"/>
      <c r="B33" s="4" t="s">
        <v>15</v>
      </c>
      <c r="C33" s="2" t="s">
        <v>139</v>
      </c>
      <c r="D33" s="7">
        <v>52.7</v>
      </c>
      <c r="E33" s="7" t="s">
        <v>16</v>
      </c>
      <c r="F33" s="20">
        <v>53.3</v>
      </c>
      <c r="G33" s="20">
        <v>54</v>
      </c>
      <c r="H33" s="20">
        <v>54.2</v>
      </c>
      <c r="I33" s="20">
        <v>55.2</v>
      </c>
      <c r="K33" s="17" t="s">
        <v>138</v>
      </c>
      <c r="L33" s="16"/>
    </row>
    <row r="34" spans="1:12" ht="76.5" x14ac:dyDescent="0.25">
      <c r="A34" s="109"/>
      <c r="B34" s="4" t="s">
        <v>189</v>
      </c>
      <c r="C34" s="2" t="s">
        <v>203</v>
      </c>
      <c r="D34" s="7">
        <v>73.900000000000006</v>
      </c>
      <c r="E34" s="7" t="s">
        <v>16</v>
      </c>
      <c r="F34" s="20">
        <v>76.900000000000006</v>
      </c>
      <c r="G34" s="20">
        <v>78.400000000000006</v>
      </c>
      <c r="H34" s="20">
        <v>79.900000000000006</v>
      </c>
      <c r="I34" s="20">
        <v>91.9</v>
      </c>
      <c r="K34" s="17"/>
      <c r="L34" s="16"/>
    </row>
    <row r="35" spans="1:12" ht="34.5" customHeight="1" x14ac:dyDescent="0.25">
      <c r="A35" s="109"/>
      <c r="B35" s="4" t="s">
        <v>17</v>
      </c>
      <c r="C35" s="2" t="s">
        <v>141</v>
      </c>
      <c r="D35" s="20">
        <v>94.9</v>
      </c>
      <c r="E35" s="7" t="s">
        <v>16</v>
      </c>
      <c r="F35" s="20">
        <v>95</v>
      </c>
      <c r="G35" s="20">
        <v>95.1</v>
      </c>
      <c r="H35" s="20">
        <v>95.2</v>
      </c>
      <c r="I35" s="20">
        <v>96</v>
      </c>
      <c r="K35" s="18" t="s">
        <v>140</v>
      </c>
      <c r="L35" s="16" t="s">
        <v>157</v>
      </c>
    </row>
    <row r="36" spans="1:12" ht="67.5" customHeight="1" x14ac:dyDescent="0.25">
      <c r="A36" s="109"/>
      <c r="B36" s="4" t="s">
        <v>190</v>
      </c>
      <c r="C36" s="2" t="s">
        <v>191</v>
      </c>
      <c r="D36" s="87">
        <v>19.3</v>
      </c>
      <c r="E36" s="7" t="s">
        <v>16</v>
      </c>
      <c r="F36" s="87">
        <v>35</v>
      </c>
      <c r="G36" s="20">
        <v>42</v>
      </c>
      <c r="H36" s="20">
        <v>49</v>
      </c>
      <c r="I36" s="87">
        <v>95</v>
      </c>
      <c r="K36" s="18"/>
      <c r="L36" s="16"/>
    </row>
    <row r="37" spans="1:12" ht="67.5" customHeight="1" x14ac:dyDescent="0.25">
      <c r="A37" s="109"/>
      <c r="B37" s="4" t="s">
        <v>183</v>
      </c>
      <c r="C37" s="2" t="s">
        <v>143</v>
      </c>
      <c r="D37" s="20">
        <v>49.4</v>
      </c>
      <c r="E37" s="7" t="s">
        <v>16</v>
      </c>
      <c r="F37" s="20">
        <v>53.6</v>
      </c>
      <c r="G37" s="20">
        <v>56.8</v>
      </c>
      <c r="H37" s="20">
        <v>58.9</v>
      </c>
      <c r="I37" s="20">
        <v>67.3</v>
      </c>
      <c r="K37" s="19" t="s">
        <v>142</v>
      </c>
      <c r="L37" s="16"/>
    </row>
    <row r="38" spans="1:12" ht="42" customHeight="1" x14ac:dyDescent="0.25">
      <c r="A38" s="109"/>
      <c r="B38" s="4" t="s">
        <v>18</v>
      </c>
      <c r="C38" s="2" t="s">
        <v>144</v>
      </c>
      <c r="D38" s="22">
        <v>2.8</v>
      </c>
      <c r="E38" s="7" t="s">
        <v>16</v>
      </c>
      <c r="F38" s="22">
        <v>2.82</v>
      </c>
      <c r="G38" s="22">
        <v>2.9</v>
      </c>
      <c r="H38" s="22">
        <v>3</v>
      </c>
      <c r="I38" s="20">
        <v>3.8</v>
      </c>
      <c r="K38" s="18" t="s">
        <v>140</v>
      </c>
      <c r="L38" s="16" t="s">
        <v>157</v>
      </c>
    </row>
    <row r="39" spans="1:12" x14ac:dyDescent="0.25">
      <c r="A39" s="109"/>
      <c r="B39" s="4" t="s">
        <v>19</v>
      </c>
      <c r="C39" s="100" t="s">
        <v>20</v>
      </c>
      <c r="D39" s="101"/>
      <c r="E39" s="101"/>
      <c r="F39" s="101"/>
      <c r="G39" s="101"/>
      <c r="H39" s="101"/>
      <c r="I39" s="102"/>
      <c r="K39" s="16" t="s">
        <v>24</v>
      </c>
      <c r="L39" s="16"/>
    </row>
    <row r="40" spans="1:12" ht="102" x14ac:dyDescent="0.25">
      <c r="A40" s="109"/>
      <c r="B40" s="4" t="s">
        <v>21</v>
      </c>
      <c r="C40" s="2" t="s">
        <v>145</v>
      </c>
      <c r="D40" s="20">
        <v>96.2</v>
      </c>
      <c r="E40" s="7" t="s">
        <v>16</v>
      </c>
      <c r="F40" s="87">
        <v>96.4</v>
      </c>
      <c r="G40" s="20">
        <v>96.5</v>
      </c>
      <c r="H40" s="20">
        <v>96.6</v>
      </c>
      <c r="I40" s="20">
        <v>97.4</v>
      </c>
      <c r="K40" s="19" t="s">
        <v>142</v>
      </c>
      <c r="L40" s="16" t="s">
        <v>158</v>
      </c>
    </row>
    <row r="41" spans="1:12" ht="267.75" customHeight="1" x14ac:dyDescent="0.25">
      <c r="A41" s="109"/>
      <c r="B41" s="4" t="s">
        <v>22</v>
      </c>
      <c r="C41" s="2" t="s">
        <v>146</v>
      </c>
      <c r="D41" s="7">
        <v>90.9</v>
      </c>
      <c r="E41" s="7" t="s">
        <v>16</v>
      </c>
      <c r="F41" s="90">
        <v>90.9</v>
      </c>
      <c r="G41" s="90">
        <v>90.9</v>
      </c>
      <c r="H41" s="87">
        <v>90.9</v>
      </c>
      <c r="I41" s="87">
        <v>90.9</v>
      </c>
      <c r="K41" s="17" t="s">
        <v>138</v>
      </c>
      <c r="L41" s="16" t="s">
        <v>159</v>
      </c>
    </row>
    <row r="42" spans="1:12" ht="38.25" x14ac:dyDescent="0.25">
      <c r="A42" s="109"/>
      <c r="B42" s="4" t="s">
        <v>23</v>
      </c>
      <c r="C42" s="2" t="s">
        <v>147</v>
      </c>
      <c r="D42" s="20">
        <v>775</v>
      </c>
      <c r="E42" s="7" t="s">
        <v>24</v>
      </c>
      <c r="F42" s="87">
        <v>729.5</v>
      </c>
      <c r="G42" s="20">
        <v>707.6</v>
      </c>
      <c r="H42" s="20">
        <v>686.4</v>
      </c>
      <c r="I42" s="20">
        <v>537.9</v>
      </c>
      <c r="K42" s="17" t="s">
        <v>138</v>
      </c>
      <c r="L42" s="16"/>
    </row>
    <row r="43" spans="1:12" ht="38.25" x14ac:dyDescent="0.25">
      <c r="A43" s="109"/>
      <c r="B43" s="4" t="s">
        <v>25</v>
      </c>
      <c r="C43" s="2" t="s">
        <v>148</v>
      </c>
      <c r="D43" s="21">
        <v>0.11899999999999999</v>
      </c>
      <c r="E43" s="7" t="s">
        <v>24</v>
      </c>
      <c r="F43" s="91">
        <v>0.112</v>
      </c>
      <c r="G43" s="21">
        <v>0.109</v>
      </c>
      <c r="H43" s="21">
        <v>0.105</v>
      </c>
      <c r="I43" s="21">
        <v>8.2000000000000003E-2</v>
      </c>
      <c r="K43" s="17" t="s">
        <v>138</v>
      </c>
      <c r="L43" s="16"/>
    </row>
    <row r="44" spans="1:12" ht="63.75" x14ac:dyDescent="0.25">
      <c r="A44" s="109"/>
      <c r="B44" s="4" t="s">
        <v>26</v>
      </c>
      <c r="C44" s="2" t="s">
        <v>149</v>
      </c>
      <c r="D44" s="22">
        <v>1.4</v>
      </c>
      <c r="E44" s="7" t="s">
        <v>24</v>
      </c>
      <c r="F44" s="22">
        <v>1.3</v>
      </c>
      <c r="G44" s="22">
        <v>1.26</v>
      </c>
      <c r="H44" s="22">
        <v>1.22</v>
      </c>
      <c r="I44" s="22">
        <v>0.9</v>
      </c>
      <c r="K44" s="17" t="s">
        <v>138</v>
      </c>
      <c r="L44" s="16"/>
    </row>
    <row r="45" spans="1:12" ht="63.75" x14ac:dyDescent="0.25">
      <c r="A45" s="109"/>
      <c r="B45" s="4" t="s">
        <v>27</v>
      </c>
      <c r="C45" s="2" t="s">
        <v>150</v>
      </c>
      <c r="D45" s="22">
        <v>26.04</v>
      </c>
      <c r="E45" s="7" t="s">
        <v>24</v>
      </c>
      <c r="F45" s="92">
        <v>24.5</v>
      </c>
      <c r="G45" s="22">
        <v>23.8</v>
      </c>
      <c r="H45" s="22">
        <v>23.1</v>
      </c>
      <c r="I45" s="22">
        <v>18.07</v>
      </c>
      <c r="K45" s="17" t="s">
        <v>138</v>
      </c>
      <c r="L45" s="16"/>
    </row>
    <row r="46" spans="1:12" ht="63.75" x14ac:dyDescent="0.25">
      <c r="A46" s="109"/>
      <c r="B46" s="4" t="s">
        <v>28</v>
      </c>
      <c r="C46" s="2" t="s">
        <v>151</v>
      </c>
      <c r="D46" s="22">
        <v>0.14000000000000001</v>
      </c>
      <c r="E46" s="7" t="s">
        <v>24</v>
      </c>
      <c r="F46" s="92">
        <v>0.13</v>
      </c>
      <c r="G46" s="21">
        <v>0.126</v>
      </c>
      <c r="H46" s="21">
        <v>0.122</v>
      </c>
      <c r="I46" s="22">
        <v>0.09</v>
      </c>
      <c r="K46" s="17" t="s">
        <v>138</v>
      </c>
      <c r="L46" s="16"/>
    </row>
    <row r="47" spans="1:12" x14ac:dyDescent="0.25">
      <c r="A47" s="109"/>
      <c r="B47" s="4" t="s">
        <v>29</v>
      </c>
      <c r="C47" s="100" t="s">
        <v>30</v>
      </c>
      <c r="D47" s="101"/>
      <c r="E47" s="101"/>
      <c r="F47" s="101"/>
      <c r="G47" s="101"/>
      <c r="H47" s="101"/>
      <c r="I47" s="102"/>
      <c r="K47" s="16" t="s">
        <v>24</v>
      </c>
      <c r="L47" s="16"/>
    </row>
    <row r="48" spans="1:12" ht="63.75" customHeight="1" x14ac:dyDescent="0.25">
      <c r="A48" s="109"/>
      <c r="B48" s="4" t="s">
        <v>31</v>
      </c>
      <c r="C48" s="1" t="s">
        <v>152</v>
      </c>
      <c r="D48" s="21">
        <v>8.6110000000000007</v>
      </c>
      <c r="E48" s="7" t="s">
        <v>24</v>
      </c>
      <c r="F48" s="21">
        <v>8.6120000000000001</v>
      </c>
      <c r="G48" s="21">
        <v>8.6120000000000001</v>
      </c>
      <c r="H48" s="21">
        <v>8.6120000000000001</v>
      </c>
      <c r="I48" s="21">
        <v>8.6219999999999999</v>
      </c>
      <c r="K48" s="19" t="s">
        <v>142</v>
      </c>
      <c r="L48" s="16" t="s">
        <v>157</v>
      </c>
    </row>
    <row r="49" spans="1:12" ht="51" x14ac:dyDescent="0.25">
      <c r="A49" s="109"/>
      <c r="B49" s="4" t="s">
        <v>32</v>
      </c>
      <c r="C49" s="1" t="s">
        <v>153</v>
      </c>
      <c r="D49" s="21">
        <v>95.087999999999994</v>
      </c>
      <c r="E49" s="7" t="s">
        <v>24</v>
      </c>
      <c r="F49" s="21">
        <v>95.097999999999999</v>
      </c>
      <c r="G49" s="21">
        <v>95.106999999999999</v>
      </c>
      <c r="H49" s="21">
        <v>95.116</v>
      </c>
      <c r="I49" s="22">
        <v>95.19</v>
      </c>
      <c r="K49" s="18" t="s">
        <v>140</v>
      </c>
      <c r="L49" s="16"/>
    </row>
    <row r="50" spans="1:12" ht="65.25" customHeight="1" x14ac:dyDescent="0.25">
      <c r="A50" s="109"/>
      <c r="B50" s="4" t="s">
        <v>187</v>
      </c>
      <c r="C50" s="45" t="s">
        <v>204</v>
      </c>
      <c r="D50" s="20">
        <v>27.3</v>
      </c>
      <c r="E50" s="7" t="s">
        <v>24</v>
      </c>
      <c r="F50" s="20">
        <v>34.799999999999997</v>
      </c>
      <c r="G50" s="20">
        <v>37.64</v>
      </c>
      <c r="H50" s="20">
        <v>40.4</v>
      </c>
      <c r="I50" s="20">
        <v>62.9</v>
      </c>
      <c r="K50" s="16" t="s">
        <v>154</v>
      </c>
      <c r="L50" s="16"/>
    </row>
    <row r="51" spans="1:12" s="55" customFormat="1" x14ac:dyDescent="0.25">
      <c r="A51" s="109"/>
      <c r="B51" s="4" t="s">
        <v>178</v>
      </c>
      <c r="C51" s="100" t="s">
        <v>179</v>
      </c>
      <c r="D51" s="101"/>
      <c r="E51" s="101"/>
      <c r="F51" s="101"/>
      <c r="G51" s="101"/>
      <c r="H51" s="101"/>
      <c r="I51" s="102"/>
      <c r="K51" s="56"/>
      <c r="L51" s="56"/>
    </row>
    <row r="52" spans="1:12" s="55" customFormat="1" ht="89.25" x14ac:dyDescent="0.25">
      <c r="A52" s="109"/>
      <c r="B52" s="14" t="s">
        <v>184</v>
      </c>
      <c r="C52" s="12" t="s">
        <v>180</v>
      </c>
      <c r="D52" s="27">
        <v>67.64</v>
      </c>
      <c r="E52" s="27" t="s">
        <v>16</v>
      </c>
      <c r="F52" s="59">
        <v>78.11</v>
      </c>
      <c r="G52" s="59">
        <v>78.11</v>
      </c>
      <c r="H52" s="59">
        <v>78.11</v>
      </c>
      <c r="I52" s="54">
        <v>100</v>
      </c>
      <c r="K52" s="19" t="s">
        <v>142</v>
      </c>
      <c r="L52" s="16" t="s">
        <v>182</v>
      </c>
    </row>
    <row r="53" spans="1:12" s="55" customFormat="1" ht="78.75" customHeight="1" x14ac:dyDescent="0.25">
      <c r="A53" s="109"/>
      <c r="B53" s="14" t="s">
        <v>185</v>
      </c>
      <c r="C53" s="12" t="s">
        <v>181</v>
      </c>
      <c r="D53" s="27">
        <v>31.15</v>
      </c>
      <c r="E53" s="27" t="s">
        <v>16</v>
      </c>
      <c r="F53" s="59">
        <v>21.02</v>
      </c>
      <c r="G53" s="59">
        <v>21.02</v>
      </c>
      <c r="H53" s="59">
        <v>21.02</v>
      </c>
      <c r="I53" s="54">
        <v>0</v>
      </c>
      <c r="K53" s="19" t="s">
        <v>142</v>
      </c>
      <c r="L53" s="16" t="s">
        <v>182</v>
      </c>
    </row>
    <row r="54" spans="1:12" ht="25.5" x14ac:dyDescent="0.25">
      <c r="A54" s="108" t="s">
        <v>33</v>
      </c>
      <c r="B54" s="116" t="s">
        <v>34</v>
      </c>
      <c r="C54" s="116" t="s">
        <v>35</v>
      </c>
      <c r="D54" s="116" t="s">
        <v>36</v>
      </c>
      <c r="E54" s="6" t="s">
        <v>37</v>
      </c>
      <c r="F54" s="6"/>
      <c r="G54" s="6"/>
      <c r="H54" s="6"/>
      <c r="I54" s="6"/>
    </row>
    <row r="55" spans="1:12" x14ac:dyDescent="0.25">
      <c r="A55" s="109"/>
      <c r="B55" s="116"/>
      <c r="C55" s="116"/>
      <c r="D55" s="116"/>
      <c r="E55" s="3" t="s">
        <v>11</v>
      </c>
      <c r="F55" s="3">
        <v>2025</v>
      </c>
      <c r="G55" s="3">
        <v>2026</v>
      </c>
      <c r="H55" s="3">
        <v>2027</v>
      </c>
      <c r="I55" s="4" t="s">
        <v>38</v>
      </c>
    </row>
    <row r="56" spans="1:12" x14ac:dyDescent="0.25">
      <c r="A56" s="109"/>
      <c r="B56" s="3"/>
      <c r="C56" s="5" t="s">
        <v>38</v>
      </c>
      <c r="D56" s="9" t="s">
        <v>24</v>
      </c>
      <c r="E56" s="9" t="s">
        <v>24</v>
      </c>
      <c r="F56" s="9">
        <f>SUM(F57:F69)</f>
        <v>5423815.3420000011</v>
      </c>
      <c r="G56" s="9">
        <f>SUM(G57:G69)</f>
        <v>4087534.4470000002</v>
      </c>
      <c r="H56" s="9">
        <f>SUM(H57:H69)</f>
        <v>3015105.7719999999</v>
      </c>
      <c r="I56" s="9">
        <f>SUM(I57:I69)</f>
        <v>12507060.560999999</v>
      </c>
      <c r="K56" s="11"/>
      <c r="L56" s="11"/>
    </row>
    <row r="57" spans="1:12" x14ac:dyDescent="0.25">
      <c r="A57" s="109"/>
      <c r="B57" s="7">
        <v>1</v>
      </c>
      <c r="C57" s="5" t="s">
        <v>39</v>
      </c>
      <c r="D57" s="9" t="s">
        <v>24</v>
      </c>
      <c r="E57" s="9" t="s">
        <v>24</v>
      </c>
      <c r="F57" s="9">
        <f>'Паспорт Проект мер1 благ.'!F26</f>
        <v>803075.25</v>
      </c>
      <c r="G57" s="9">
        <f>'Паспорт Проект мер1 благ.'!G26</f>
        <v>655319.5</v>
      </c>
      <c r="H57" s="9">
        <f>'Паспорт Проект мер1 благ.'!H26</f>
        <v>399887.07</v>
      </c>
      <c r="I57" s="9">
        <f t="shared" ref="I57:I68" si="0">SUM(F57:H57)</f>
        <v>1858281.82</v>
      </c>
      <c r="J57" s="11"/>
      <c r="K57" s="11"/>
      <c r="L57" s="11"/>
    </row>
    <row r="58" spans="1:12" ht="38.25" x14ac:dyDescent="0.25">
      <c r="A58" s="109"/>
      <c r="B58" s="7">
        <v>2</v>
      </c>
      <c r="C58" s="64" t="s">
        <v>40</v>
      </c>
      <c r="D58" s="9" t="s">
        <v>24</v>
      </c>
      <c r="E58" s="9" t="s">
        <v>24</v>
      </c>
      <c r="F58" s="9">
        <f>'Паспорт Проект мер 2 комм'!F24</f>
        <v>565246.22</v>
      </c>
      <c r="G58" s="9">
        <f>'Паспорт Проект мер 2 комм'!G24</f>
        <v>421877.24</v>
      </c>
      <c r="H58" s="9">
        <f>'Паспорт Проект мер 2 комм'!H24</f>
        <v>201526.31</v>
      </c>
      <c r="I58" s="9">
        <f t="shared" si="0"/>
        <v>1188649.77</v>
      </c>
      <c r="J58" s="11"/>
      <c r="K58" s="11"/>
      <c r="L58" s="11"/>
    </row>
    <row r="59" spans="1:12" ht="30" customHeight="1" x14ac:dyDescent="0.25">
      <c r="A59" s="109"/>
      <c r="B59" s="7">
        <v>3</v>
      </c>
      <c r="C59" s="77" t="s">
        <v>41</v>
      </c>
      <c r="D59" s="9" t="s">
        <v>24</v>
      </c>
      <c r="E59" s="9" t="s">
        <v>24</v>
      </c>
      <c r="F59" s="9">
        <f>'Паспорт Проект мер 3 жилье'!F22</f>
        <v>256740.71999999997</v>
      </c>
      <c r="G59" s="9">
        <f>'Паспорт Проект мер 3 жилье'!G22</f>
        <v>124624.10999999999</v>
      </c>
      <c r="H59" s="9">
        <f>'Паспорт Проект мер 3 жилье'!H22</f>
        <v>111060.9</v>
      </c>
      <c r="I59" s="9">
        <f t="shared" si="0"/>
        <v>492425.73</v>
      </c>
      <c r="J59" s="11"/>
      <c r="K59" s="11"/>
      <c r="L59" s="11"/>
    </row>
    <row r="60" spans="1:12" x14ac:dyDescent="0.25">
      <c r="A60" s="109"/>
      <c r="B60" s="7">
        <v>4</v>
      </c>
      <c r="C60" s="64" t="s">
        <v>42</v>
      </c>
      <c r="D60" s="9" t="s">
        <v>24</v>
      </c>
      <c r="E60" s="9" t="s">
        <v>24</v>
      </c>
      <c r="F60" s="9">
        <f>'Паспорт Проект мер 4 окруж ср'!F20</f>
        <v>260197.96</v>
      </c>
      <c r="G60" s="9">
        <f>'Паспорт Проект мер 4 окруж ср'!G20</f>
        <v>367509.55</v>
      </c>
      <c r="H60" s="9">
        <f>'Паспорт Проект мер 4 окруж ср'!H20</f>
        <v>50000</v>
      </c>
      <c r="I60" s="9">
        <f t="shared" si="0"/>
        <v>677707.51</v>
      </c>
      <c r="J60" s="11"/>
      <c r="K60" s="11"/>
      <c r="L60" s="11"/>
    </row>
    <row r="61" spans="1:12" ht="63.75" x14ac:dyDescent="0.25">
      <c r="A61" s="109"/>
      <c r="B61" s="7">
        <v>5</v>
      </c>
      <c r="C61" s="64" t="s">
        <v>198</v>
      </c>
      <c r="D61" s="9" t="s">
        <v>24</v>
      </c>
      <c r="E61" s="9" t="s">
        <v>24</v>
      </c>
      <c r="F61" s="9">
        <f>'Паспорт переселение граждан'!F22</f>
        <v>76177.119999999995</v>
      </c>
      <c r="G61" s="9">
        <f>'Паспорт переселение граждан'!G22</f>
        <v>133987.4</v>
      </c>
      <c r="H61" s="9">
        <f>'Паспорт переселение граждан'!H22</f>
        <v>36630.480000000003</v>
      </c>
      <c r="I61" s="9">
        <f t="shared" si="0"/>
        <v>246795</v>
      </c>
      <c r="J61" s="11"/>
    </row>
    <row r="62" spans="1:12" ht="38.25" x14ac:dyDescent="0.25">
      <c r="A62" s="109"/>
      <c r="B62" s="7">
        <v>6</v>
      </c>
      <c r="C62" s="64" t="s">
        <v>155</v>
      </c>
      <c r="D62" s="9" t="s">
        <v>24</v>
      </c>
      <c r="E62" s="9" t="s">
        <v>24</v>
      </c>
      <c r="F62" s="9">
        <f>'Паспорт 1 Рег проект'!F19</f>
        <v>142857.14000000001</v>
      </c>
      <c r="G62" s="9">
        <f>'Паспорт 1 Рег проект'!G19</f>
        <v>142857.13</v>
      </c>
      <c r="H62" s="9">
        <f>'Паспорт 1 Рег проект'!H19</f>
        <v>116071</v>
      </c>
      <c r="I62" s="9">
        <f t="shared" si="0"/>
        <v>401785.27</v>
      </c>
      <c r="J62" s="11"/>
      <c r="K62" s="11"/>
      <c r="L62" s="11"/>
    </row>
    <row r="63" spans="1:12" ht="38.25" x14ac:dyDescent="0.25">
      <c r="A63" s="109"/>
      <c r="B63" s="7">
        <v>7</v>
      </c>
      <c r="C63" s="64" t="s">
        <v>283</v>
      </c>
      <c r="D63" s="9" t="s">
        <v>24</v>
      </c>
      <c r="E63" s="9" t="s">
        <v>24</v>
      </c>
      <c r="F63" s="9">
        <f>'Паспорт 1 Рег проект (2)'!F19</f>
        <v>58391.67</v>
      </c>
      <c r="G63" s="9">
        <f>'Паспорт 1 Рег проект (2)'!G19</f>
        <v>8462.2099999999991</v>
      </c>
      <c r="H63" s="9">
        <f>'Паспорт 1 Рег проект (2)'!H19</f>
        <v>0</v>
      </c>
      <c r="I63" s="9">
        <f>'Паспорт 1 Рег проект (2)'!I19</f>
        <v>66853.88</v>
      </c>
      <c r="J63" s="11"/>
      <c r="K63" s="11"/>
      <c r="L63" s="11"/>
    </row>
    <row r="64" spans="1:12" ht="25.5" x14ac:dyDescent="0.25">
      <c r="A64" s="109"/>
      <c r="B64" s="7">
        <v>8</v>
      </c>
      <c r="C64" s="64" t="s">
        <v>43</v>
      </c>
      <c r="D64" s="9" t="s">
        <v>24</v>
      </c>
      <c r="E64" s="9" t="s">
        <v>24</v>
      </c>
      <c r="F64" s="9">
        <f>' Паспорт Процес мер 1 содержан'!F39</f>
        <v>2462885.08</v>
      </c>
      <c r="G64" s="9">
        <f>' Паспорт Процес мер 1 содержан'!G39</f>
        <v>1829120.085</v>
      </c>
      <c r="H64" s="9">
        <f>' Паспорт Процес мер 1 содержан'!H39</f>
        <v>1716536.72</v>
      </c>
      <c r="I64" s="9">
        <f>' Паспорт Процес мер 1 содержан'!I39</f>
        <v>5989146.8849999998</v>
      </c>
      <c r="J64" s="11"/>
      <c r="K64" s="11"/>
      <c r="L64" s="11"/>
    </row>
    <row r="65" spans="1:12" x14ac:dyDescent="0.25">
      <c r="A65" s="109"/>
      <c r="B65" s="7">
        <v>9</v>
      </c>
      <c r="C65" s="77" t="s">
        <v>44</v>
      </c>
      <c r="D65" s="9" t="s">
        <v>24</v>
      </c>
      <c r="E65" s="9" t="s">
        <v>24</v>
      </c>
      <c r="F65" s="9">
        <f>'Паспорт Процессн мер 2'!F23</f>
        <v>144666.86000000002</v>
      </c>
      <c r="G65" s="9">
        <f>'Паспорт Процессн мер 2'!G23</f>
        <v>19707.09</v>
      </c>
      <c r="H65" s="9">
        <f>'Паспорт Процессн мер 2'!H23</f>
        <v>13990</v>
      </c>
      <c r="I65" s="9">
        <f t="shared" si="0"/>
        <v>178363.95</v>
      </c>
      <c r="J65" s="11"/>
      <c r="K65" s="11"/>
      <c r="L65" s="11"/>
    </row>
    <row r="66" spans="1:12" x14ac:dyDescent="0.25">
      <c r="A66" s="109"/>
      <c r="B66" s="7">
        <v>10</v>
      </c>
      <c r="C66" s="64" t="s">
        <v>45</v>
      </c>
      <c r="D66" s="9" t="s">
        <v>24</v>
      </c>
      <c r="E66" s="9" t="s">
        <v>24</v>
      </c>
      <c r="F66" s="9">
        <f>'Паспорт Процессн мер 3'!F20</f>
        <v>71730.712</v>
      </c>
      <c r="G66" s="9">
        <f>'Паспорт Процессн мер 3'!G20</f>
        <v>59940.712</v>
      </c>
      <c r="H66" s="9">
        <f>'Паспорт Процессн мер 3'!H20</f>
        <v>58940.712</v>
      </c>
      <c r="I66" s="9">
        <f t="shared" si="0"/>
        <v>190612.136</v>
      </c>
      <c r="J66" s="11"/>
      <c r="K66" s="11"/>
      <c r="L66" s="11"/>
    </row>
    <row r="67" spans="1:12" x14ac:dyDescent="0.25">
      <c r="A67" s="109"/>
      <c r="B67" s="7">
        <v>11</v>
      </c>
      <c r="C67" s="64" t="s">
        <v>46</v>
      </c>
      <c r="D67" s="9" t="s">
        <v>24</v>
      </c>
      <c r="E67" s="9" t="s">
        <v>24</v>
      </c>
      <c r="F67" s="9">
        <f>'Паспорт Процессн мер 4'!F22</f>
        <v>121758.25</v>
      </c>
      <c r="G67" s="9">
        <f>'Паспорт Процессн мер 4'!G22</f>
        <v>108582.73999999999</v>
      </c>
      <c r="H67" s="9">
        <f>'Паспорт Процессн мер 4'!H22</f>
        <v>106407.74</v>
      </c>
      <c r="I67" s="9">
        <f>'Паспорт Процессн мер 4'!I22</f>
        <v>336748.73</v>
      </c>
      <c r="J67" s="11"/>
      <c r="K67" s="11"/>
      <c r="L67" s="11"/>
    </row>
    <row r="68" spans="1:12" x14ac:dyDescent="0.25">
      <c r="A68" s="109"/>
      <c r="B68" s="7">
        <v>12</v>
      </c>
      <c r="C68" s="64" t="s">
        <v>136</v>
      </c>
      <c r="D68" s="9" t="s">
        <v>24</v>
      </c>
      <c r="E68" s="9" t="s">
        <v>24</v>
      </c>
      <c r="F68" s="65">
        <f>'Паспорт Процессн мер 5'!F20</f>
        <v>257723.88</v>
      </c>
      <c r="G68" s="65">
        <f>'Паспорт Процессн мер 5'!G20</f>
        <v>197548.33000000002</v>
      </c>
      <c r="H68" s="65">
        <f>'Паспорт Процессн мер 5'!H20</f>
        <v>204054.84</v>
      </c>
      <c r="I68" s="9">
        <f t="shared" si="0"/>
        <v>659327.05000000005</v>
      </c>
      <c r="J68" s="11"/>
      <c r="K68" s="11"/>
      <c r="L68" s="11"/>
    </row>
    <row r="69" spans="1:12" ht="38.25" x14ac:dyDescent="0.25">
      <c r="A69" s="110"/>
      <c r="B69" s="75">
        <v>13</v>
      </c>
      <c r="C69" s="64" t="s">
        <v>283</v>
      </c>
      <c r="D69" s="9" t="s">
        <v>24</v>
      </c>
      <c r="E69" s="9" t="s">
        <v>24</v>
      </c>
      <c r="F69" s="72">
        <f>'Паспорт 1 Рег проект (3)'!F19</f>
        <v>202364.48</v>
      </c>
      <c r="G69" s="72">
        <f>'Паспорт 1 Рег проект (3)'!G19</f>
        <v>17998.349999999999</v>
      </c>
      <c r="H69" s="72">
        <f>'Паспорт 1 Рег проект (3)'!H19</f>
        <v>0</v>
      </c>
      <c r="I69" s="72">
        <f>'Паспорт 1 Рег проект (3)'!I19</f>
        <v>220362.83000000002</v>
      </c>
    </row>
  </sheetData>
  <autoFilter ref="K31:L50"/>
  <mergeCells count="31">
    <mergeCell ref="B28:I28"/>
    <mergeCell ref="A16:A28"/>
    <mergeCell ref="A54:A69"/>
    <mergeCell ref="A30:A53"/>
    <mergeCell ref="C51:I51"/>
    <mergeCell ref="E30:I30"/>
    <mergeCell ref="B30:B31"/>
    <mergeCell ref="C30:C31"/>
    <mergeCell ref="D30:D31"/>
    <mergeCell ref="C39:I39"/>
    <mergeCell ref="C47:I47"/>
    <mergeCell ref="B29:I29"/>
    <mergeCell ref="C32:I32"/>
    <mergeCell ref="B54:B55"/>
    <mergeCell ref="C54:C55"/>
    <mergeCell ref="D54:D55"/>
    <mergeCell ref="B13:I13"/>
    <mergeCell ref="B14:I14"/>
    <mergeCell ref="B15:I15"/>
    <mergeCell ref="B19:I19"/>
    <mergeCell ref="B27:I27"/>
    <mergeCell ref="B20:I20"/>
    <mergeCell ref="B24:I24"/>
    <mergeCell ref="B25:I25"/>
    <mergeCell ref="B26:I26"/>
    <mergeCell ref="B18:I18"/>
    <mergeCell ref="B21:I21"/>
    <mergeCell ref="B16:I16"/>
    <mergeCell ref="B17:I17"/>
    <mergeCell ref="B23:I23"/>
    <mergeCell ref="B22:I22"/>
  </mergeCells>
  <printOptions horizontalCentered="1"/>
  <pageMargins left="0.78740157480314965" right="0.78740157480314965" top="0.78740157480314965" bottom="0.39370078740157483" header="0.31496062992125984" footer="0.31496062992125984"/>
  <pageSetup paperSize="9" scale="97" fitToHeight="0" orientation="landscape" r:id="rId1"/>
  <headerFooter differentFirst="1">
    <oddHeader>&amp;C&amp;P</oddHeader>
  </headerFooter>
  <rowBreaks count="4" manualBreakCount="4">
    <brk id="29" max="8" man="1"/>
    <brk id="40" max="8" man="1"/>
    <brk id="46" max="8" man="1"/>
    <brk id="60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8"/>
  <sheetViews>
    <sheetView view="pageBreakPreview" topLeftCell="A21" zoomScale="120" zoomScaleNormal="110" zoomScaleSheetLayoutView="120" workbookViewId="0">
      <selection activeCell="G18" sqref="G18"/>
    </sheetView>
  </sheetViews>
  <sheetFormatPr defaultRowHeight="15.75" x14ac:dyDescent="0.25"/>
  <cols>
    <col min="1" max="1" width="28.875" customWidth="1"/>
    <col min="2" max="2" width="9" customWidth="1"/>
    <col min="3" max="3" width="20.75" customWidth="1"/>
    <col min="4" max="4" width="9.25" customWidth="1"/>
    <col min="6" max="6" width="9.625" customWidth="1"/>
    <col min="7" max="7" width="9.75" customWidth="1"/>
    <col min="8" max="8" width="10" customWidth="1"/>
    <col min="9" max="9" width="9.875" customWidth="1"/>
    <col min="11" max="11" width="10.375" bestFit="1" customWidth="1"/>
  </cols>
  <sheetData>
    <row r="1" spans="1:9" x14ac:dyDescent="0.25">
      <c r="F1" t="s">
        <v>260</v>
      </c>
    </row>
    <row r="2" spans="1:9" x14ac:dyDescent="0.25">
      <c r="F2" t="s">
        <v>56</v>
      </c>
    </row>
    <row r="3" spans="1:9" x14ac:dyDescent="0.25">
      <c r="F3" t="s">
        <v>49</v>
      </c>
    </row>
    <row r="6" spans="1:9" x14ac:dyDescent="0.25">
      <c r="A6" s="8" t="s">
        <v>47</v>
      </c>
      <c r="B6" s="8"/>
      <c r="C6" s="8"/>
      <c r="D6" s="8"/>
      <c r="E6" s="8"/>
      <c r="F6" s="8"/>
      <c r="G6" s="8"/>
      <c r="H6" s="8"/>
      <c r="I6" s="8"/>
    </row>
    <row r="7" spans="1:9" x14ac:dyDescent="0.25">
      <c r="A7" s="8" t="s">
        <v>81</v>
      </c>
      <c r="B7" s="8"/>
      <c r="C7" s="8"/>
      <c r="D7" s="8"/>
      <c r="E7" s="8"/>
      <c r="F7" s="8"/>
      <c r="G7" s="8"/>
      <c r="H7" s="8"/>
      <c r="I7" s="8"/>
    </row>
    <row r="8" spans="1:9" x14ac:dyDescent="0.25">
      <c r="A8" s="8" t="s">
        <v>111</v>
      </c>
      <c r="B8" s="8"/>
      <c r="C8" s="8"/>
      <c r="D8" s="8"/>
      <c r="E8" s="8"/>
      <c r="F8" s="8"/>
      <c r="G8" s="8"/>
      <c r="H8" s="8"/>
      <c r="I8" s="8"/>
    </row>
    <row r="10" spans="1:9" x14ac:dyDescent="0.25">
      <c r="A10" s="1" t="s">
        <v>0</v>
      </c>
      <c r="B10" s="116" t="s">
        <v>1</v>
      </c>
      <c r="C10" s="116"/>
      <c r="D10" s="116"/>
      <c r="E10" s="116"/>
      <c r="F10" s="116"/>
      <c r="G10" s="116"/>
      <c r="H10" s="116"/>
      <c r="I10" s="116"/>
    </row>
    <row r="11" spans="1:9" ht="36.75" customHeight="1" x14ac:dyDescent="0.25">
      <c r="A11" s="2" t="s">
        <v>2</v>
      </c>
      <c r="B11" s="116" t="s">
        <v>167</v>
      </c>
      <c r="C11" s="116"/>
      <c r="D11" s="116"/>
      <c r="E11" s="116"/>
      <c r="F11" s="116"/>
      <c r="G11" s="116"/>
      <c r="H11" s="116"/>
      <c r="I11" s="116"/>
    </row>
    <row r="12" spans="1:9" ht="33" customHeight="1" x14ac:dyDescent="0.25">
      <c r="A12" s="2" t="s">
        <v>59</v>
      </c>
      <c r="B12" s="116" t="s">
        <v>175</v>
      </c>
      <c r="C12" s="116"/>
      <c r="D12" s="116"/>
      <c r="E12" s="116"/>
      <c r="F12" s="116"/>
      <c r="G12" s="116"/>
      <c r="H12" s="116"/>
      <c r="I12" s="116"/>
    </row>
    <row r="13" spans="1:9" ht="28.9" customHeight="1" x14ac:dyDescent="0.25">
      <c r="A13" s="2" t="s">
        <v>61</v>
      </c>
      <c r="B13" s="116" t="s">
        <v>112</v>
      </c>
      <c r="C13" s="116"/>
      <c r="D13" s="116"/>
      <c r="E13" s="116"/>
      <c r="F13" s="116"/>
      <c r="G13" s="116"/>
      <c r="H13" s="116"/>
      <c r="I13" s="116"/>
    </row>
    <row r="14" spans="1:9" ht="22.9" customHeight="1" x14ac:dyDescent="0.25">
      <c r="A14" s="121" t="s">
        <v>64</v>
      </c>
      <c r="B14" s="130" t="s">
        <v>34</v>
      </c>
      <c r="C14" s="131" t="s">
        <v>65</v>
      </c>
      <c r="D14" s="130" t="s">
        <v>9</v>
      </c>
      <c r="E14" s="116" t="s">
        <v>66</v>
      </c>
      <c r="F14" s="116"/>
      <c r="G14" s="116"/>
      <c r="H14" s="116"/>
      <c r="I14" s="116"/>
    </row>
    <row r="15" spans="1:9" ht="64.5" x14ac:dyDescent="0.25">
      <c r="A15" s="122"/>
      <c r="B15" s="130"/>
      <c r="C15" s="131"/>
      <c r="D15" s="130"/>
      <c r="E15" s="7" t="s">
        <v>11</v>
      </c>
      <c r="F15" s="7">
        <v>2025</v>
      </c>
      <c r="G15" s="7">
        <v>2026</v>
      </c>
      <c r="H15" s="7">
        <v>2027</v>
      </c>
      <c r="I15" s="3" t="s">
        <v>84</v>
      </c>
    </row>
    <row r="16" spans="1:9" ht="38.25" x14ac:dyDescent="0.25">
      <c r="A16" s="122"/>
      <c r="B16" s="4" t="s">
        <v>67</v>
      </c>
      <c r="C16" s="2" t="s">
        <v>240</v>
      </c>
      <c r="D16" s="10">
        <v>1</v>
      </c>
      <c r="E16" s="9" t="s">
        <v>24</v>
      </c>
      <c r="F16" s="10">
        <v>1</v>
      </c>
      <c r="G16" s="10">
        <v>1</v>
      </c>
      <c r="H16" s="10">
        <v>1</v>
      </c>
      <c r="I16" s="10">
        <v>1</v>
      </c>
    </row>
    <row r="17" spans="1:14" ht="38.25" x14ac:dyDescent="0.25">
      <c r="A17" s="122"/>
      <c r="B17" s="4" t="s">
        <v>68</v>
      </c>
      <c r="C17" s="2" t="s">
        <v>241</v>
      </c>
      <c r="D17" s="9">
        <v>21.58</v>
      </c>
      <c r="E17" s="9" t="s">
        <v>24</v>
      </c>
      <c r="F17" s="9">
        <v>21.58</v>
      </c>
      <c r="G17" s="9">
        <v>21.58</v>
      </c>
      <c r="H17" s="9">
        <v>21.58</v>
      </c>
      <c r="I17" s="9">
        <v>21.58</v>
      </c>
    </row>
    <row r="18" spans="1:14" ht="39" x14ac:dyDescent="0.25">
      <c r="A18" s="122"/>
      <c r="B18" s="4" t="s">
        <v>85</v>
      </c>
      <c r="C18" s="25" t="s">
        <v>242</v>
      </c>
      <c r="D18" s="15">
        <v>0</v>
      </c>
      <c r="E18" s="15" t="s">
        <v>24</v>
      </c>
      <c r="F18" s="15">
        <v>0</v>
      </c>
      <c r="G18" s="15">
        <v>1</v>
      </c>
      <c r="H18" s="15">
        <v>0</v>
      </c>
      <c r="I18" s="15">
        <v>1</v>
      </c>
    </row>
    <row r="19" spans="1:14" ht="52.5" customHeight="1" x14ac:dyDescent="0.25">
      <c r="A19" s="122"/>
      <c r="B19" s="4" t="s">
        <v>86</v>
      </c>
      <c r="C19" s="2" t="s">
        <v>243</v>
      </c>
      <c r="D19" s="10">
        <v>12</v>
      </c>
      <c r="E19" s="9" t="s">
        <v>24</v>
      </c>
      <c r="F19" s="10">
        <v>22</v>
      </c>
      <c r="G19" s="10">
        <v>1</v>
      </c>
      <c r="H19" s="10">
        <v>1</v>
      </c>
      <c r="I19" s="10">
        <v>1</v>
      </c>
    </row>
    <row r="20" spans="1:14" ht="52.5" customHeight="1" x14ac:dyDescent="0.25">
      <c r="A20" s="122"/>
      <c r="B20" s="4" t="s">
        <v>88</v>
      </c>
      <c r="C20" s="2" t="s">
        <v>244</v>
      </c>
      <c r="D20" s="10">
        <v>8</v>
      </c>
      <c r="E20" s="9" t="s">
        <v>24</v>
      </c>
      <c r="F20" s="10">
        <v>5</v>
      </c>
      <c r="G20" s="10">
        <v>4</v>
      </c>
      <c r="H20" s="10">
        <v>0</v>
      </c>
      <c r="I20" s="10">
        <v>0</v>
      </c>
    </row>
    <row r="21" spans="1:14" ht="26.45" customHeight="1" x14ac:dyDescent="0.25">
      <c r="A21" s="121" t="s">
        <v>33</v>
      </c>
      <c r="B21" s="130" t="s">
        <v>34</v>
      </c>
      <c r="C21" s="112" t="s">
        <v>69</v>
      </c>
      <c r="D21" s="130" t="s">
        <v>70</v>
      </c>
      <c r="E21" s="6" t="s">
        <v>37</v>
      </c>
      <c r="F21" s="6"/>
      <c r="G21" s="6"/>
      <c r="H21" s="6"/>
      <c r="I21" s="6"/>
    </row>
    <row r="22" spans="1:14" x14ac:dyDescent="0.25">
      <c r="A22" s="122"/>
      <c r="B22" s="130"/>
      <c r="C22" s="113"/>
      <c r="D22" s="130"/>
      <c r="E22" s="3" t="s">
        <v>11</v>
      </c>
      <c r="F22" s="3">
        <v>2025</v>
      </c>
      <c r="G22" s="3">
        <v>2026</v>
      </c>
      <c r="H22" s="3">
        <v>2027</v>
      </c>
      <c r="I22" s="4" t="s">
        <v>38</v>
      </c>
    </row>
    <row r="23" spans="1:14" x14ac:dyDescent="0.25">
      <c r="A23" s="122"/>
      <c r="B23" s="3"/>
      <c r="C23" s="5" t="s">
        <v>38</v>
      </c>
      <c r="D23" s="9" t="s">
        <v>24</v>
      </c>
      <c r="E23" s="9" t="s">
        <v>24</v>
      </c>
      <c r="F23" s="9">
        <f>SUM(F24:F28)</f>
        <v>144666.86000000002</v>
      </c>
      <c r="G23" s="9">
        <f t="shared" ref="G23:H23" si="0">SUM(G24:G28)</f>
        <v>19707.09</v>
      </c>
      <c r="H23" s="9">
        <f t="shared" si="0"/>
        <v>13990</v>
      </c>
      <c r="I23" s="9">
        <f>SUM(F23:H23)</f>
        <v>178363.95</v>
      </c>
    </row>
    <row r="24" spans="1:14" x14ac:dyDescent="0.25">
      <c r="A24" s="122"/>
      <c r="B24" s="4" t="s">
        <v>67</v>
      </c>
      <c r="C24" s="2" t="s">
        <v>126</v>
      </c>
      <c r="D24" s="9" t="s">
        <v>24</v>
      </c>
      <c r="E24" s="9" t="s">
        <v>24</v>
      </c>
      <c r="F24" s="9">
        <v>1385</v>
      </c>
      <c r="G24" s="9">
        <v>2000</v>
      </c>
      <c r="H24" s="9">
        <v>2000</v>
      </c>
      <c r="I24" s="9">
        <f>SUM(F24:H24)</f>
        <v>5385</v>
      </c>
    </row>
    <row r="25" spans="1:14" ht="25.5" x14ac:dyDescent="0.25">
      <c r="A25" s="122"/>
      <c r="B25" s="4" t="s">
        <v>68</v>
      </c>
      <c r="C25" s="2" t="s">
        <v>130</v>
      </c>
      <c r="D25" s="9" t="s">
        <v>24</v>
      </c>
      <c r="E25" s="9" t="s">
        <v>24</v>
      </c>
      <c r="F25" s="9">
        <v>1990</v>
      </c>
      <c r="G25" s="9">
        <v>1990</v>
      </c>
      <c r="H25" s="9">
        <v>1990</v>
      </c>
      <c r="I25" s="9">
        <f>SUM(F25:H25)</f>
        <v>5970</v>
      </c>
    </row>
    <row r="26" spans="1:14" ht="26.25" x14ac:dyDescent="0.25">
      <c r="A26" s="122"/>
      <c r="B26" s="4" t="s">
        <v>85</v>
      </c>
      <c r="C26" s="28" t="s">
        <v>132</v>
      </c>
      <c r="D26" s="13" t="s">
        <v>24</v>
      </c>
      <c r="E26" s="13" t="s">
        <v>24</v>
      </c>
      <c r="F26" s="29">
        <f>10000-5000</f>
        <v>5000</v>
      </c>
      <c r="G26" s="30">
        <v>5000</v>
      </c>
      <c r="H26" s="30">
        <v>0</v>
      </c>
      <c r="I26" s="30">
        <v>0</v>
      </c>
      <c r="K26" s="73"/>
      <c r="L26" s="73"/>
      <c r="M26" s="73"/>
      <c r="N26" s="73"/>
    </row>
    <row r="27" spans="1:14" ht="51" x14ac:dyDescent="0.25">
      <c r="A27" s="122"/>
      <c r="B27" s="4" t="s">
        <v>86</v>
      </c>
      <c r="C27" s="2" t="s">
        <v>125</v>
      </c>
      <c r="D27" s="9" t="s">
        <v>24</v>
      </c>
      <c r="E27" s="9" t="s">
        <v>24</v>
      </c>
      <c r="F27" s="9">
        <v>123775.94</v>
      </c>
      <c r="G27" s="9">
        <v>1000.79</v>
      </c>
      <c r="H27" s="9">
        <v>10000</v>
      </c>
      <c r="I27" s="9">
        <f>SUM(F27:H27)</f>
        <v>134776.72999999998</v>
      </c>
      <c r="K27" s="74"/>
      <c r="L27" s="73"/>
    </row>
    <row r="28" spans="1:14" ht="42" customHeight="1" x14ac:dyDescent="0.25">
      <c r="A28" s="123"/>
      <c r="B28" s="4" t="s">
        <v>88</v>
      </c>
      <c r="C28" s="2" t="s">
        <v>124</v>
      </c>
      <c r="D28" s="9" t="s">
        <v>24</v>
      </c>
      <c r="E28" s="9" t="s">
        <v>24</v>
      </c>
      <c r="F28" s="9">
        <v>12515.92</v>
      </c>
      <c r="G28" s="9">
        <v>9716.2999999999993</v>
      </c>
      <c r="H28" s="9">
        <v>0</v>
      </c>
      <c r="I28" s="9">
        <f>SUM(F28:H28)</f>
        <v>22232.22</v>
      </c>
    </row>
  </sheetData>
  <mergeCells count="13">
    <mergeCell ref="A21:A28"/>
    <mergeCell ref="B14:B15"/>
    <mergeCell ref="C14:C15"/>
    <mergeCell ref="D14:D15"/>
    <mergeCell ref="A14:A20"/>
    <mergeCell ref="E14:I14"/>
    <mergeCell ref="B21:B22"/>
    <mergeCell ref="C21:C22"/>
    <mergeCell ref="D21:D22"/>
    <mergeCell ref="B10:I10"/>
    <mergeCell ref="B11:I11"/>
    <mergeCell ref="B12:I12"/>
    <mergeCell ref="B13:I13"/>
  </mergeCells>
  <printOptions horizontalCentered="1"/>
  <pageMargins left="0.78740157480314965" right="0.78740157480314965" top="0.78740157480314965" bottom="0.39370078740157483" header="0.31496062992125984" footer="0.31496062992125984"/>
  <pageSetup paperSize="9" fitToHeight="0" orientation="landscape" r:id="rId1"/>
  <headerFooter differentFirst="1">
    <oddHeader>&amp;C&amp;P</oddHeader>
  </headerFooter>
  <rowBreaks count="1" manualBreakCount="1">
    <brk id="19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22"/>
  <sheetViews>
    <sheetView view="pageBreakPreview" topLeftCell="A15" zoomScale="115" zoomScaleNormal="115" zoomScaleSheetLayoutView="115" workbookViewId="0">
      <selection activeCell="I17" sqref="I17"/>
    </sheetView>
  </sheetViews>
  <sheetFormatPr defaultRowHeight="15.75" x14ac:dyDescent="0.25"/>
  <cols>
    <col min="1" max="1" width="28.875" customWidth="1"/>
    <col min="2" max="2" width="9" customWidth="1"/>
    <col min="3" max="3" width="22.625" customWidth="1"/>
    <col min="4" max="4" width="9.25" customWidth="1"/>
    <col min="6" max="6" width="9.625" customWidth="1"/>
    <col min="7" max="7" width="9.75" customWidth="1"/>
    <col min="8" max="8" width="10" customWidth="1"/>
    <col min="9" max="9" width="9.875" customWidth="1"/>
  </cols>
  <sheetData>
    <row r="1" spans="1:9" x14ac:dyDescent="0.25">
      <c r="F1" t="s">
        <v>284</v>
      </c>
    </row>
    <row r="2" spans="1:9" x14ac:dyDescent="0.25">
      <c r="F2" t="s">
        <v>56</v>
      </c>
    </row>
    <row r="3" spans="1:9" x14ac:dyDescent="0.25">
      <c r="F3" t="s">
        <v>49</v>
      </c>
    </row>
    <row r="6" spans="1:9" x14ac:dyDescent="0.25">
      <c r="A6" s="8" t="s">
        <v>47</v>
      </c>
      <c r="B6" s="8"/>
      <c r="C6" s="8"/>
      <c r="D6" s="8"/>
      <c r="E6" s="8"/>
      <c r="F6" s="8"/>
      <c r="G6" s="8"/>
      <c r="H6" s="8"/>
      <c r="I6" s="8"/>
    </row>
    <row r="7" spans="1:9" x14ac:dyDescent="0.25">
      <c r="A7" s="8" t="s">
        <v>81</v>
      </c>
      <c r="B7" s="8"/>
      <c r="C7" s="8"/>
      <c r="D7" s="8"/>
      <c r="E7" s="8"/>
      <c r="F7" s="8"/>
      <c r="G7" s="8"/>
      <c r="H7" s="8"/>
      <c r="I7" s="8"/>
    </row>
    <row r="8" spans="1:9" x14ac:dyDescent="0.25">
      <c r="A8" s="8" t="s">
        <v>113</v>
      </c>
      <c r="B8" s="8"/>
      <c r="C8" s="8"/>
      <c r="D8" s="8"/>
      <c r="E8" s="8"/>
      <c r="F8" s="8"/>
      <c r="G8" s="8"/>
      <c r="H8" s="8"/>
      <c r="I8" s="8"/>
    </row>
    <row r="10" spans="1:9" x14ac:dyDescent="0.25">
      <c r="A10" s="1" t="s">
        <v>0</v>
      </c>
      <c r="B10" s="116" t="s">
        <v>1</v>
      </c>
      <c r="C10" s="116"/>
      <c r="D10" s="116"/>
      <c r="E10" s="116"/>
      <c r="F10" s="116"/>
      <c r="G10" s="116"/>
      <c r="H10" s="116"/>
      <c r="I10" s="116"/>
    </row>
    <row r="11" spans="1:9" ht="25.5" x14ac:dyDescent="0.25">
      <c r="A11" s="2" t="s">
        <v>2</v>
      </c>
      <c r="B11" s="116" t="s">
        <v>168</v>
      </c>
      <c r="C11" s="116"/>
      <c r="D11" s="116"/>
      <c r="E11" s="116"/>
      <c r="F11" s="116"/>
      <c r="G11" s="116"/>
      <c r="H11" s="116"/>
      <c r="I11" s="116"/>
    </row>
    <row r="12" spans="1:9" x14ac:dyDescent="0.25">
      <c r="A12" s="2" t="s">
        <v>59</v>
      </c>
      <c r="B12" s="116" t="s">
        <v>114</v>
      </c>
      <c r="C12" s="116"/>
      <c r="D12" s="116"/>
      <c r="E12" s="116"/>
      <c r="F12" s="116"/>
      <c r="G12" s="116"/>
      <c r="H12" s="116"/>
      <c r="I12" s="116"/>
    </row>
    <row r="13" spans="1:9" x14ac:dyDescent="0.25">
      <c r="A13" s="2" t="s">
        <v>61</v>
      </c>
      <c r="B13" s="116" t="s">
        <v>115</v>
      </c>
      <c r="C13" s="116"/>
      <c r="D13" s="116"/>
      <c r="E13" s="116"/>
      <c r="F13" s="116"/>
      <c r="G13" s="116"/>
      <c r="H13" s="116"/>
      <c r="I13" s="116"/>
    </row>
    <row r="14" spans="1:9" ht="22.9" customHeight="1" x14ac:dyDescent="0.25">
      <c r="A14" s="121" t="s">
        <v>64</v>
      </c>
      <c r="B14" s="130" t="s">
        <v>34</v>
      </c>
      <c r="C14" s="131" t="s">
        <v>65</v>
      </c>
      <c r="D14" s="130" t="s">
        <v>9</v>
      </c>
      <c r="E14" s="116" t="s">
        <v>66</v>
      </c>
      <c r="F14" s="116"/>
      <c r="G14" s="116"/>
      <c r="H14" s="116"/>
      <c r="I14" s="116"/>
    </row>
    <row r="15" spans="1:9" ht="64.5" x14ac:dyDescent="0.25">
      <c r="A15" s="122"/>
      <c r="B15" s="130"/>
      <c r="C15" s="131"/>
      <c r="D15" s="130"/>
      <c r="E15" s="7" t="s">
        <v>11</v>
      </c>
      <c r="F15" s="7">
        <v>2025</v>
      </c>
      <c r="G15" s="7">
        <v>2026</v>
      </c>
      <c r="H15" s="7">
        <v>2027</v>
      </c>
      <c r="I15" s="3" t="s">
        <v>84</v>
      </c>
    </row>
    <row r="16" spans="1:9" ht="54.75" customHeight="1" x14ac:dyDescent="0.25">
      <c r="A16" s="122"/>
      <c r="B16" s="4" t="s">
        <v>67</v>
      </c>
      <c r="C16" s="2" t="s">
        <v>224</v>
      </c>
      <c r="D16" s="10">
        <v>1568</v>
      </c>
      <c r="E16" s="9" t="s">
        <v>24</v>
      </c>
      <c r="F16" s="10">
        <v>1568</v>
      </c>
      <c r="G16" s="10">
        <v>1568</v>
      </c>
      <c r="H16" s="10">
        <v>1568</v>
      </c>
      <c r="I16" s="10">
        <v>1568</v>
      </c>
    </row>
    <row r="17" spans="1:12" ht="117.75" customHeight="1" x14ac:dyDescent="0.25">
      <c r="A17" s="122"/>
      <c r="B17" s="4" t="s">
        <v>68</v>
      </c>
      <c r="C17" s="2" t="s">
        <v>275</v>
      </c>
      <c r="D17" s="10">
        <v>1</v>
      </c>
      <c r="E17" s="9" t="s">
        <v>24</v>
      </c>
      <c r="F17" s="89">
        <v>1</v>
      </c>
      <c r="G17" s="89">
        <v>1</v>
      </c>
      <c r="H17" s="89">
        <v>1</v>
      </c>
      <c r="I17" s="10">
        <v>1</v>
      </c>
    </row>
    <row r="18" spans="1:12" ht="26.45" customHeight="1" x14ac:dyDescent="0.25">
      <c r="A18" s="117" t="s">
        <v>33</v>
      </c>
      <c r="B18" s="130" t="s">
        <v>34</v>
      </c>
      <c r="C18" s="112" t="s">
        <v>69</v>
      </c>
      <c r="D18" s="130" t="s">
        <v>70</v>
      </c>
      <c r="E18" s="6" t="s">
        <v>37</v>
      </c>
      <c r="F18" s="6"/>
      <c r="G18" s="6"/>
      <c r="H18" s="6"/>
      <c r="I18" s="6"/>
    </row>
    <row r="19" spans="1:12" x14ac:dyDescent="0.25">
      <c r="A19" s="117"/>
      <c r="B19" s="130"/>
      <c r="C19" s="113"/>
      <c r="D19" s="130"/>
      <c r="E19" s="3" t="s">
        <v>11</v>
      </c>
      <c r="F19" s="3">
        <v>2025</v>
      </c>
      <c r="G19" s="3">
        <v>2026</v>
      </c>
      <c r="H19" s="3">
        <v>2027</v>
      </c>
      <c r="I19" s="4" t="s">
        <v>38</v>
      </c>
    </row>
    <row r="20" spans="1:12" x14ac:dyDescent="0.25">
      <c r="A20" s="117"/>
      <c r="B20" s="3"/>
      <c r="C20" s="5" t="s">
        <v>38</v>
      </c>
      <c r="D20" s="9" t="s">
        <v>24</v>
      </c>
      <c r="E20" s="9" t="s">
        <v>24</v>
      </c>
      <c r="F20" s="9">
        <f>SUM(F21:F22)</f>
        <v>71730.712</v>
      </c>
      <c r="G20" s="9">
        <f>SUM(G21:G22)</f>
        <v>59940.712</v>
      </c>
      <c r="H20" s="9">
        <f>SUM(H21:H22)</f>
        <v>58940.712</v>
      </c>
      <c r="I20" s="9">
        <f>SUM(F20:H20)</f>
        <v>190612.136</v>
      </c>
    </row>
    <row r="21" spans="1:12" ht="51" x14ac:dyDescent="0.25">
      <c r="A21" s="117"/>
      <c r="B21" s="4" t="s">
        <v>67</v>
      </c>
      <c r="C21" s="2" t="s">
        <v>127</v>
      </c>
      <c r="D21" s="9" t="s">
        <v>24</v>
      </c>
      <c r="E21" s="9" t="s">
        <v>24</v>
      </c>
      <c r="F21" s="9">
        <v>43940.712</v>
      </c>
      <c r="G21" s="9">
        <v>43940.712</v>
      </c>
      <c r="H21" s="9">
        <v>43940.712</v>
      </c>
      <c r="I21" s="9">
        <f>SUM(F21:H21)</f>
        <v>131822.136</v>
      </c>
    </row>
    <row r="22" spans="1:12" ht="104.25" customHeight="1" x14ac:dyDescent="0.25">
      <c r="A22" s="117"/>
      <c r="B22" s="4" t="s">
        <v>68</v>
      </c>
      <c r="C22" s="2" t="s">
        <v>245</v>
      </c>
      <c r="D22" s="9" t="s">
        <v>24</v>
      </c>
      <c r="E22" s="9" t="s">
        <v>24</v>
      </c>
      <c r="F22" s="9">
        <f>11590+16200</f>
        <v>27790</v>
      </c>
      <c r="G22" s="9">
        <v>16000</v>
      </c>
      <c r="H22" s="9">
        <v>15000</v>
      </c>
      <c r="I22" s="9">
        <f>SUM(F22:H22)</f>
        <v>58790</v>
      </c>
      <c r="K22" s="73"/>
      <c r="L22" s="73"/>
    </row>
  </sheetData>
  <mergeCells count="13">
    <mergeCell ref="A18:A22"/>
    <mergeCell ref="B18:B19"/>
    <mergeCell ref="C18:C19"/>
    <mergeCell ref="D18:D19"/>
    <mergeCell ref="B10:I10"/>
    <mergeCell ref="B11:I11"/>
    <mergeCell ref="B12:I12"/>
    <mergeCell ref="B13:I13"/>
    <mergeCell ref="A14:A17"/>
    <mergeCell ref="B14:B15"/>
    <mergeCell ref="C14:C15"/>
    <mergeCell ref="D14:D15"/>
    <mergeCell ref="E14:I14"/>
  </mergeCells>
  <printOptions horizontalCentered="1"/>
  <pageMargins left="0.78740157480314965" right="0.78740157480314965" top="0.78740157480314965" bottom="0.39370078740157483" header="0.31496062992125984" footer="0.31496062992125984"/>
  <pageSetup paperSize="9" fitToHeight="0" orientation="landscape" r:id="rId1"/>
  <headerFooter differentFirst="1">
    <oddHeader>&amp;C&amp;P</oddHeader>
  </headerFooter>
  <rowBreaks count="1" manualBreakCount="1">
    <brk id="1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26"/>
  <sheetViews>
    <sheetView view="pageBreakPreview" topLeftCell="A16" zoomScale="85" zoomScaleNormal="115" zoomScaleSheetLayoutView="85" workbookViewId="0">
      <selection activeCell="I18" sqref="I18"/>
    </sheetView>
  </sheetViews>
  <sheetFormatPr defaultRowHeight="15.75" x14ac:dyDescent="0.25"/>
  <cols>
    <col min="1" max="1" width="28.875" customWidth="1"/>
    <col min="2" max="2" width="9" customWidth="1"/>
    <col min="3" max="3" width="21.75" customWidth="1"/>
    <col min="4" max="4" width="9.25" customWidth="1"/>
    <col min="6" max="6" width="9.625" customWidth="1"/>
    <col min="7" max="7" width="9.75" customWidth="1"/>
    <col min="8" max="8" width="10" customWidth="1"/>
    <col min="9" max="9" width="9.875" customWidth="1"/>
  </cols>
  <sheetData>
    <row r="1" spans="1:9" x14ac:dyDescent="0.25">
      <c r="F1" t="s">
        <v>261</v>
      </c>
    </row>
    <row r="2" spans="1:9" x14ac:dyDescent="0.25">
      <c r="F2" t="s">
        <v>56</v>
      </c>
    </row>
    <row r="3" spans="1:9" x14ac:dyDescent="0.25">
      <c r="F3" t="s">
        <v>49</v>
      </c>
    </row>
    <row r="6" spans="1:9" x14ac:dyDescent="0.25">
      <c r="A6" s="8" t="s">
        <v>47</v>
      </c>
      <c r="B6" s="8"/>
      <c r="C6" s="8"/>
      <c r="D6" s="8"/>
      <c r="E6" s="8"/>
      <c r="F6" s="8"/>
      <c r="G6" s="8"/>
      <c r="H6" s="8"/>
      <c r="I6" s="8"/>
    </row>
    <row r="7" spans="1:9" x14ac:dyDescent="0.25">
      <c r="A7" s="8" t="s">
        <v>81</v>
      </c>
      <c r="B7" s="8"/>
      <c r="C7" s="8"/>
      <c r="D7" s="8"/>
      <c r="E7" s="8"/>
      <c r="F7" s="8"/>
      <c r="G7" s="8"/>
      <c r="H7" s="8"/>
      <c r="I7" s="8"/>
    </row>
    <row r="8" spans="1:9" x14ac:dyDescent="0.25">
      <c r="A8" s="8" t="s">
        <v>116</v>
      </c>
      <c r="B8" s="8"/>
      <c r="C8" s="8"/>
      <c r="D8" s="8"/>
      <c r="E8" s="8"/>
      <c r="F8" s="8"/>
      <c r="G8" s="8"/>
      <c r="H8" s="8"/>
      <c r="I8" s="8"/>
    </row>
    <row r="10" spans="1:9" x14ac:dyDescent="0.25">
      <c r="A10" s="1" t="s">
        <v>0</v>
      </c>
      <c r="B10" s="116" t="s">
        <v>1</v>
      </c>
      <c r="C10" s="116"/>
      <c r="D10" s="116"/>
      <c r="E10" s="116"/>
      <c r="F10" s="116"/>
      <c r="G10" s="116"/>
      <c r="H10" s="116"/>
      <c r="I10" s="116"/>
    </row>
    <row r="11" spans="1:9" ht="25.5" x14ac:dyDescent="0.25">
      <c r="A11" s="2" t="s">
        <v>2</v>
      </c>
      <c r="B11" s="116" t="s">
        <v>117</v>
      </c>
      <c r="C11" s="116"/>
      <c r="D11" s="116"/>
      <c r="E11" s="116"/>
      <c r="F11" s="116"/>
      <c r="G11" s="116"/>
      <c r="H11" s="116"/>
      <c r="I11" s="116"/>
    </row>
    <row r="12" spans="1:9" ht="30.6" customHeight="1" x14ac:dyDescent="0.25">
      <c r="A12" s="2" t="s">
        <v>59</v>
      </c>
      <c r="B12" s="116" t="s">
        <v>163</v>
      </c>
      <c r="C12" s="116"/>
      <c r="D12" s="116"/>
      <c r="E12" s="116"/>
      <c r="F12" s="116"/>
      <c r="G12" s="116"/>
      <c r="H12" s="116"/>
      <c r="I12" s="116"/>
    </row>
    <row r="13" spans="1:9" ht="30.6" customHeight="1" x14ac:dyDescent="0.25">
      <c r="A13" s="2" t="s">
        <v>61</v>
      </c>
      <c r="B13" s="116" t="s">
        <v>118</v>
      </c>
      <c r="C13" s="116"/>
      <c r="D13" s="116"/>
      <c r="E13" s="116"/>
      <c r="F13" s="116"/>
      <c r="G13" s="116"/>
      <c r="H13" s="116"/>
      <c r="I13" s="116"/>
    </row>
    <row r="14" spans="1:9" ht="22.9" customHeight="1" x14ac:dyDescent="0.25">
      <c r="A14" s="117" t="s">
        <v>64</v>
      </c>
      <c r="B14" s="130" t="s">
        <v>34</v>
      </c>
      <c r="C14" s="131" t="s">
        <v>65</v>
      </c>
      <c r="D14" s="130" t="s">
        <v>9</v>
      </c>
      <c r="E14" s="116" t="s">
        <v>66</v>
      </c>
      <c r="F14" s="116"/>
      <c r="G14" s="116"/>
      <c r="H14" s="116"/>
      <c r="I14" s="116"/>
    </row>
    <row r="15" spans="1:9" ht="64.5" x14ac:dyDescent="0.25">
      <c r="A15" s="117"/>
      <c r="B15" s="130"/>
      <c r="C15" s="131"/>
      <c r="D15" s="130"/>
      <c r="E15" s="7" t="s">
        <v>11</v>
      </c>
      <c r="F15" s="7">
        <v>2025</v>
      </c>
      <c r="G15" s="7">
        <v>2026</v>
      </c>
      <c r="H15" s="7">
        <v>2027</v>
      </c>
      <c r="I15" s="3" t="s">
        <v>84</v>
      </c>
    </row>
    <row r="16" spans="1:9" ht="66" customHeight="1" x14ac:dyDescent="0.25">
      <c r="A16" s="117"/>
      <c r="B16" s="14" t="s">
        <v>67</v>
      </c>
      <c r="C16" s="12" t="s">
        <v>246</v>
      </c>
      <c r="D16" s="15">
        <v>16</v>
      </c>
      <c r="E16" s="13" t="s">
        <v>24</v>
      </c>
      <c r="F16" s="89">
        <v>10</v>
      </c>
      <c r="G16" s="15">
        <v>26</v>
      </c>
      <c r="H16" s="15">
        <v>13</v>
      </c>
      <c r="I16" s="10">
        <v>13</v>
      </c>
    </row>
    <row r="17" spans="1:9" ht="54" customHeight="1" x14ac:dyDescent="0.25">
      <c r="A17" s="117"/>
      <c r="B17" s="14" t="s">
        <v>68</v>
      </c>
      <c r="C17" s="12" t="s">
        <v>247</v>
      </c>
      <c r="D17" s="15">
        <v>1</v>
      </c>
      <c r="E17" s="13" t="s">
        <v>24</v>
      </c>
      <c r="F17" s="15">
        <v>1</v>
      </c>
      <c r="G17" s="15">
        <v>1</v>
      </c>
      <c r="H17" s="15">
        <v>1</v>
      </c>
      <c r="I17" s="15">
        <v>1</v>
      </c>
    </row>
    <row r="18" spans="1:9" ht="52.5" customHeight="1" x14ac:dyDescent="0.25">
      <c r="A18" s="117"/>
      <c r="B18" s="14" t="s">
        <v>85</v>
      </c>
      <c r="C18" s="12" t="s">
        <v>248</v>
      </c>
      <c r="D18" s="15">
        <v>41</v>
      </c>
      <c r="E18" s="13" t="s">
        <v>24</v>
      </c>
      <c r="F18" s="15">
        <v>36</v>
      </c>
      <c r="G18" s="15">
        <v>26</v>
      </c>
      <c r="H18" s="15">
        <v>17</v>
      </c>
      <c r="I18" s="10">
        <v>20</v>
      </c>
    </row>
    <row r="19" spans="1:9" ht="105.75" customHeight="1" x14ac:dyDescent="0.25">
      <c r="A19" s="117"/>
      <c r="B19" s="14" t="s">
        <v>86</v>
      </c>
      <c r="C19" s="12" t="s">
        <v>249</v>
      </c>
      <c r="D19" s="15">
        <v>0</v>
      </c>
      <c r="E19" s="13" t="s">
        <v>24</v>
      </c>
      <c r="F19" s="15">
        <v>1</v>
      </c>
      <c r="G19" s="15">
        <v>0</v>
      </c>
      <c r="H19" s="15">
        <v>0</v>
      </c>
      <c r="I19" s="15">
        <v>1</v>
      </c>
    </row>
    <row r="20" spans="1:9" ht="26.45" customHeight="1" x14ac:dyDescent="0.25">
      <c r="A20" s="117" t="s">
        <v>33</v>
      </c>
      <c r="B20" s="130" t="s">
        <v>34</v>
      </c>
      <c r="C20" s="112" t="s">
        <v>69</v>
      </c>
      <c r="D20" s="130" t="s">
        <v>70</v>
      </c>
      <c r="E20" s="6" t="s">
        <v>37</v>
      </c>
      <c r="F20" s="6"/>
      <c r="G20" s="6"/>
      <c r="H20" s="6"/>
      <c r="I20" s="6"/>
    </row>
    <row r="21" spans="1:9" x14ac:dyDescent="0.25">
      <c r="A21" s="117"/>
      <c r="B21" s="130"/>
      <c r="C21" s="113"/>
      <c r="D21" s="130"/>
      <c r="E21" s="3" t="s">
        <v>11</v>
      </c>
      <c r="F21" s="3">
        <v>2025</v>
      </c>
      <c r="G21" s="3">
        <v>2026</v>
      </c>
      <c r="H21" s="3">
        <v>2027</v>
      </c>
      <c r="I21" s="4" t="s">
        <v>38</v>
      </c>
    </row>
    <row r="22" spans="1:9" x14ac:dyDescent="0.25">
      <c r="A22" s="117"/>
      <c r="B22" s="3"/>
      <c r="C22" s="5" t="s">
        <v>38</v>
      </c>
      <c r="D22" s="9" t="s">
        <v>24</v>
      </c>
      <c r="E22" s="9" t="s">
        <v>24</v>
      </c>
      <c r="F22" s="9">
        <f>SUM(F23:F26)</f>
        <v>121758.25</v>
      </c>
      <c r="G22" s="9">
        <f t="shared" ref="G22:H22" si="0">SUM(G23:G26)</f>
        <v>108582.73999999999</v>
      </c>
      <c r="H22" s="9">
        <f t="shared" si="0"/>
        <v>106407.74</v>
      </c>
      <c r="I22" s="9">
        <f>SUM(F22:H22)</f>
        <v>336748.73</v>
      </c>
    </row>
    <row r="23" spans="1:9" ht="63.75" customHeight="1" x14ac:dyDescent="0.25">
      <c r="A23" s="117"/>
      <c r="B23" s="4" t="s">
        <v>67</v>
      </c>
      <c r="C23" s="2" t="s">
        <v>128</v>
      </c>
      <c r="D23" s="9" t="s">
        <v>24</v>
      </c>
      <c r="E23" s="9" t="s">
        <v>24</v>
      </c>
      <c r="F23" s="9">
        <v>5510.1</v>
      </c>
      <c r="G23" s="9">
        <v>5248.23</v>
      </c>
      <c r="H23" s="9">
        <v>4464.6000000000004</v>
      </c>
      <c r="I23" s="9">
        <f>SUM(F23:H23)</f>
        <v>15222.93</v>
      </c>
    </row>
    <row r="24" spans="1:9" ht="40.5" customHeight="1" x14ac:dyDescent="0.25">
      <c r="A24" s="117"/>
      <c r="B24" s="4" t="s">
        <v>68</v>
      </c>
      <c r="C24" s="2" t="s">
        <v>251</v>
      </c>
      <c r="D24" s="9" t="s">
        <v>24</v>
      </c>
      <c r="E24" s="9" t="s">
        <v>24</v>
      </c>
      <c r="F24" s="9">
        <v>1506.25</v>
      </c>
      <c r="G24" s="9">
        <v>1474.47</v>
      </c>
      <c r="H24" s="9">
        <v>1474.47</v>
      </c>
      <c r="I24" s="9">
        <f>SUM(F24:H24)</f>
        <v>4455.1900000000005</v>
      </c>
    </row>
    <row r="25" spans="1:9" ht="30" customHeight="1" x14ac:dyDescent="0.25">
      <c r="A25" s="117"/>
      <c r="B25" s="4" t="s">
        <v>85</v>
      </c>
      <c r="C25" s="2" t="s">
        <v>164</v>
      </c>
      <c r="D25" s="9" t="s">
        <v>24</v>
      </c>
      <c r="E25" s="9" t="s">
        <v>24</v>
      </c>
      <c r="F25" s="9">
        <v>108374.09</v>
      </c>
      <c r="G25" s="9">
        <v>101860.04</v>
      </c>
      <c r="H25" s="9">
        <v>100468.67</v>
      </c>
      <c r="I25" s="9">
        <f>SUM(F25:H25)</f>
        <v>310702.8</v>
      </c>
    </row>
    <row r="26" spans="1:9" ht="78.75" customHeight="1" x14ac:dyDescent="0.25">
      <c r="A26" s="117"/>
      <c r="B26" s="4" t="s">
        <v>86</v>
      </c>
      <c r="C26" s="2" t="s">
        <v>250</v>
      </c>
      <c r="D26" s="9" t="s">
        <v>24</v>
      </c>
      <c r="E26" s="9" t="s">
        <v>24</v>
      </c>
      <c r="F26" s="9">
        <v>6367.81</v>
      </c>
      <c r="G26" s="9">
        <v>0</v>
      </c>
      <c r="H26" s="9">
        <v>0</v>
      </c>
      <c r="I26" s="9">
        <v>0</v>
      </c>
    </row>
  </sheetData>
  <mergeCells count="13">
    <mergeCell ref="A20:A26"/>
    <mergeCell ref="B20:B21"/>
    <mergeCell ref="C20:C21"/>
    <mergeCell ref="D20:D21"/>
    <mergeCell ref="B10:I10"/>
    <mergeCell ref="B11:I11"/>
    <mergeCell ref="B12:I12"/>
    <mergeCell ref="B13:I13"/>
    <mergeCell ref="A14:A19"/>
    <mergeCell ref="B14:B15"/>
    <mergeCell ref="C14:C15"/>
    <mergeCell ref="D14:D15"/>
    <mergeCell ref="E14:I14"/>
  </mergeCells>
  <printOptions horizontalCentered="1"/>
  <pageMargins left="0.78740157480314965" right="0.78740157480314965" top="0.78740157480314965" bottom="0.39370078740157483" header="0.31496062992125984" footer="0.31496062992125984"/>
  <pageSetup paperSize="9" fitToHeight="0" orientation="landscape" r:id="rId1"/>
  <headerFooter differentFirst="1">
    <oddHeader>&amp;C&amp;P</oddHeader>
  </headerFooter>
  <rowBreaks count="1" manualBreakCount="1">
    <brk id="18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22"/>
  <sheetViews>
    <sheetView view="pageBreakPreview" topLeftCell="A11" zoomScale="130" zoomScaleNormal="115" zoomScaleSheetLayoutView="130" workbookViewId="0">
      <selection activeCell="F16" sqref="F16"/>
    </sheetView>
  </sheetViews>
  <sheetFormatPr defaultRowHeight="15.75" x14ac:dyDescent="0.25"/>
  <cols>
    <col min="1" max="1" width="28.875" customWidth="1"/>
    <col min="2" max="2" width="9" customWidth="1"/>
    <col min="3" max="3" width="20.75" customWidth="1"/>
    <col min="4" max="4" width="9.25" customWidth="1"/>
    <col min="6" max="6" width="9.625" customWidth="1"/>
    <col min="7" max="7" width="9.75" customWidth="1"/>
    <col min="8" max="8" width="10" customWidth="1"/>
    <col min="9" max="9" width="9.875" customWidth="1"/>
  </cols>
  <sheetData>
    <row r="1" spans="1:9" x14ac:dyDescent="0.25">
      <c r="F1" t="s">
        <v>285</v>
      </c>
    </row>
    <row r="2" spans="1:9" x14ac:dyDescent="0.25">
      <c r="F2" t="s">
        <v>56</v>
      </c>
    </row>
    <row r="3" spans="1:9" x14ac:dyDescent="0.25">
      <c r="F3" t="s">
        <v>49</v>
      </c>
    </row>
    <row r="6" spans="1:9" x14ac:dyDescent="0.25">
      <c r="A6" s="8" t="s">
        <v>47</v>
      </c>
      <c r="B6" s="8"/>
      <c r="C6" s="8"/>
      <c r="D6" s="8"/>
      <c r="E6" s="8"/>
      <c r="F6" s="8"/>
      <c r="G6" s="8"/>
      <c r="H6" s="8"/>
      <c r="I6" s="8"/>
    </row>
    <row r="7" spans="1:9" x14ac:dyDescent="0.25">
      <c r="A7" s="8" t="s">
        <v>81</v>
      </c>
      <c r="B7" s="8"/>
      <c r="C7" s="8"/>
      <c r="D7" s="8"/>
      <c r="E7" s="8"/>
      <c r="F7" s="8"/>
      <c r="G7" s="8"/>
      <c r="H7" s="8"/>
      <c r="I7" s="8"/>
    </row>
    <row r="8" spans="1:9" x14ac:dyDescent="0.25">
      <c r="A8" s="8" t="s">
        <v>133</v>
      </c>
      <c r="B8" s="8"/>
      <c r="C8" s="8"/>
      <c r="D8" s="8"/>
      <c r="E8" s="8"/>
      <c r="F8" s="8"/>
      <c r="G8" s="8"/>
      <c r="H8" s="8"/>
      <c r="I8" s="8"/>
    </row>
    <row r="10" spans="1:9" x14ac:dyDescent="0.25">
      <c r="A10" s="45" t="s">
        <v>0</v>
      </c>
      <c r="B10" s="125" t="s">
        <v>1</v>
      </c>
      <c r="C10" s="125"/>
      <c r="D10" s="125"/>
      <c r="E10" s="125"/>
      <c r="F10" s="125"/>
      <c r="G10" s="125"/>
      <c r="H10" s="125"/>
      <c r="I10" s="125"/>
    </row>
    <row r="11" spans="1:9" ht="25.5" x14ac:dyDescent="0.25">
      <c r="A11" s="33" t="s">
        <v>2</v>
      </c>
      <c r="B11" s="125" t="s">
        <v>169</v>
      </c>
      <c r="C11" s="125"/>
      <c r="D11" s="125"/>
      <c r="E11" s="125"/>
      <c r="F11" s="125"/>
      <c r="G11" s="125"/>
      <c r="H11" s="125"/>
      <c r="I11" s="125"/>
    </row>
    <row r="12" spans="1:9" ht="30.6" customHeight="1" x14ac:dyDescent="0.25">
      <c r="A12" s="33" t="s">
        <v>59</v>
      </c>
      <c r="B12" s="125" t="s">
        <v>165</v>
      </c>
      <c r="C12" s="125"/>
      <c r="D12" s="125"/>
      <c r="E12" s="125"/>
      <c r="F12" s="125"/>
      <c r="G12" s="125"/>
      <c r="H12" s="125"/>
      <c r="I12" s="125"/>
    </row>
    <row r="13" spans="1:9" ht="30.6" customHeight="1" x14ac:dyDescent="0.25">
      <c r="A13" s="33" t="s">
        <v>61</v>
      </c>
      <c r="B13" s="125" t="s">
        <v>135</v>
      </c>
      <c r="C13" s="125"/>
      <c r="D13" s="125"/>
      <c r="E13" s="125"/>
      <c r="F13" s="125"/>
      <c r="G13" s="125"/>
      <c r="H13" s="125"/>
      <c r="I13" s="125"/>
    </row>
    <row r="14" spans="1:9" ht="22.9" customHeight="1" x14ac:dyDescent="0.25">
      <c r="A14" s="147" t="s">
        <v>64</v>
      </c>
      <c r="B14" s="118" t="s">
        <v>34</v>
      </c>
      <c r="C14" s="149" t="s">
        <v>65</v>
      </c>
      <c r="D14" s="118" t="s">
        <v>9</v>
      </c>
      <c r="E14" s="125" t="s">
        <v>66</v>
      </c>
      <c r="F14" s="125"/>
      <c r="G14" s="125"/>
      <c r="H14" s="125"/>
      <c r="I14" s="125"/>
    </row>
    <row r="15" spans="1:9" ht="64.5" x14ac:dyDescent="0.25">
      <c r="A15" s="148"/>
      <c r="B15" s="118"/>
      <c r="C15" s="149"/>
      <c r="D15" s="118"/>
      <c r="E15" s="46" t="s">
        <v>11</v>
      </c>
      <c r="F15" s="46">
        <v>2025</v>
      </c>
      <c r="G15" s="46">
        <v>2026</v>
      </c>
      <c r="H15" s="46">
        <v>2027</v>
      </c>
      <c r="I15" s="31" t="s">
        <v>84</v>
      </c>
    </row>
    <row r="16" spans="1:9" ht="72" customHeight="1" x14ac:dyDescent="0.25">
      <c r="A16" s="148"/>
      <c r="B16" s="47" t="s">
        <v>67</v>
      </c>
      <c r="C16" s="49" t="s">
        <v>252</v>
      </c>
      <c r="D16" s="48">
        <v>1500</v>
      </c>
      <c r="E16" s="48" t="s">
        <v>24</v>
      </c>
      <c r="F16" s="82">
        <v>144579</v>
      </c>
      <c r="G16" s="83">
        <v>144579</v>
      </c>
      <c r="H16" s="83">
        <v>145632</v>
      </c>
      <c r="I16" s="68">
        <v>145900</v>
      </c>
    </row>
    <row r="17" spans="1:12" ht="28.5" customHeight="1" x14ac:dyDescent="0.25">
      <c r="A17" s="148"/>
      <c r="B17" s="47" t="s">
        <v>68</v>
      </c>
      <c r="C17" s="26" t="s">
        <v>253</v>
      </c>
      <c r="D17" s="48">
        <v>1678</v>
      </c>
      <c r="E17" s="48" t="s">
        <v>24</v>
      </c>
      <c r="F17" s="15">
        <v>5745</v>
      </c>
      <c r="G17" s="35">
        <v>1800</v>
      </c>
      <c r="H17" s="35">
        <v>2800</v>
      </c>
      <c r="I17" s="60">
        <v>2000</v>
      </c>
    </row>
    <row r="18" spans="1:12" ht="26.45" customHeight="1" x14ac:dyDescent="0.25">
      <c r="A18" s="142" t="s">
        <v>33</v>
      </c>
      <c r="B18" s="143" t="s">
        <v>34</v>
      </c>
      <c r="C18" s="145" t="s">
        <v>69</v>
      </c>
      <c r="D18" s="143" t="s">
        <v>70</v>
      </c>
      <c r="E18" s="50" t="s">
        <v>37</v>
      </c>
      <c r="F18" s="50"/>
      <c r="G18" s="50"/>
      <c r="H18" s="50"/>
      <c r="I18" s="50"/>
    </row>
    <row r="19" spans="1:12" x14ac:dyDescent="0.25">
      <c r="A19" s="142"/>
      <c r="B19" s="144"/>
      <c r="C19" s="146"/>
      <c r="D19" s="144"/>
      <c r="E19" s="51" t="s">
        <v>11</v>
      </c>
      <c r="F19" s="51">
        <v>2025</v>
      </c>
      <c r="G19" s="51">
        <v>2026</v>
      </c>
      <c r="H19" s="51">
        <v>2027</v>
      </c>
      <c r="I19" s="47" t="s">
        <v>38</v>
      </c>
    </row>
    <row r="20" spans="1:12" x14ac:dyDescent="0.25">
      <c r="A20" s="142"/>
      <c r="B20" s="51"/>
      <c r="C20" s="52" t="s">
        <v>38</v>
      </c>
      <c r="D20" s="39" t="s">
        <v>24</v>
      </c>
      <c r="E20" s="39" t="s">
        <v>24</v>
      </c>
      <c r="F20" s="39">
        <f>SUM(F21:F22)</f>
        <v>257723.88</v>
      </c>
      <c r="G20" s="39">
        <f t="shared" ref="G20:H20" si="0">SUM(G21:G22)</f>
        <v>197548.33000000002</v>
      </c>
      <c r="H20" s="39">
        <f t="shared" si="0"/>
        <v>204054.84</v>
      </c>
      <c r="I20" s="39">
        <f>SUM(F20:H20)</f>
        <v>659327.05000000005</v>
      </c>
    </row>
    <row r="21" spans="1:12" ht="49.5" customHeight="1" x14ac:dyDescent="0.25">
      <c r="A21" s="142"/>
      <c r="B21" s="47" t="s">
        <v>67</v>
      </c>
      <c r="C21" s="49" t="s">
        <v>199</v>
      </c>
      <c r="D21" s="39" t="s">
        <v>24</v>
      </c>
      <c r="E21" s="39" t="s">
        <v>24</v>
      </c>
      <c r="F21" s="53">
        <v>111762.46</v>
      </c>
      <c r="G21" s="53">
        <v>139818.94</v>
      </c>
      <c r="H21" s="53">
        <v>94054.84</v>
      </c>
      <c r="I21" s="39">
        <f>SUM(F21:H21)</f>
        <v>345636.24</v>
      </c>
      <c r="J21" s="73"/>
      <c r="K21" s="73"/>
      <c r="L21" s="73"/>
    </row>
    <row r="22" spans="1:12" ht="32.25" customHeight="1" x14ac:dyDescent="0.25">
      <c r="A22" s="142"/>
      <c r="B22" s="47" t="s">
        <v>68</v>
      </c>
      <c r="C22" s="26" t="s">
        <v>134</v>
      </c>
      <c r="D22" s="39" t="s">
        <v>24</v>
      </c>
      <c r="E22" s="39" t="s">
        <v>24</v>
      </c>
      <c r="F22" s="39">
        <v>145961.42000000001</v>
      </c>
      <c r="G22" s="39">
        <v>57729.39</v>
      </c>
      <c r="H22" s="39">
        <v>110000</v>
      </c>
      <c r="I22" s="39">
        <f>SUM(F22:H22)</f>
        <v>313690.81</v>
      </c>
      <c r="J22" s="73"/>
      <c r="K22" s="73"/>
    </row>
  </sheetData>
  <mergeCells count="13">
    <mergeCell ref="A18:A22"/>
    <mergeCell ref="B18:B19"/>
    <mergeCell ref="C18:C19"/>
    <mergeCell ref="D18:D19"/>
    <mergeCell ref="B10:I10"/>
    <mergeCell ref="B11:I11"/>
    <mergeCell ref="B12:I12"/>
    <mergeCell ref="B13:I13"/>
    <mergeCell ref="A14:A17"/>
    <mergeCell ref="B14:B15"/>
    <mergeCell ref="C14:C15"/>
    <mergeCell ref="D14:D15"/>
    <mergeCell ref="E14:I14"/>
  </mergeCells>
  <printOptions horizontalCentered="1"/>
  <pageMargins left="0.78740157480314965" right="0.78740157480314965" top="0.78740157480314965" bottom="0.39370078740157483" header="0.31496062992125984" footer="0.31496062992125984"/>
  <pageSetup paperSize="9" fitToHeight="0" orientation="landscape" r:id="rId1"/>
  <headerFooter differentFirst="1">
    <oddHeader>&amp;C&amp;P</oddHeader>
  </headerFooter>
  <rowBreaks count="1" manualBreakCount="1">
    <brk id="1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20"/>
  <sheetViews>
    <sheetView tabSelected="1" view="pageBreakPreview" topLeftCell="A9" zoomScale="145" zoomScaleNormal="145" zoomScaleSheetLayoutView="145" workbookViewId="0">
      <selection activeCell="L17" sqref="L17"/>
    </sheetView>
  </sheetViews>
  <sheetFormatPr defaultRowHeight="15.75" x14ac:dyDescent="0.25"/>
  <cols>
    <col min="1" max="1" width="28.875" customWidth="1"/>
    <col min="2" max="2" width="9" customWidth="1"/>
    <col min="3" max="3" width="20.75" customWidth="1"/>
    <col min="4" max="4" width="9.25" customWidth="1"/>
    <col min="6" max="6" width="9.625" customWidth="1"/>
    <col min="7" max="7" width="8.625" customWidth="1"/>
    <col min="8" max="8" width="9.25" customWidth="1"/>
    <col min="9" max="9" width="10.125" customWidth="1"/>
  </cols>
  <sheetData>
    <row r="1" spans="1:9" x14ac:dyDescent="0.25">
      <c r="F1" t="s">
        <v>286</v>
      </c>
    </row>
    <row r="2" spans="1:9" x14ac:dyDescent="0.25">
      <c r="F2" t="s">
        <v>56</v>
      </c>
    </row>
    <row r="3" spans="1:9" x14ac:dyDescent="0.25">
      <c r="F3" t="s">
        <v>49</v>
      </c>
    </row>
    <row r="6" spans="1:9" x14ac:dyDescent="0.25">
      <c r="A6" s="8" t="s">
        <v>47</v>
      </c>
      <c r="B6" s="8"/>
      <c r="C6" s="8"/>
      <c r="D6" s="8"/>
      <c r="E6" s="8"/>
      <c r="F6" s="8"/>
      <c r="G6" s="8"/>
      <c r="H6" s="8"/>
      <c r="I6" s="8"/>
    </row>
    <row r="7" spans="1:9" x14ac:dyDescent="0.25">
      <c r="A7" s="8" t="s">
        <v>288</v>
      </c>
      <c r="B7" s="8"/>
      <c r="C7" s="8"/>
      <c r="D7" s="8"/>
      <c r="E7" s="8"/>
      <c r="F7" s="8"/>
      <c r="G7" s="8"/>
      <c r="H7" s="8"/>
      <c r="I7" s="8"/>
    </row>
    <row r="8" spans="1:9" x14ac:dyDescent="0.25">
      <c r="A8" s="8" t="s">
        <v>289</v>
      </c>
      <c r="B8" s="8"/>
      <c r="C8" s="8"/>
      <c r="D8" s="8"/>
      <c r="E8" s="8"/>
      <c r="F8" s="8"/>
      <c r="G8" s="8"/>
      <c r="H8" s="8"/>
      <c r="I8" s="8"/>
    </row>
    <row r="10" spans="1:9" x14ac:dyDescent="0.25">
      <c r="A10" s="1" t="s">
        <v>0</v>
      </c>
      <c r="B10" s="116" t="s">
        <v>1</v>
      </c>
      <c r="C10" s="116"/>
      <c r="D10" s="116"/>
      <c r="E10" s="116"/>
      <c r="F10" s="116"/>
      <c r="G10" s="116"/>
      <c r="H10" s="116"/>
      <c r="I10" s="116"/>
    </row>
    <row r="11" spans="1:9" ht="25.5" customHeight="1" x14ac:dyDescent="0.25">
      <c r="A11" s="2" t="s">
        <v>2</v>
      </c>
      <c r="B11" s="116" t="s">
        <v>167</v>
      </c>
      <c r="C11" s="116"/>
      <c r="D11" s="116"/>
      <c r="E11" s="116"/>
      <c r="F11" s="116"/>
      <c r="G11" s="116"/>
      <c r="H11" s="116"/>
      <c r="I11" s="116"/>
    </row>
    <row r="12" spans="1:9" ht="26.25" customHeight="1" x14ac:dyDescent="0.25">
      <c r="A12" s="2" t="s">
        <v>59</v>
      </c>
      <c r="B12" s="116" t="s">
        <v>280</v>
      </c>
      <c r="C12" s="116"/>
      <c r="D12" s="116"/>
      <c r="E12" s="116"/>
      <c r="F12" s="116"/>
      <c r="G12" s="116"/>
      <c r="H12" s="116"/>
      <c r="I12" s="116"/>
    </row>
    <row r="13" spans="1:9" ht="27" customHeight="1" x14ac:dyDescent="0.25">
      <c r="A13" s="2" t="s">
        <v>61</v>
      </c>
      <c r="B13" s="116" t="s">
        <v>112</v>
      </c>
      <c r="C13" s="116"/>
      <c r="D13" s="116"/>
      <c r="E13" s="116"/>
      <c r="F13" s="116"/>
      <c r="G13" s="116"/>
      <c r="H13" s="116"/>
      <c r="I13" s="116"/>
    </row>
    <row r="14" spans="1:9" ht="22.9" customHeight="1" x14ac:dyDescent="0.25">
      <c r="A14" s="121" t="s">
        <v>64</v>
      </c>
      <c r="B14" s="130" t="s">
        <v>34</v>
      </c>
      <c r="C14" s="131" t="s">
        <v>65</v>
      </c>
      <c r="D14" s="130" t="s">
        <v>9</v>
      </c>
      <c r="E14" s="116" t="s">
        <v>66</v>
      </c>
      <c r="F14" s="116"/>
      <c r="G14" s="116"/>
      <c r="H14" s="116"/>
      <c r="I14" s="116"/>
    </row>
    <row r="15" spans="1:9" ht="63" customHeight="1" x14ac:dyDescent="0.25">
      <c r="A15" s="122"/>
      <c r="B15" s="130"/>
      <c r="C15" s="131"/>
      <c r="D15" s="130"/>
      <c r="E15" s="7" t="s">
        <v>11</v>
      </c>
      <c r="F15" s="7">
        <v>2025</v>
      </c>
      <c r="G15" s="7">
        <v>2026</v>
      </c>
      <c r="H15" s="7">
        <v>2027</v>
      </c>
      <c r="I15" s="3" t="s">
        <v>84</v>
      </c>
    </row>
    <row r="16" spans="1:9" ht="56.25" customHeight="1" x14ac:dyDescent="0.25">
      <c r="A16" s="123"/>
      <c r="B16" s="4" t="s">
        <v>67</v>
      </c>
      <c r="C16" s="2" t="s">
        <v>243</v>
      </c>
      <c r="D16" s="9" t="s">
        <v>24</v>
      </c>
      <c r="E16" s="9" t="s">
        <v>24</v>
      </c>
      <c r="F16" s="10">
        <v>11</v>
      </c>
      <c r="G16" s="10">
        <v>1</v>
      </c>
      <c r="H16" s="10">
        <v>0</v>
      </c>
      <c r="I16" s="10">
        <f>SUM(F16:H16)</f>
        <v>12</v>
      </c>
    </row>
    <row r="17" spans="1:9" ht="26.45" customHeight="1" x14ac:dyDescent="0.25">
      <c r="A17" s="121" t="s">
        <v>33</v>
      </c>
      <c r="B17" s="130" t="s">
        <v>34</v>
      </c>
      <c r="C17" s="112" t="s">
        <v>69</v>
      </c>
      <c r="D17" s="130" t="s">
        <v>70</v>
      </c>
      <c r="E17" s="6" t="s">
        <v>37</v>
      </c>
      <c r="F17" s="6"/>
      <c r="G17" s="6"/>
      <c r="H17" s="6"/>
      <c r="I17" s="6"/>
    </row>
    <row r="18" spans="1:9" x14ac:dyDescent="0.25">
      <c r="A18" s="122"/>
      <c r="B18" s="130"/>
      <c r="C18" s="113"/>
      <c r="D18" s="130"/>
      <c r="E18" s="3" t="s">
        <v>11</v>
      </c>
      <c r="F18" s="3">
        <v>2025</v>
      </c>
      <c r="G18" s="3">
        <v>2026</v>
      </c>
      <c r="H18" s="3">
        <v>2027</v>
      </c>
      <c r="I18" s="4" t="s">
        <v>38</v>
      </c>
    </row>
    <row r="19" spans="1:9" x14ac:dyDescent="0.25">
      <c r="A19" s="122"/>
      <c r="B19" s="3"/>
      <c r="C19" s="5" t="s">
        <v>38</v>
      </c>
      <c r="D19" s="9" t="s">
        <v>24</v>
      </c>
      <c r="E19" s="9" t="s">
        <v>24</v>
      </c>
      <c r="F19" s="9">
        <f>SUM(F20:F20)</f>
        <v>202364.48</v>
      </c>
      <c r="G19" s="9">
        <f>SUM(G20:G20)</f>
        <v>17998.349999999999</v>
      </c>
      <c r="H19" s="9">
        <f>SUM(H20:H20)</f>
        <v>0</v>
      </c>
      <c r="I19" s="9">
        <f>SUM(F19:H19)</f>
        <v>220362.83000000002</v>
      </c>
    </row>
    <row r="20" spans="1:9" ht="51" x14ac:dyDescent="0.25">
      <c r="A20" s="123"/>
      <c r="B20" s="4" t="s">
        <v>67</v>
      </c>
      <c r="C20" s="2" t="s">
        <v>125</v>
      </c>
      <c r="D20" s="9" t="s">
        <v>24</v>
      </c>
      <c r="E20" s="9" t="s">
        <v>24</v>
      </c>
      <c r="F20" s="9">
        <v>202364.48</v>
      </c>
      <c r="G20" s="9">
        <v>17998.349999999999</v>
      </c>
      <c r="H20" s="9">
        <v>0</v>
      </c>
      <c r="I20" s="9">
        <f>SUM(F20:H20)</f>
        <v>220362.83000000002</v>
      </c>
    </row>
  </sheetData>
  <mergeCells count="13">
    <mergeCell ref="A17:A20"/>
    <mergeCell ref="B17:B18"/>
    <mergeCell ref="C17:C18"/>
    <mergeCell ref="D17:D18"/>
    <mergeCell ref="B10:I10"/>
    <mergeCell ref="B11:I11"/>
    <mergeCell ref="B12:I12"/>
    <mergeCell ref="B13:I13"/>
    <mergeCell ref="A14:A16"/>
    <mergeCell ref="B14:B15"/>
    <mergeCell ref="C14:C15"/>
    <mergeCell ref="D14:D15"/>
    <mergeCell ref="E14:I14"/>
  </mergeCells>
  <printOptions horizontalCentered="1"/>
  <pageMargins left="0.78740157480314965" right="0.78740157480314965" top="0.78740157480314965" bottom="0.39370078740157483" header="0.31496062992125984" footer="0.31496062992125984"/>
  <pageSetup paperSize="9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34"/>
  <sheetViews>
    <sheetView view="pageBreakPreview" zoomScaleNormal="100" zoomScaleSheetLayoutView="100" workbookViewId="0">
      <selection activeCell="F38" sqref="F38"/>
    </sheetView>
  </sheetViews>
  <sheetFormatPr defaultRowHeight="15.75" x14ac:dyDescent="0.25"/>
  <cols>
    <col min="1" max="1" width="28.875" customWidth="1"/>
    <col min="2" max="2" width="9" customWidth="1"/>
    <col min="3" max="3" width="20.75" customWidth="1"/>
    <col min="4" max="4" width="9.25" customWidth="1"/>
    <col min="6" max="6" width="11.875" customWidth="1"/>
    <col min="7" max="7" width="9.75" customWidth="1"/>
    <col min="8" max="8" width="10" customWidth="1"/>
    <col min="9" max="9" width="9.875" customWidth="1"/>
    <col min="12" max="12" width="9.875" bestFit="1" customWidth="1"/>
  </cols>
  <sheetData>
    <row r="1" spans="1:9" x14ac:dyDescent="0.25">
      <c r="F1" t="s">
        <v>255</v>
      </c>
    </row>
    <row r="2" spans="1:9" x14ac:dyDescent="0.25">
      <c r="F2" t="s">
        <v>56</v>
      </c>
    </row>
    <row r="3" spans="1:9" x14ac:dyDescent="0.25">
      <c r="F3" t="s">
        <v>49</v>
      </c>
    </row>
    <row r="6" spans="1:9" x14ac:dyDescent="0.25">
      <c r="A6" s="8" t="s">
        <v>47</v>
      </c>
      <c r="B6" s="8"/>
      <c r="C6" s="8"/>
      <c r="D6" s="8"/>
      <c r="E6" s="8"/>
      <c r="F6" s="8"/>
      <c r="G6" s="8"/>
      <c r="H6" s="8"/>
      <c r="I6" s="8"/>
    </row>
    <row r="7" spans="1:9" x14ac:dyDescent="0.25">
      <c r="A7" s="8" t="s">
        <v>71</v>
      </c>
      <c r="B7" s="8"/>
      <c r="C7" s="8"/>
      <c r="D7" s="8"/>
      <c r="E7" s="8"/>
      <c r="F7" s="8"/>
      <c r="G7" s="8"/>
      <c r="H7" s="8"/>
      <c r="I7" s="8"/>
    </row>
    <row r="8" spans="1:9" x14ac:dyDescent="0.25">
      <c r="A8" s="8" t="s">
        <v>74</v>
      </c>
      <c r="B8" s="8"/>
      <c r="C8" s="8"/>
      <c r="D8" s="8"/>
      <c r="E8" s="8"/>
      <c r="F8" s="8"/>
      <c r="G8" s="8"/>
      <c r="H8" s="8"/>
      <c r="I8" s="8"/>
    </row>
    <row r="10" spans="1:9" x14ac:dyDescent="0.25">
      <c r="A10" s="1" t="s">
        <v>0</v>
      </c>
      <c r="B10" s="116" t="s">
        <v>1</v>
      </c>
      <c r="C10" s="116"/>
      <c r="D10" s="116"/>
      <c r="E10" s="116"/>
      <c r="F10" s="116"/>
      <c r="G10" s="116"/>
      <c r="H10" s="116"/>
      <c r="I10" s="116"/>
    </row>
    <row r="11" spans="1:9" ht="39.75" customHeight="1" x14ac:dyDescent="0.25">
      <c r="A11" s="2" t="s">
        <v>2</v>
      </c>
      <c r="B11" s="116" t="s">
        <v>166</v>
      </c>
      <c r="C11" s="116"/>
      <c r="D11" s="116"/>
      <c r="E11" s="116"/>
      <c r="F11" s="116"/>
      <c r="G11" s="116"/>
      <c r="H11" s="116"/>
      <c r="I11" s="116"/>
    </row>
    <row r="12" spans="1:9" ht="29.25" customHeight="1" x14ac:dyDescent="0.25">
      <c r="A12" s="2" t="s">
        <v>59</v>
      </c>
      <c r="B12" s="116" t="s">
        <v>173</v>
      </c>
      <c r="C12" s="116"/>
      <c r="D12" s="116"/>
      <c r="E12" s="116"/>
      <c r="F12" s="116"/>
      <c r="G12" s="116"/>
      <c r="H12" s="116"/>
      <c r="I12" s="116"/>
    </row>
    <row r="13" spans="1:9" x14ac:dyDescent="0.25">
      <c r="A13" s="2" t="s">
        <v>61</v>
      </c>
      <c r="B13" s="116" t="s">
        <v>62</v>
      </c>
      <c r="C13" s="116"/>
      <c r="D13" s="116"/>
      <c r="E13" s="116"/>
      <c r="F13" s="116"/>
      <c r="G13" s="116"/>
      <c r="H13" s="116"/>
      <c r="I13" s="116"/>
    </row>
    <row r="14" spans="1:9" ht="22.9" customHeight="1" x14ac:dyDescent="0.25">
      <c r="A14" s="121" t="s">
        <v>64</v>
      </c>
      <c r="B14" s="118" t="s">
        <v>34</v>
      </c>
      <c r="C14" s="124" t="s">
        <v>65</v>
      </c>
      <c r="D14" s="118" t="s">
        <v>36</v>
      </c>
      <c r="E14" s="125" t="s">
        <v>66</v>
      </c>
      <c r="F14" s="125"/>
      <c r="G14" s="125"/>
      <c r="H14" s="125"/>
      <c r="I14" s="125"/>
    </row>
    <row r="15" spans="1:9" ht="22.9" customHeight="1" x14ac:dyDescent="0.25">
      <c r="A15" s="122"/>
      <c r="B15" s="118"/>
      <c r="C15" s="124"/>
      <c r="D15" s="118"/>
      <c r="E15" s="31" t="s">
        <v>11</v>
      </c>
      <c r="F15" s="31">
        <v>2025</v>
      </c>
      <c r="G15" s="31">
        <v>2026</v>
      </c>
      <c r="H15" s="31">
        <v>2027</v>
      </c>
      <c r="I15" s="31" t="s">
        <v>38</v>
      </c>
    </row>
    <row r="16" spans="1:9" ht="38.25" x14ac:dyDescent="0.25">
      <c r="A16" s="122"/>
      <c r="B16" s="32">
        <v>1</v>
      </c>
      <c r="C16" s="33" t="s">
        <v>211</v>
      </c>
      <c r="D16" s="34" t="s">
        <v>24</v>
      </c>
      <c r="E16" s="34" t="s">
        <v>24</v>
      </c>
      <c r="F16" s="35">
        <v>0</v>
      </c>
      <c r="G16" s="35">
        <v>1</v>
      </c>
      <c r="H16" s="35">
        <v>0</v>
      </c>
      <c r="I16" s="35">
        <f>F16+G16+H16</f>
        <v>1</v>
      </c>
    </row>
    <row r="17" spans="1:12" ht="25.5" x14ac:dyDescent="0.25">
      <c r="A17" s="122"/>
      <c r="B17" s="78">
        <v>2</v>
      </c>
      <c r="C17" s="79" t="s">
        <v>292</v>
      </c>
      <c r="D17" s="34" t="s">
        <v>24</v>
      </c>
      <c r="E17" s="34" t="s">
        <v>24</v>
      </c>
      <c r="F17" s="35">
        <v>0</v>
      </c>
      <c r="G17" s="35">
        <v>0</v>
      </c>
      <c r="H17" s="35">
        <v>1</v>
      </c>
      <c r="I17" s="35">
        <v>1</v>
      </c>
    </row>
    <row r="18" spans="1:12" ht="51" x14ac:dyDescent="0.25">
      <c r="A18" s="122"/>
      <c r="B18" s="32">
        <v>3</v>
      </c>
      <c r="C18" s="33" t="s">
        <v>205</v>
      </c>
      <c r="D18" s="34" t="s">
        <v>24</v>
      </c>
      <c r="E18" s="34" t="s">
        <v>24</v>
      </c>
      <c r="F18" s="35">
        <v>0</v>
      </c>
      <c r="G18" s="35">
        <v>5</v>
      </c>
      <c r="H18" s="35">
        <v>3</v>
      </c>
      <c r="I18" s="35">
        <f t="shared" ref="I18:I22" si="0">F18+G18+H18</f>
        <v>8</v>
      </c>
    </row>
    <row r="19" spans="1:12" ht="165.75" x14ac:dyDescent="0.25">
      <c r="A19" s="122"/>
      <c r="B19" s="32">
        <v>4</v>
      </c>
      <c r="C19" s="33" t="s">
        <v>206</v>
      </c>
      <c r="D19" s="34" t="s">
        <v>24</v>
      </c>
      <c r="E19" s="34" t="s">
        <v>24</v>
      </c>
      <c r="F19" s="35">
        <v>0</v>
      </c>
      <c r="G19" s="35">
        <v>1</v>
      </c>
      <c r="H19" s="35">
        <v>0</v>
      </c>
      <c r="I19" s="35">
        <f t="shared" si="0"/>
        <v>1</v>
      </c>
    </row>
    <row r="20" spans="1:12" ht="51" x14ac:dyDescent="0.25">
      <c r="A20" s="122"/>
      <c r="B20" s="32">
        <v>5</v>
      </c>
      <c r="C20" s="33" t="s">
        <v>207</v>
      </c>
      <c r="D20" s="34" t="s">
        <v>24</v>
      </c>
      <c r="E20" s="34" t="s">
        <v>24</v>
      </c>
      <c r="F20" s="88">
        <v>3</v>
      </c>
      <c r="G20" s="35">
        <v>0</v>
      </c>
      <c r="H20" s="35">
        <v>1</v>
      </c>
      <c r="I20" s="35">
        <f t="shared" si="0"/>
        <v>4</v>
      </c>
    </row>
    <row r="21" spans="1:12" ht="38.25" x14ac:dyDescent="0.25">
      <c r="A21" s="122"/>
      <c r="B21" s="32">
        <v>6</v>
      </c>
      <c r="C21" s="33" t="s">
        <v>208</v>
      </c>
      <c r="D21" s="34" t="s">
        <v>24</v>
      </c>
      <c r="E21" s="34" t="s">
        <v>24</v>
      </c>
      <c r="F21" s="35">
        <v>3</v>
      </c>
      <c r="G21" s="35">
        <v>0</v>
      </c>
      <c r="H21" s="35">
        <v>1</v>
      </c>
      <c r="I21" s="35">
        <f t="shared" si="0"/>
        <v>4</v>
      </c>
    </row>
    <row r="22" spans="1:12" ht="51" x14ac:dyDescent="0.25">
      <c r="A22" s="122"/>
      <c r="B22" s="32">
        <v>7</v>
      </c>
      <c r="C22" s="33" t="s">
        <v>209</v>
      </c>
      <c r="D22" s="34" t="s">
        <v>24</v>
      </c>
      <c r="E22" s="34" t="s">
        <v>24</v>
      </c>
      <c r="F22" s="35">
        <v>16</v>
      </c>
      <c r="G22" s="35">
        <v>39</v>
      </c>
      <c r="H22" s="35">
        <v>17</v>
      </c>
      <c r="I22" s="35">
        <f t="shared" si="0"/>
        <v>72</v>
      </c>
    </row>
    <row r="23" spans="1:12" ht="63.75" x14ac:dyDescent="0.25">
      <c r="A23" s="123"/>
      <c r="B23" s="32">
        <v>8</v>
      </c>
      <c r="C23" s="38" t="s">
        <v>210</v>
      </c>
      <c r="D23" s="34" t="s">
        <v>24</v>
      </c>
      <c r="E23" s="34" t="s">
        <v>24</v>
      </c>
      <c r="F23" s="35">
        <v>0</v>
      </c>
      <c r="G23" s="35">
        <v>1</v>
      </c>
      <c r="H23" s="35">
        <v>1</v>
      </c>
      <c r="I23" s="35">
        <f>F23+G23+H23</f>
        <v>2</v>
      </c>
    </row>
    <row r="24" spans="1:12" ht="26.45" customHeight="1" x14ac:dyDescent="0.25">
      <c r="A24" s="117" t="s">
        <v>33</v>
      </c>
      <c r="B24" s="118" t="s">
        <v>34</v>
      </c>
      <c r="C24" s="119" t="s">
        <v>69</v>
      </c>
      <c r="D24" s="118" t="s">
        <v>70</v>
      </c>
      <c r="E24" s="36" t="s">
        <v>37</v>
      </c>
      <c r="F24" s="36"/>
      <c r="G24" s="36"/>
      <c r="H24" s="36"/>
      <c r="I24" s="36"/>
    </row>
    <row r="25" spans="1:12" x14ac:dyDescent="0.25">
      <c r="A25" s="117"/>
      <c r="B25" s="118"/>
      <c r="C25" s="120"/>
      <c r="D25" s="118"/>
      <c r="E25" s="31" t="s">
        <v>11</v>
      </c>
      <c r="F25" s="31">
        <v>2025</v>
      </c>
      <c r="G25" s="31">
        <v>2026</v>
      </c>
      <c r="H25" s="31">
        <v>2027</v>
      </c>
      <c r="I25" s="32" t="s">
        <v>38</v>
      </c>
    </row>
    <row r="26" spans="1:12" x14ac:dyDescent="0.25">
      <c r="A26" s="117"/>
      <c r="B26" s="31"/>
      <c r="C26" s="37" t="s">
        <v>38</v>
      </c>
      <c r="D26" s="34" t="s">
        <v>24</v>
      </c>
      <c r="E26" s="34" t="s">
        <v>24</v>
      </c>
      <c r="F26" s="34">
        <f>SUM(F27:F34)</f>
        <v>803075.25</v>
      </c>
      <c r="G26" s="34">
        <f>SUM(G27:G34)</f>
        <v>655319.5</v>
      </c>
      <c r="H26" s="34">
        <f>SUM(H27:H34)</f>
        <v>399887.07</v>
      </c>
      <c r="I26" s="34">
        <f>SUM(F26:H26)</f>
        <v>1858281.82</v>
      </c>
    </row>
    <row r="27" spans="1:12" ht="25.5" x14ac:dyDescent="0.25">
      <c r="A27" s="117"/>
      <c r="B27" s="32">
        <v>1</v>
      </c>
      <c r="C27" s="33" t="s">
        <v>176</v>
      </c>
      <c r="D27" s="34" t="s">
        <v>24</v>
      </c>
      <c r="E27" s="34" t="s">
        <v>24</v>
      </c>
      <c r="F27" s="34">
        <f>28737.22+12000</f>
        <v>40737.22</v>
      </c>
      <c r="G27" s="34">
        <v>986.44</v>
      </c>
      <c r="H27" s="34">
        <v>0</v>
      </c>
      <c r="I27" s="34">
        <f>SUM(F27:H27)</f>
        <v>41723.660000000003</v>
      </c>
      <c r="L27" s="11"/>
    </row>
    <row r="28" spans="1:12" ht="25.5" x14ac:dyDescent="0.25">
      <c r="A28" s="117"/>
      <c r="B28" s="78">
        <v>2</v>
      </c>
      <c r="C28" s="79" t="s">
        <v>292</v>
      </c>
      <c r="D28" s="34" t="s">
        <v>24</v>
      </c>
      <c r="E28" s="34" t="s">
        <v>24</v>
      </c>
      <c r="F28" s="34">
        <v>0</v>
      </c>
      <c r="G28" s="34">
        <v>7750.26</v>
      </c>
      <c r="H28" s="34">
        <v>0</v>
      </c>
      <c r="I28" s="34">
        <f>SUM(F28:H28)</f>
        <v>7750.26</v>
      </c>
      <c r="L28" s="11"/>
    </row>
    <row r="29" spans="1:12" ht="39.75" customHeight="1" x14ac:dyDescent="0.25">
      <c r="A29" s="117"/>
      <c r="B29" s="32">
        <v>3</v>
      </c>
      <c r="C29" s="38" t="s">
        <v>160</v>
      </c>
      <c r="D29" s="39" t="s">
        <v>24</v>
      </c>
      <c r="E29" s="39" t="s">
        <v>24</v>
      </c>
      <c r="F29" s="39">
        <v>166279.62</v>
      </c>
      <c r="G29" s="39">
        <v>226177.03</v>
      </c>
      <c r="H29" s="39">
        <v>132887.07</v>
      </c>
      <c r="I29" s="39">
        <f t="shared" ref="I29:I34" si="1">SUM(F29:H29)</f>
        <v>525343.72</v>
      </c>
      <c r="L29" s="11"/>
    </row>
    <row r="30" spans="1:12" ht="142.5" customHeight="1" x14ac:dyDescent="0.25">
      <c r="A30" s="117"/>
      <c r="B30" s="32">
        <v>4</v>
      </c>
      <c r="C30" s="38" t="s">
        <v>72</v>
      </c>
      <c r="D30" s="39" t="s">
        <v>24</v>
      </c>
      <c r="E30" s="39" t="s">
        <v>24</v>
      </c>
      <c r="F30" s="39">
        <v>47636.37</v>
      </c>
      <c r="G30" s="39">
        <v>0</v>
      </c>
      <c r="H30" s="39">
        <v>0</v>
      </c>
      <c r="I30" s="39">
        <f t="shared" si="1"/>
        <v>47636.37</v>
      </c>
      <c r="L30" s="11"/>
    </row>
    <row r="31" spans="1:12" ht="48.75" customHeight="1" x14ac:dyDescent="0.25">
      <c r="A31" s="117"/>
      <c r="B31" s="32">
        <v>5</v>
      </c>
      <c r="C31" s="38" t="s">
        <v>73</v>
      </c>
      <c r="D31" s="39" t="s">
        <v>24</v>
      </c>
      <c r="E31" s="39" t="s">
        <v>24</v>
      </c>
      <c r="F31" s="39">
        <v>65225.99</v>
      </c>
      <c r="G31" s="39">
        <v>37000</v>
      </c>
      <c r="H31" s="39">
        <v>37000</v>
      </c>
      <c r="I31" s="39">
        <f t="shared" si="1"/>
        <v>139225.99</v>
      </c>
      <c r="L31" s="11"/>
    </row>
    <row r="32" spans="1:12" ht="25.5" x14ac:dyDescent="0.25">
      <c r="A32" s="117"/>
      <c r="B32" s="32">
        <v>6</v>
      </c>
      <c r="C32" s="38" t="s">
        <v>120</v>
      </c>
      <c r="D32" s="39" t="s">
        <v>24</v>
      </c>
      <c r="E32" s="39" t="s">
        <v>24</v>
      </c>
      <c r="F32" s="39">
        <v>7045</v>
      </c>
      <c r="G32" s="39">
        <v>5000</v>
      </c>
      <c r="H32" s="39">
        <v>5000</v>
      </c>
      <c r="I32" s="39">
        <f t="shared" si="1"/>
        <v>17045</v>
      </c>
      <c r="L32" s="11"/>
    </row>
    <row r="33" spans="1:12" ht="25.5" x14ac:dyDescent="0.25">
      <c r="A33" s="117"/>
      <c r="B33" s="32">
        <v>7</v>
      </c>
      <c r="C33" s="38" t="s">
        <v>121</v>
      </c>
      <c r="D33" s="39" t="s">
        <v>24</v>
      </c>
      <c r="E33" s="39" t="s">
        <v>24</v>
      </c>
      <c r="F33" s="39">
        <v>264757.05</v>
      </c>
      <c r="G33" s="39">
        <v>85000</v>
      </c>
      <c r="H33" s="39">
        <v>85000</v>
      </c>
      <c r="I33" s="39">
        <f t="shared" si="1"/>
        <v>434757.05</v>
      </c>
      <c r="L33" s="11"/>
    </row>
    <row r="34" spans="1:12" ht="51" x14ac:dyDescent="0.25">
      <c r="A34" s="117"/>
      <c r="B34" s="32">
        <v>8</v>
      </c>
      <c r="C34" s="38" t="s">
        <v>192</v>
      </c>
      <c r="D34" s="39" t="s">
        <v>24</v>
      </c>
      <c r="E34" s="39" t="s">
        <v>24</v>
      </c>
      <c r="F34" s="39">
        <v>211394</v>
      </c>
      <c r="G34" s="39">
        <v>293405.77</v>
      </c>
      <c r="H34" s="39">
        <v>140000</v>
      </c>
      <c r="I34" s="39">
        <f t="shared" si="1"/>
        <v>644799.77</v>
      </c>
      <c r="L34" s="11"/>
    </row>
  </sheetData>
  <mergeCells count="13">
    <mergeCell ref="A24:A34"/>
    <mergeCell ref="B24:B25"/>
    <mergeCell ref="C24:C25"/>
    <mergeCell ref="D24:D25"/>
    <mergeCell ref="B10:I10"/>
    <mergeCell ref="B11:I11"/>
    <mergeCell ref="B12:I12"/>
    <mergeCell ref="B13:I13"/>
    <mergeCell ref="A14:A23"/>
    <mergeCell ref="B14:B15"/>
    <mergeCell ref="C14:C15"/>
    <mergeCell ref="D14:D15"/>
    <mergeCell ref="E14:I14"/>
  </mergeCells>
  <printOptions horizontalCentered="1"/>
  <pageMargins left="0.78740157480314965" right="0.78740157480314965" top="0.78740157480314965" bottom="0.39370078740157483" header="0.31496062992125984" footer="0.31496062992125984"/>
  <pageSetup paperSize="9" fitToHeight="0" orientation="landscape" r:id="rId1"/>
  <headerFooter differentFirst="1">
    <oddHeader>&amp;C&amp;P</oddHeader>
  </headerFooter>
  <rowBreaks count="2" manualBreakCount="2">
    <brk id="18" max="8" man="1"/>
    <brk id="29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28"/>
  <sheetViews>
    <sheetView view="pageBreakPreview" zoomScale="130" zoomScaleNormal="115" zoomScaleSheetLayoutView="130" workbookViewId="0">
      <selection activeCell="I25" sqref="I25:I26"/>
    </sheetView>
  </sheetViews>
  <sheetFormatPr defaultRowHeight="15.75" x14ac:dyDescent="0.25"/>
  <cols>
    <col min="1" max="1" width="28.875" customWidth="1"/>
    <col min="2" max="2" width="9" customWidth="1"/>
    <col min="3" max="3" width="20.75" customWidth="1"/>
    <col min="4" max="4" width="9.25" customWidth="1"/>
    <col min="6" max="6" width="9.625" customWidth="1"/>
    <col min="7" max="7" width="9.75" customWidth="1"/>
    <col min="8" max="8" width="10" customWidth="1"/>
    <col min="9" max="9" width="9.875" customWidth="1"/>
  </cols>
  <sheetData>
    <row r="1" spans="1:9" x14ac:dyDescent="0.25">
      <c r="F1" t="s">
        <v>256</v>
      </c>
    </row>
    <row r="2" spans="1:9" x14ac:dyDescent="0.25">
      <c r="F2" t="s">
        <v>56</v>
      </c>
    </row>
    <row r="3" spans="1:9" x14ac:dyDescent="0.25">
      <c r="F3" t="s">
        <v>49</v>
      </c>
    </row>
    <row r="6" spans="1:9" x14ac:dyDescent="0.25">
      <c r="A6" s="8" t="s">
        <v>47</v>
      </c>
      <c r="B6" s="8"/>
      <c r="C6" s="8"/>
      <c r="D6" s="8"/>
      <c r="E6" s="8"/>
      <c r="F6" s="8"/>
      <c r="G6" s="8"/>
      <c r="H6" s="8"/>
      <c r="I6" s="8"/>
    </row>
    <row r="7" spans="1:9" x14ac:dyDescent="0.25">
      <c r="A7" s="8" t="s">
        <v>71</v>
      </c>
      <c r="B7" s="8"/>
      <c r="C7" s="8"/>
      <c r="D7" s="8"/>
      <c r="E7" s="8"/>
      <c r="F7" s="8"/>
      <c r="G7" s="8"/>
      <c r="H7" s="8"/>
      <c r="I7" s="8"/>
    </row>
    <row r="8" spans="1:9" x14ac:dyDescent="0.25">
      <c r="A8" s="8" t="s">
        <v>75</v>
      </c>
      <c r="B8" s="8"/>
      <c r="C8" s="8"/>
      <c r="D8" s="8"/>
      <c r="E8" s="8"/>
      <c r="F8" s="8"/>
      <c r="G8" s="8"/>
      <c r="H8" s="8"/>
      <c r="I8" s="8"/>
    </row>
    <row r="10" spans="1:9" x14ac:dyDescent="0.25">
      <c r="A10" s="1" t="s">
        <v>0</v>
      </c>
      <c r="B10" s="116" t="s">
        <v>1</v>
      </c>
      <c r="C10" s="116"/>
      <c r="D10" s="116"/>
      <c r="E10" s="116"/>
      <c r="F10" s="116"/>
      <c r="G10" s="116"/>
      <c r="H10" s="116"/>
      <c r="I10" s="116"/>
    </row>
    <row r="11" spans="1:9" ht="25.5" customHeight="1" x14ac:dyDescent="0.25">
      <c r="A11" s="2" t="s">
        <v>2</v>
      </c>
      <c r="B11" s="116" t="s">
        <v>167</v>
      </c>
      <c r="C11" s="116"/>
      <c r="D11" s="116"/>
      <c r="E11" s="116"/>
      <c r="F11" s="116"/>
      <c r="G11" s="116"/>
      <c r="H11" s="116"/>
      <c r="I11" s="116"/>
    </row>
    <row r="12" spans="1:9" ht="24.75" customHeight="1" x14ac:dyDescent="0.25">
      <c r="A12" s="2" t="s">
        <v>59</v>
      </c>
      <c r="B12" s="116" t="s">
        <v>175</v>
      </c>
      <c r="C12" s="116"/>
      <c r="D12" s="116"/>
      <c r="E12" s="116"/>
      <c r="F12" s="116"/>
      <c r="G12" s="116"/>
      <c r="H12" s="116"/>
      <c r="I12" s="116"/>
    </row>
    <row r="13" spans="1:9" ht="15.6" customHeight="1" x14ac:dyDescent="0.25">
      <c r="A13" s="2" t="s">
        <v>61</v>
      </c>
      <c r="B13" s="116" t="s">
        <v>76</v>
      </c>
      <c r="C13" s="116"/>
      <c r="D13" s="116"/>
      <c r="E13" s="116"/>
      <c r="F13" s="116"/>
      <c r="G13" s="116"/>
      <c r="H13" s="116"/>
      <c r="I13" s="116"/>
    </row>
    <row r="14" spans="1:9" ht="22.9" customHeight="1" x14ac:dyDescent="0.25">
      <c r="A14" s="121" t="s">
        <v>64</v>
      </c>
      <c r="B14" s="130" t="s">
        <v>34</v>
      </c>
      <c r="C14" s="131" t="s">
        <v>65</v>
      </c>
      <c r="D14" s="130" t="s">
        <v>36</v>
      </c>
      <c r="E14" s="116" t="s">
        <v>66</v>
      </c>
      <c r="F14" s="116"/>
      <c r="G14" s="116"/>
      <c r="H14" s="116"/>
      <c r="I14" s="116"/>
    </row>
    <row r="15" spans="1:9" ht="22.9" customHeight="1" x14ac:dyDescent="0.25">
      <c r="A15" s="122"/>
      <c r="B15" s="108"/>
      <c r="C15" s="112"/>
      <c r="D15" s="108"/>
      <c r="E15" s="62" t="s">
        <v>11</v>
      </c>
      <c r="F15" s="62">
        <v>2025</v>
      </c>
      <c r="G15" s="62">
        <v>2026</v>
      </c>
      <c r="H15" s="62">
        <v>2027</v>
      </c>
      <c r="I15" s="62" t="s">
        <v>38</v>
      </c>
    </row>
    <row r="16" spans="1:9" ht="30" customHeight="1" x14ac:dyDescent="0.25">
      <c r="A16" s="122"/>
      <c r="B16" s="127" t="s">
        <v>67</v>
      </c>
      <c r="C16" s="23" t="s">
        <v>201</v>
      </c>
      <c r="D16" s="9" t="s">
        <v>24</v>
      </c>
      <c r="E16" s="9" t="s">
        <v>24</v>
      </c>
      <c r="F16" s="9" t="s">
        <v>24</v>
      </c>
      <c r="G16" s="9" t="s">
        <v>24</v>
      </c>
      <c r="H16" s="9" t="s">
        <v>24</v>
      </c>
      <c r="I16" s="9" t="s">
        <v>24</v>
      </c>
    </row>
    <row r="17" spans="1:11" ht="33.75" customHeight="1" x14ac:dyDescent="0.25">
      <c r="A17" s="122"/>
      <c r="B17" s="128"/>
      <c r="C17" s="23" t="s">
        <v>202</v>
      </c>
      <c r="D17" s="9" t="s">
        <v>24</v>
      </c>
      <c r="E17" s="9" t="s">
        <v>24</v>
      </c>
      <c r="F17" s="66" t="s">
        <v>200</v>
      </c>
      <c r="G17" s="66" t="s">
        <v>218</v>
      </c>
      <c r="H17" s="66" t="s">
        <v>193</v>
      </c>
      <c r="I17" s="66" t="s">
        <v>217</v>
      </c>
    </row>
    <row r="18" spans="1:11" ht="30" customHeight="1" x14ac:dyDescent="0.25">
      <c r="A18" s="122"/>
      <c r="B18" s="129"/>
      <c r="C18" s="23" t="s">
        <v>262</v>
      </c>
      <c r="D18" s="9" t="s">
        <v>24</v>
      </c>
      <c r="E18" s="9" t="s">
        <v>24</v>
      </c>
      <c r="F18" s="66" t="s">
        <v>309</v>
      </c>
      <c r="G18" s="66" t="s">
        <v>310</v>
      </c>
      <c r="H18" s="66" t="s">
        <v>193</v>
      </c>
      <c r="I18" s="66" t="s">
        <v>291</v>
      </c>
    </row>
    <row r="19" spans="1:11" ht="30" customHeight="1" x14ac:dyDescent="0.25">
      <c r="A19" s="122"/>
      <c r="B19" s="127" t="s">
        <v>68</v>
      </c>
      <c r="C19" s="61" t="s">
        <v>216</v>
      </c>
      <c r="D19" s="63" t="s">
        <v>24</v>
      </c>
      <c r="E19" s="63" t="s">
        <v>24</v>
      </c>
      <c r="F19" s="63" t="s">
        <v>24</v>
      </c>
      <c r="G19" s="63" t="s">
        <v>24</v>
      </c>
      <c r="H19" s="63" t="s">
        <v>24</v>
      </c>
      <c r="I19" s="63" t="s">
        <v>24</v>
      </c>
    </row>
    <row r="20" spans="1:11" ht="36" customHeight="1" x14ac:dyDescent="0.25">
      <c r="A20" s="122"/>
      <c r="B20" s="128"/>
      <c r="C20" s="23" t="s">
        <v>202</v>
      </c>
      <c r="D20" s="63" t="s">
        <v>24</v>
      </c>
      <c r="E20" s="63" t="s">
        <v>24</v>
      </c>
      <c r="F20" s="67" t="s">
        <v>217</v>
      </c>
      <c r="G20" s="67" t="s">
        <v>309</v>
      </c>
      <c r="H20" s="67" t="s">
        <v>193</v>
      </c>
      <c r="I20" s="67" t="s">
        <v>311</v>
      </c>
    </row>
    <row r="21" spans="1:11" ht="30" customHeight="1" x14ac:dyDescent="0.25">
      <c r="A21" s="123"/>
      <c r="B21" s="129"/>
      <c r="C21" s="23" t="s">
        <v>262</v>
      </c>
      <c r="D21" s="63" t="s">
        <v>24</v>
      </c>
      <c r="E21" s="63" t="s">
        <v>24</v>
      </c>
      <c r="F21" s="67" t="s">
        <v>316</v>
      </c>
      <c r="G21" s="67" t="s">
        <v>218</v>
      </c>
      <c r="H21" s="67" t="s">
        <v>200</v>
      </c>
      <c r="I21" s="67" t="s">
        <v>219</v>
      </c>
    </row>
    <row r="22" spans="1:11" ht="26.45" customHeight="1" x14ac:dyDescent="0.25">
      <c r="A22" s="121" t="s">
        <v>33</v>
      </c>
      <c r="B22" s="130" t="s">
        <v>34</v>
      </c>
      <c r="C22" s="112" t="s">
        <v>69</v>
      </c>
      <c r="D22" s="130" t="s">
        <v>70</v>
      </c>
      <c r="E22" s="6" t="s">
        <v>37</v>
      </c>
      <c r="F22" s="6"/>
      <c r="G22" s="6"/>
      <c r="H22" s="6"/>
      <c r="I22" s="6"/>
    </row>
    <row r="23" spans="1:11" x14ac:dyDescent="0.25">
      <c r="A23" s="122"/>
      <c r="B23" s="130"/>
      <c r="C23" s="113"/>
      <c r="D23" s="130"/>
      <c r="E23" s="3" t="s">
        <v>11</v>
      </c>
      <c r="F23" s="3">
        <v>2025</v>
      </c>
      <c r="G23" s="3">
        <v>2026</v>
      </c>
      <c r="H23" s="3">
        <v>2027</v>
      </c>
      <c r="I23" s="4" t="s">
        <v>38</v>
      </c>
    </row>
    <row r="24" spans="1:11" x14ac:dyDescent="0.25">
      <c r="A24" s="122"/>
      <c r="B24" s="3"/>
      <c r="C24" s="5" t="s">
        <v>38</v>
      </c>
      <c r="D24" s="9" t="s">
        <v>24</v>
      </c>
      <c r="E24" s="9" t="s">
        <v>24</v>
      </c>
      <c r="F24" s="9">
        <f>SUM(F25:F26)</f>
        <v>565246.22</v>
      </c>
      <c r="G24" s="9">
        <f>SUM(G25:G26)</f>
        <v>421877.24</v>
      </c>
      <c r="H24" s="9">
        <f>SUM(H25:H26)</f>
        <v>201526.31</v>
      </c>
      <c r="I24" s="9">
        <f>SUM(F24:H24)</f>
        <v>1188649.77</v>
      </c>
    </row>
    <row r="25" spans="1:11" ht="27" customHeight="1" x14ac:dyDescent="0.25">
      <c r="A25" s="122"/>
      <c r="B25" s="4" t="s">
        <v>67</v>
      </c>
      <c r="C25" s="2" t="s">
        <v>201</v>
      </c>
      <c r="D25" s="9" t="s">
        <v>24</v>
      </c>
      <c r="E25" s="9" t="s">
        <v>24</v>
      </c>
      <c r="F25" s="9">
        <v>368922.52</v>
      </c>
      <c r="G25" s="9">
        <v>241872.67</v>
      </c>
      <c r="H25" s="9">
        <v>0</v>
      </c>
      <c r="I25" s="9">
        <f>SUM(F25:H25)</f>
        <v>610795.19000000006</v>
      </c>
      <c r="K25" s="71"/>
    </row>
    <row r="26" spans="1:11" ht="25.5" x14ac:dyDescent="0.25">
      <c r="A26" s="123"/>
      <c r="B26" s="4" t="s">
        <v>68</v>
      </c>
      <c r="C26" s="2" t="s">
        <v>216</v>
      </c>
      <c r="D26" s="9" t="s">
        <v>24</v>
      </c>
      <c r="E26" s="9" t="s">
        <v>24</v>
      </c>
      <c r="F26" s="76">
        <f>195219.18+1104.52</f>
        <v>196323.69999999998</v>
      </c>
      <c r="G26" s="76">
        <v>180004.57</v>
      </c>
      <c r="H26" s="76">
        <v>201526.31</v>
      </c>
      <c r="I26" s="9">
        <f>SUM(F26:H26)</f>
        <v>577854.58000000007</v>
      </c>
    </row>
    <row r="28" spans="1:11" x14ac:dyDescent="0.25">
      <c r="A28" s="57"/>
      <c r="B28" s="126"/>
      <c r="C28" s="126"/>
      <c r="D28" s="58"/>
    </row>
  </sheetData>
  <mergeCells count="16">
    <mergeCell ref="D22:D23"/>
    <mergeCell ref="B10:I10"/>
    <mergeCell ref="B11:I11"/>
    <mergeCell ref="B12:I12"/>
    <mergeCell ref="B13:I13"/>
    <mergeCell ref="B14:B15"/>
    <mergeCell ref="C14:C15"/>
    <mergeCell ref="D14:D15"/>
    <mergeCell ref="E14:I14"/>
    <mergeCell ref="B28:C28"/>
    <mergeCell ref="B16:B18"/>
    <mergeCell ref="B19:B21"/>
    <mergeCell ref="A14:A21"/>
    <mergeCell ref="A22:A26"/>
    <mergeCell ref="B22:B23"/>
    <mergeCell ref="C22:C23"/>
  </mergeCells>
  <printOptions horizontalCentered="1"/>
  <pageMargins left="0.78740157480314965" right="0.78740157480314965" top="0.78740157480314965" bottom="0.39370078740157483" header="0.31496062992125984" footer="0.31496062992125984"/>
  <pageSetup paperSize="9" scale="90" orientation="landscape" r:id="rId1"/>
  <headerFooter differentFirst="1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6"/>
  <sheetViews>
    <sheetView view="pageBreakPreview" topLeftCell="A16" zoomScaleNormal="100" zoomScaleSheetLayoutView="100" workbookViewId="0">
      <selection activeCell="I23" sqref="I23:I26"/>
    </sheetView>
  </sheetViews>
  <sheetFormatPr defaultRowHeight="15.75" x14ac:dyDescent="0.25"/>
  <cols>
    <col min="1" max="1" width="28.875" customWidth="1"/>
    <col min="2" max="2" width="9" customWidth="1"/>
    <col min="3" max="3" width="20.75" customWidth="1"/>
    <col min="4" max="4" width="9.25" customWidth="1"/>
    <col min="6" max="6" width="9.625" customWidth="1"/>
    <col min="7" max="7" width="9.75" customWidth="1"/>
    <col min="8" max="8" width="10" customWidth="1"/>
    <col min="9" max="9" width="9.875" customWidth="1"/>
  </cols>
  <sheetData>
    <row r="1" spans="1:9" x14ac:dyDescent="0.25">
      <c r="F1" t="s">
        <v>257</v>
      </c>
    </row>
    <row r="2" spans="1:9" x14ac:dyDescent="0.25">
      <c r="F2" t="s">
        <v>56</v>
      </c>
    </row>
    <row r="3" spans="1:9" x14ac:dyDescent="0.25">
      <c r="F3" t="s">
        <v>49</v>
      </c>
    </row>
    <row r="6" spans="1:9" x14ac:dyDescent="0.25">
      <c r="A6" s="8" t="s">
        <v>47</v>
      </c>
      <c r="B6" s="8"/>
      <c r="C6" s="8"/>
      <c r="D6" s="8"/>
      <c r="E6" s="8"/>
      <c r="F6" s="8"/>
      <c r="G6" s="8"/>
      <c r="H6" s="8"/>
      <c r="I6" s="8"/>
    </row>
    <row r="7" spans="1:9" x14ac:dyDescent="0.25">
      <c r="A7" s="8" t="s">
        <v>71</v>
      </c>
      <c r="B7" s="8"/>
      <c r="C7" s="8"/>
      <c r="D7" s="8"/>
      <c r="E7" s="8"/>
      <c r="F7" s="8"/>
      <c r="G7" s="8"/>
      <c r="H7" s="8"/>
      <c r="I7" s="8"/>
    </row>
    <row r="8" spans="1:9" x14ac:dyDescent="0.25">
      <c r="A8" s="8" t="s">
        <v>77</v>
      </c>
      <c r="B8" s="8"/>
      <c r="C8" s="8"/>
      <c r="D8" s="8"/>
      <c r="E8" s="8"/>
      <c r="F8" s="8"/>
      <c r="G8" s="8"/>
      <c r="H8" s="8"/>
      <c r="I8" s="8"/>
    </row>
    <row r="10" spans="1:9" x14ac:dyDescent="0.25">
      <c r="A10" s="1" t="s">
        <v>0</v>
      </c>
      <c r="B10" s="116" t="s">
        <v>1</v>
      </c>
      <c r="C10" s="116"/>
      <c r="D10" s="116"/>
      <c r="E10" s="116"/>
      <c r="F10" s="116"/>
      <c r="G10" s="116"/>
      <c r="H10" s="116"/>
      <c r="I10" s="116"/>
    </row>
    <row r="11" spans="1:9" ht="36" customHeight="1" x14ac:dyDescent="0.25">
      <c r="A11" s="2" t="s">
        <v>2</v>
      </c>
      <c r="B11" s="116" t="s">
        <v>172</v>
      </c>
      <c r="C11" s="116"/>
      <c r="D11" s="116"/>
      <c r="E11" s="116"/>
      <c r="F11" s="116"/>
      <c r="G11" s="116"/>
      <c r="H11" s="116"/>
      <c r="I11" s="116"/>
    </row>
    <row r="12" spans="1:9" ht="40.5" customHeight="1" x14ac:dyDescent="0.25">
      <c r="A12" s="2" t="s">
        <v>59</v>
      </c>
      <c r="B12" s="116" t="s">
        <v>161</v>
      </c>
      <c r="C12" s="116"/>
      <c r="D12" s="116"/>
      <c r="E12" s="116"/>
      <c r="F12" s="116"/>
      <c r="G12" s="116"/>
      <c r="H12" s="116"/>
      <c r="I12" s="116"/>
    </row>
    <row r="13" spans="1:9" ht="27.75" customHeight="1" x14ac:dyDescent="0.25">
      <c r="A13" s="2" t="s">
        <v>61</v>
      </c>
      <c r="B13" s="116" t="s">
        <v>220</v>
      </c>
      <c r="C13" s="116"/>
      <c r="D13" s="116"/>
      <c r="E13" s="116"/>
      <c r="F13" s="116"/>
      <c r="G13" s="116"/>
      <c r="H13" s="116"/>
      <c r="I13" s="116"/>
    </row>
    <row r="14" spans="1:9" ht="22.9" customHeight="1" x14ac:dyDescent="0.25">
      <c r="A14" s="121" t="s">
        <v>64</v>
      </c>
      <c r="B14" s="130" t="s">
        <v>34</v>
      </c>
      <c r="C14" s="131" t="s">
        <v>65</v>
      </c>
      <c r="D14" s="130" t="s">
        <v>36</v>
      </c>
      <c r="E14" s="116" t="s">
        <v>66</v>
      </c>
      <c r="F14" s="116"/>
      <c r="G14" s="116"/>
      <c r="H14" s="116"/>
      <c r="I14" s="116"/>
    </row>
    <row r="15" spans="1:9" ht="22.9" customHeight="1" x14ac:dyDescent="0.25">
      <c r="A15" s="122"/>
      <c r="B15" s="130"/>
      <c r="C15" s="131"/>
      <c r="D15" s="130"/>
      <c r="E15" s="7" t="s">
        <v>11</v>
      </c>
      <c r="F15" s="7">
        <v>2025</v>
      </c>
      <c r="G15" s="7">
        <v>2026</v>
      </c>
      <c r="H15" s="7">
        <v>2027</v>
      </c>
      <c r="I15" s="7" t="s">
        <v>38</v>
      </c>
    </row>
    <row r="16" spans="1:9" ht="42" customHeight="1" x14ac:dyDescent="0.25">
      <c r="A16" s="122"/>
      <c r="B16" s="4" t="s">
        <v>67</v>
      </c>
      <c r="C16" s="2" t="s">
        <v>221</v>
      </c>
      <c r="D16" s="9" t="s">
        <v>24</v>
      </c>
      <c r="E16" s="9" t="s">
        <v>24</v>
      </c>
      <c r="F16" s="10">
        <v>23</v>
      </c>
      <c r="G16" s="10">
        <v>8</v>
      </c>
      <c r="H16" s="10">
        <v>7</v>
      </c>
      <c r="I16" s="10">
        <f>SUM(F16:H16)</f>
        <v>38</v>
      </c>
    </row>
    <row r="17" spans="1:14" ht="90.75" customHeight="1" x14ac:dyDescent="0.25">
      <c r="A17" s="122"/>
      <c r="B17" s="4" t="s">
        <v>68</v>
      </c>
      <c r="C17" s="2" t="s">
        <v>222</v>
      </c>
      <c r="D17" s="9" t="s">
        <v>24</v>
      </c>
      <c r="E17" s="9" t="s">
        <v>24</v>
      </c>
      <c r="F17" s="10">
        <v>13</v>
      </c>
      <c r="G17" s="10">
        <v>30</v>
      </c>
      <c r="H17" s="10">
        <v>18</v>
      </c>
      <c r="I17" s="10">
        <f>SUM(F17:H17)</f>
        <v>61</v>
      </c>
    </row>
    <row r="18" spans="1:14" ht="67.5" customHeight="1" x14ac:dyDescent="0.25">
      <c r="A18" s="132"/>
      <c r="B18" s="4" t="s">
        <v>85</v>
      </c>
      <c r="C18" s="2" t="s">
        <v>266</v>
      </c>
      <c r="D18" s="9" t="s">
        <v>24</v>
      </c>
      <c r="E18" s="9" t="s">
        <v>24</v>
      </c>
      <c r="F18" s="10">
        <v>10</v>
      </c>
      <c r="G18" s="10">
        <v>1</v>
      </c>
      <c r="H18" s="10">
        <v>0</v>
      </c>
      <c r="I18" s="10">
        <v>11</v>
      </c>
    </row>
    <row r="19" spans="1:14" ht="54.75" customHeight="1" x14ac:dyDescent="0.25">
      <c r="A19" s="133"/>
      <c r="B19" s="4" t="s">
        <v>86</v>
      </c>
      <c r="C19" s="2" t="s">
        <v>267</v>
      </c>
      <c r="D19" s="9" t="s">
        <v>24</v>
      </c>
      <c r="E19" s="9" t="s">
        <v>24</v>
      </c>
      <c r="F19" s="10">
        <v>1</v>
      </c>
      <c r="G19" s="10">
        <v>2</v>
      </c>
      <c r="H19" s="10">
        <v>0</v>
      </c>
      <c r="I19" s="10">
        <v>3</v>
      </c>
    </row>
    <row r="20" spans="1:14" ht="26.45" customHeight="1" x14ac:dyDescent="0.25">
      <c r="A20" s="121" t="s">
        <v>33</v>
      </c>
      <c r="B20" s="130" t="s">
        <v>34</v>
      </c>
      <c r="C20" s="131" t="s">
        <v>69</v>
      </c>
      <c r="D20" s="130" t="s">
        <v>70</v>
      </c>
      <c r="E20" s="94" t="s">
        <v>37</v>
      </c>
      <c r="F20" s="95"/>
      <c r="G20" s="95"/>
      <c r="H20" s="95"/>
      <c r="I20" s="96"/>
    </row>
    <row r="21" spans="1:14" x14ac:dyDescent="0.25">
      <c r="A21" s="122"/>
      <c r="B21" s="130"/>
      <c r="C21" s="131"/>
      <c r="D21" s="130"/>
      <c r="E21" s="3" t="s">
        <v>11</v>
      </c>
      <c r="F21" s="3">
        <v>2025</v>
      </c>
      <c r="G21" s="3">
        <v>2026</v>
      </c>
      <c r="H21" s="3">
        <v>2027</v>
      </c>
      <c r="I21" s="4" t="s">
        <v>38</v>
      </c>
    </row>
    <row r="22" spans="1:14" x14ac:dyDescent="0.25">
      <c r="A22" s="122"/>
      <c r="B22" s="3"/>
      <c r="C22" s="5" t="s">
        <v>38</v>
      </c>
      <c r="D22" s="9" t="s">
        <v>24</v>
      </c>
      <c r="E22" s="9" t="s">
        <v>24</v>
      </c>
      <c r="F22" s="9">
        <f>SUM(F23:F26)</f>
        <v>256740.71999999997</v>
      </c>
      <c r="G22" s="9">
        <f>SUM(G23:G26)</f>
        <v>124624.10999999999</v>
      </c>
      <c r="H22" s="9">
        <f t="shared" ref="H22:I22" si="0">SUM(H23:H26)</f>
        <v>111060.9</v>
      </c>
      <c r="I22" s="9">
        <f t="shared" si="0"/>
        <v>492425.73</v>
      </c>
    </row>
    <row r="23" spans="1:14" ht="25.5" x14ac:dyDescent="0.25">
      <c r="A23" s="122"/>
      <c r="B23" s="4" t="s">
        <v>67</v>
      </c>
      <c r="C23" s="2" t="s">
        <v>122</v>
      </c>
      <c r="D23" s="9" t="s">
        <v>24</v>
      </c>
      <c r="E23" s="9" t="s">
        <v>24</v>
      </c>
      <c r="F23" s="9">
        <v>220513.3</v>
      </c>
      <c r="G23" s="9">
        <v>101060.9</v>
      </c>
      <c r="H23" s="9">
        <v>101060.9</v>
      </c>
      <c r="I23" s="9">
        <f>SUM(F23:H23)</f>
        <v>422635.1</v>
      </c>
      <c r="K23" s="73"/>
      <c r="L23" s="73"/>
      <c r="M23" s="73"/>
      <c r="N23" s="73"/>
    </row>
    <row r="24" spans="1:14" ht="84" customHeight="1" x14ac:dyDescent="0.25">
      <c r="A24" s="122"/>
      <c r="B24" s="4" t="s">
        <v>68</v>
      </c>
      <c r="C24" s="2" t="s">
        <v>123</v>
      </c>
      <c r="D24" s="9" t="s">
        <v>24</v>
      </c>
      <c r="E24" s="9" t="s">
        <v>24</v>
      </c>
      <c r="F24" s="9">
        <f>4673.6+2184.84</f>
        <v>6858.4400000000005</v>
      </c>
      <c r="G24" s="9">
        <v>16000</v>
      </c>
      <c r="H24" s="9">
        <v>10000</v>
      </c>
      <c r="I24" s="9">
        <f>SUM(F24:H24)</f>
        <v>32858.44</v>
      </c>
      <c r="K24" s="73"/>
      <c r="L24" s="73"/>
      <c r="M24" s="73"/>
      <c r="N24" s="73"/>
    </row>
    <row r="25" spans="1:14" ht="51" x14ac:dyDescent="0.25">
      <c r="A25" s="134"/>
      <c r="B25" s="4" t="s">
        <v>85</v>
      </c>
      <c r="C25" s="2" t="s">
        <v>268</v>
      </c>
      <c r="D25" s="9" t="s">
        <v>24</v>
      </c>
      <c r="E25" s="9" t="s">
        <v>24</v>
      </c>
      <c r="F25" s="72">
        <v>23153.71</v>
      </c>
      <c r="G25" s="72">
        <v>3780.95</v>
      </c>
      <c r="H25" s="72">
        <v>0</v>
      </c>
      <c r="I25" s="9">
        <f t="shared" ref="I25:I26" si="1">SUM(F25:H25)</f>
        <v>26934.66</v>
      </c>
      <c r="K25" s="74"/>
      <c r="L25" s="73"/>
      <c r="M25" s="73"/>
      <c r="N25" s="73"/>
    </row>
    <row r="26" spans="1:14" ht="38.25" x14ac:dyDescent="0.25">
      <c r="A26" s="110"/>
      <c r="B26" s="4" t="s">
        <v>86</v>
      </c>
      <c r="C26" s="2" t="s">
        <v>269</v>
      </c>
      <c r="D26" s="9" t="s">
        <v>24</v>
      </c>
      <c r="E26" s="9" t="s">
        <v>24</v>
      </c>
      <c r="F26" s="72">
        <v>6215.27</v>
      </c>
      <c r="G26" s="72">
        <v>3782.26</v>
      </c>
      <c r="H26" s="72">
        <v>0</v>
      </c>
      <c r="I26" s="9">
        <f t="shared" si="1"/>
        <v>9997.5300000000007</v>
      </c>
      <c r="K26" s="73"/>
      <c r="L26" s="73"/>
      <c r="M26" s="73"/>
      <c r="N26" s="73"/>
    </row>
  </sheetData>
  <mergeCells count="14">
    <mergeCell ref="A14:A19"/>
    <mergeCell ref="E20:I20"/>
    <mergeCell ref="B20:B21"/>
    <mergeCell ref="C20:C21"/>
    <mergeCell ref="D20:D21"/>
    <mergeCell ref="A20:A26"/>
    <mergeCell ref="B10:I10"/>
    <mergeCell ref="B11:I11"/>
    <mergeCell ref="B12:I12"/>
    <mergeCell ref="B13:I13"/>
    <mergeCell ref="B14:B15"/>
    <mergeCell ref="C14:C15"/>
    <mergeCell ref="D14:D15"/>
    <mergeCell ref="E14:I14"/>
  </mergeCells>
  <printOptions horizontalCentered="1"/>
  <pageMargins left="0.78740157480314965" right="0.78740157480314965" top="0.78740157480314965" bottom="0.39370078740157483" header="0.31496062992125984" footer="0.31496062992125984"/>
  <pageSetup paperSize="9" fitToHeight="0" orientation="landscape" r:id="rId1"/>
  <headerFooter differentFirst="1">
    <oddHeader>&amp;C&amp;P</oddHeader>
  </headerFooter>
  <rowBreaks count="1" manualBreakCount="1">
    <brk id="1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22"/>
  <sheetViews>
    <sheetView view="pageBreakPreview" topLeftCell="A10" zoomScale="130" zoomScaleNormal="100" zoomScaleSheetLayoutView="130" workbookViewId="0">
      <selection activeCell="G22" sqref="G22"/>
    </sheetView>
  </sheetViews>
  <sheetFormatPr defaultRowHeight="15.75" x14ac:dyDescent="0.25"/>
  <cols>
    <col min="1" max="1" width="28.875" customWidth="1"/>
    <col min="2" max="2" width="9" customWidth="1"/>
    <col min="3" max="3" width="20.75" customWidth="1"/>
    <col min="4" max="4" width="9.25" customWidth="1"/>
    <col min="6" max="6" width="9.625" customWidth="1"/>
    <col min="7" max="7" width="9.75" customWidth="1"/>
    <col min="8" max="8" width="10" customWidth="1"/>
    <col min="9" max="9" width="9.875" customWidth="1"/>
  </cols>
  <sheetData>
    <row r="1" spans="1:9" x14ac:dyDescent="0.25">
      <c r="F1" t="s">
        <v>258</v>
      </c>
    </row>
    <row r="2" spans="1:9" x14ac:dyDescent="0.25">
      <c r="F2" t="s">
        <v>56</v>
      </c>
    </row>
    <row r="3" spans="1:9" x14ac:dyDescent="0.25">
      <c r="F3" t="s">
        <v>49</v>
      </c>
    </row>
    <row r="6" spans="1:9" x14ac:dyDescent="0.25">
      <c r="A6" s="8" t="s">
        <v>47</v>
      </c>
      <c r="B6" s="8"/>
      <c r="C6" s="8"/>
      <c r="D6" s="8"/>
      <c r="E6" s="8"/>
      <c r="F6" s="8"/>
      <c r="G6" s="8"/>
      <c r="H6" s="8"/>
      <c r="I6" s="8"/>
    </row>
    <row r="7" spans="1:9" x14ac:dyDescent="0.25">
      <c r="A7" s="8" t="s">
        <v>71</v>
      </c>
      <c r="B7" s="8"/>
      <c r="C7" s="8"/>
      <c r="D7" s="8"/>
      <c r="E7" s="8"/>
      <c r="F7" s="8"/>
      <c r="G7" s="8"/>
      <c r="H7" s="8"/>
      <c r="I7" s="8"/>
    </row>
    <row r="8" spans="1:9" x14ac:dyDescent="0.25">
      <c r="A8" s="8" t="s">
        <v>78</v>
      </c>
      <c r="B8" s="8"/>
      <c r="C8" s="8"/>
      <c r="D8" s="8"/>
      <c r="E8" s="8"/>
      <c r="F8" s="8"/>
      <c r="G8" s="8"/>
      <c r="H8" s="8"/>
      <c r="I8" s="8"/>
    </row>
    <row r="10" spans="1:9" x14ac:dyDescent="0.25">
      <c r="A10" s="1" t="s">
        <v>0</v>
      </c>
      <c r="B10" s="116" t="s">
        <v>1</v>
      </c>
      <c r="C10" s="116"/>
      <c r="D10" s="116"/>
      <c r="E10" s="116"/>
      <c r="F10" s="116"/>
      <c r="G10" s="116"/>
      <c r="H10" s="116"/>
      <c r="I10" s="116"/>
    </row>
    <row r="11" spans="1:9" ht="36.75" customHeight="1" x14ac:dyDescent="0.25">
      <c r="A11" s="2" t="s">
        <v>2</v>
      </c>
      <c r="B11" s="116" t="s">
        <v>171</v>
      </c>
      <c r="C11" s="116"/>
      <c r="D11" s="116"/>
      <c r="E11" s="116"/>
      <c r="F11" s="116"/>
      <c r="G11" s="116"/>
      <c r="H11" s="116"/>
      <c r="I11" s="116"/>
    </row>
    <row r="12" spans="1:9" ht="24" customHeight="1" x14ac:dyDescent="0.25">
      <c r="A12" s="2" t="s">
        <v>59</v>
      </c>
      <c r="B12" s="116" t="s">
        <v>170</v>
      </c>
      <c r="C12" s="116"/>
      <c r="D12" s="116"/>
      <c r="E12" s="116"/>
      <c r="F12" s="116"/>
      <c r="G12" s="116"/>
      <c r="H12" s="116"/>
      <c r="I12" s="116"/>
    </row>
    <row r="13" spans="1:9" ht="23.25" customHeight="1" x14ac:dyDescent="0.25">
      <c r="A13" s="2" t="s">
        <v>61</v>
      </c>
      <c r="B13" s="116" t="s">
        <v>79</v>
      </c>
      <c r="C13" s="116"/>
      <c r="D13" s="116"/>
      <c r="E13" s="116"/>
      <c r="F13" s="116"/>
      <c r="G13" s="116"/>
      <c r="H13" s="116"/>
      <c r="I13" s="116"/>
    </row>
    <row r="14" spans="1:9" ht="22.9" customHeight="1" x14ac:dyDescent="0.25">
      <c r="A14" s="117" t="s">
        <v>64</v>
      </c>
      <c r="B14" s="116" t="s">
        <v>34</v>
      </c>
      <c r="C14" s="116" t="s">
        <v>65</v>
      </c>
      <c r="D14" s="116" t="s">
        <v>36</v>
      </c>
      <c r="E14" s="116" t="s">
        <v>66</v>
      </c>
      <c r="F14" s="116"/>
      <c r="G14" s="116"/>
      <c r="H14" s="116"/>
      <c r="I14" s="116"/>
    </row>
    <row r="15" spans="1:9" ht="22.9" customHeight="1" x14ac:dyDescent="0.25">
      <c r="A15" s="117"/>
      <c r="B15" s="116"/>
      <c r="C15" s="116"/>
      <c r="D15" s="116"/>
      <c r="E15" s="7" t="s">
        <v>11</v>
      </c>
      <c r="F15" s="7">
        <v>2025</v>
      </c>
      <c r="G15" s="7">
        <v>2026</v>
      </c>
      <c r="H15" s="7">
        <v>2027</v>
      </c>
      <c r="I15" s="7" t="s">
        <v>38</v>
      </c>
    </row>
    <row r="16" spans="1:9" ht="38.25" x14ac:dyDescent="0.25">
      <c r="A16" s="117"/>
      <c r="B16" s="4" t="s">
        <v>67</v>
      </c>
      <c r="C16" s="12" t="s">
        <v>225</v>
      </c>
      <c r="D16" s="13" t="s">
        <v>24</v>
      </c>
      <c r="E16" s="13" t="s">
        <v>24</v>
      </c>
      <c r="F16" s="10">
        <v>0</v>
      </c>
      <c r="G16" s="10">
        <v>1</v>
      </c>
      <c r="H16" s="10">
        <v>0</v>
      </c>
      <c r="I16" s="15">
        <v>1</v>
      </c>
    </row>
    <row r="17" spans="1:15" ht="57" customHeight="1" x14ac:dyDescent="0.25">
      <c r="A17" s="117"/>
      <c r="B17" s="14" t="s">
        <v>68</v>
      </c>
      <c r="C17" s="2" t="s">
        <v>226</v>
      </c>
      <c r="D17" s="9" t="s">
        <v>24</v>
      </c>
      <c r="E17" s="9" t="s">
        <v>24</v>
      </c>
      <c r="F17" s="10">
        <v>34</v>
      </c>
      <c r="G17" s="10">
        <v>15</v>
      </c>
      <c r="H17" s="10">
        <v>15</v>
      </c>
      <c r="I17" s="10">
        <f>SUM(F17:H17)</f>
        <v>64</v>
      </c>
    </row>
    <row r="18" spans="1:15" ht="26.45" customHeight="1" x14ac:dyDescent="0.25">
      <c r="A18" s="117" t="s">
        <v>33</v>
      </c>
      <c r="B18" s="116" t="s">
        <v>34</v>
      </c>
      <c r="C18" s="114" t="s">
        <v>69</v>
      </c>
      <c r="D18" s="116" t="s">
        <v>70</v>
      </c>
      <c r="E18" s="94" t="s">
        <v>37</v>
      </c>
      <c r="F18" s="95"/>
      <c r="G18" s="95"/>
      <c r="H18" s="95"/>
      <c r="I18" s="96"/>
    </row>
    <row r="19" spans="1:15" x14ac:dyDescent="0.25">
      <c r="A19" s="117"/>
      <c r="B19" s="116"/>
      <c r="C19" s="115"/>
      <c r="D19" s="116"/>
      <c r="E19" s="7" t="s">
        <v>11</v>
      </c>
      <c r="F19" s="7">
        <v>2025</v>
      </c>
      <c r="G19" s="7">
        <v>2026</v>
      </c>
      <c r="H19" s="7">
        <v>2027</v>
      </c>
      <c r="I19" s="7" t="s">
        <v>38</v>
      </c>
    </row>
    <row r="20" spans="1:15" x14ac:dyDescent="0.25">
      <c r="A20" s="117"/>
      <c r="B20" s="3"/>
      <c r="C20" s="5" t="s">
        <v>38</v>
      </c>
      <c r="D20" s="9" t="s">
        <v>24</v>
      </c>
      <c r="E20" s="9" t="s">
        <v>24</v>
      </c>
      <c r="F20" s="9">
        <f>SUM(F21:F22)</f>
        <v>260197.96</v>
      </c>
      <c r="G20" s="9">
        <f>SUM(G21:G22)</f>
        <v>367509.55</v>
      </c>
      <c r="H20" s="9">
        <f>SUM(H21:H22)</f>
        <v>50000</v>
      </c>
      <c r="I20" s="9">
        <f>SUM(I21:I22)</f>
        <v>677707.51</v>
      </c>
    </row>
    <row r="21" spans="1:15" ht="25.5" x14ac:dyDescent="0.25">
      <c r="A21" s="117"/>
      <c r="B21" s="4" t="s">
        <v>67</v>
      </c>
      <c r="C21" s="12" t="s">
        <v>129</v>
      </c>
      <c r="D21" s="13" t="s">
        <v>24</v>
      </c>
      <c r="E21" s="13" t="s">
        <v>24</v>
      </c>
      <c r="F21" s="29">
        <f>90192.69+51703.11</f>
        <v>141895.79999999999</v>
      </c>
      <c r="G21" s="29">
        <f>189945.81+127563.74</f>
        <v>317509.55</v>
      </c>
      <c r="H21" s="29">
        <f>198303.42-198303.42</f>
        <v>0</v>
      </c>
      <c r="I21" s="13">
        <f>SUM(F21:H21)</f>
        <v>459405.35</v>
      </c>
      <c r="K21" s="73"/>
      <c r="L21" s="73"/>
      <c r="M21" s="73"/>
      <c r="N21" s="73"/>
      <c r="O21" s="73"/>
    </row>
    <row r="22" spans="1:15" ht="38.25" x14ac:dyDescent="0.25">
      <c r="A22" s="117"/>
      <c r="B22" s="14" t="s">
        <v>68</v>
      </c>
      <c r="C22" s="2" t="s">
        <v>80</v>
      </c>
      <c r="D22" s="9" t="s">
        <v>24</v>
      </c>
      <c r="E22" s="9" t="s">
        <v>24</v>
      </c>
      <c r="F22" s="9">
        <v>118302.16</v>
      </c>
      <c r="G22" s="9">
        <v>50000</v>
      </c>
      <c r="H22" s="9">
        <v>50000</v>
      </c>
      <c r="I22" s="9">
        <f>SUM(F22:H22)</f>
        <v>218302.16</v>
      </c>
      <c r="K22" s="74"/>
      <c r="L22" s="73"/>
      <c r="M22" s="73"/>
      <c r="N22" s="73"/>
    </row>
  </sheetData>
  <mergeCells count="14">
    <mergeCell ref="A18:A22"/>
    <mergeCell ref="B14:B15"/>
    <mergeCell ref="C14:C15"/>
    <mergeCell ref="D14:D15"/>
    <mergeCell ref="A14:A17"/>
    <mergeCell ref="E14:I14"/>
    <mergeCell ref="B18:B19"/>
    <mergeCell ref="C18:C19"/>
    <mergeCell ref="D18:D19"/>
    <mergeCell ref="B10:I10"/>
    <mergeCell ref="B11:I11"/>
    <mergeCell ref="B12:I12"/>
    <mergeCell ref="B13:I13"/>
    <mergeCell ref="E18:I18"/>
  </mergeCells>
  <printOptions horizontalCentered="1"/>
  <pageMargins left="0.78740157480314965" right="0.78740157480314965" top="0.78740157480314965" bottom="0.39370078740157483" header="0.31496062992125984" footer="0.31496062992125984"/>
  <pageSetup paperSize="9" fitToHeight="0" orientation="landscape" r:id="rId1"/>
  <headerFooter differentFirst="1"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opLeftCell="A7" zoomScale="130" zoomScaleNormal="130" zoomScaleSheetLayoutView="130" workbookViewId="0">
      <selection activeCell="I21" sqref="I21"/>
    </sheetView>
  </sheetViews>
  <sheetFormatPr defaultRowHeight="15.75" x14ac:dyDescent="0.25"/>
  <cols>
    <col min="1" max="1" width="28.875" customWidth="1"/>
    <col min="2" max="2" width="9" customWidth="1"/>
    <col min="3" max="3" width="27" customWidth="1"/>
    <col min="4" max="4" width="9.75" customWidth="1"/>
    <col min="6" max="6" width="12.875" customWidth="1"/>
    <col min="7" max="7" width="13.25" customWidth="1"/>
    <col min="8" max="8" width="12.5" customWidth="1"/>
    <col min="9" max="9" width="12.75" customWidth="1"/>
  </cols>
  <sheetData>
    <row r="1" spans="1:9" x14ac:dyDescent="0.25">
      <c r="F1" t="s">
        <v>299</v>
      </c>
    </row>
    <row r="2" spans="1:9" x14ac:dyDescent="0.25">
      <c r="F2" t="s">
        <v>56</v>
      </c>
    </row>
    <row r="3" spans="1:9" x14ac:dyDescent="0.25">
      <c r="F3" t="s">
        <v>49</v>
      </c>
    </row>
    <row r="6" spans="1:9" x14ac:dyDescent="0.25">
      <c r="A6" s="8" t="s">
        <v>47</v>
      </c>
      <c r="B6" s="8"/>
      <c r="C6" s="8"/>
      <c r="D6" s="8"/>
      <c r="E6" s="8"/>
      <c r="F6" s="8"/>
      <c r="G6" s="8"/>
      <c r="H6" s="8"/>
      <c r="I6" s="8"/>
    </row>
    <row r="7" spans="1:9" x14ac:dyDescent="0.25">
      <c r="A7" s="8" t="s">
        <v>71</v>
      </c>
      <c r="B7" s="8"/>
      <c r="C7" s="8"/>
      <c r="D7" s="8"/>
      <c r="E7" s="8"/>
      <c r="F7" s="8"/>
      <c r="G7" s="8"/>
      <c r="H7" s="8"/>
      <c r="I7" s="8"/>
    </row>
    <row r="8" spans="1:9" ht="30.6" customHeight="1" x14ac:dyDescent="0.25">
      <c r="A8" s="135" t="s">
        <v>295</v>
      </c>
      <c r="B8" s="135"/>
      <c r="C8" s="135"/>
      <c r="D8" s="135"/>
      <c r="E8" s="135"/>
      <c r="F8" s="135"/>
      <c r="G8" s="135"/>
      <c r="H8" s="135"/>
      <c r="I8" s="135"/>
    </row>
    <row r="10" spans="1:9" x14ac:dyDescent="0.25">
      <c r="A10" s="1" t="s">
        <v>0</v>
      </c>
      <c r="B10" s="116" t="s">
        <v>1</v>
      </c>
      <c r="C10" s="116"/>
      <c r="D10" s="116"/>
      <c r="E10" s="116"/>
      <c r="F10" s="116"/>
      <c r="G10" s="116"/>
      <c r="H10" s="116"/>
      <c r="I10" s="116"/>
    </row>
    <row r="11" spans="1:9" ht="26.45" customHeight="1" x14ac:dyDescent="0.25">
      <c r="A11" s="86" t="s">
        <v>2</v>
      </c>
      <c r="B11" s="97" t="s">
        <v>296</v>
      </c>
      <c r="C11" s="98"/>
      <c r="D11" s="98"/>
      <c r="E11" s="98"/>
      <c r="F11" s="98"/>
      <c r="G11" s="98"/>
      <c r="H11" s="98"/>
      <c r="I11" s="99"/>
    </row>
    <row r="12" spans="1:9" ht="16.5" customHeight="1" x14ac:dyDescent="0.25">
      <c r="A12" s="23" t="s">
        <v>59</v>
      </c>
      <c r="B12" s="136" t="s">
        <v>194</v>
      </c>
      <c r="C12" s="137"/>
      <c r="D12" s="137"/>
      <c r="E12" s="137"/>
      <c r="F12" s="137"/>
      <c r="G12" s="137"/>
      <c r="H12" s="137"/>
      <c r="I12" s="138"/>
    </row>
    <row r="13" spans="1:9" ht="31.5" customHeight="1" x14ac:dyDescent="0.25">
      <c r="A13" s="23" t="s">
        <v>61</v>
      </c>
      <c r="B13" s="136" t="s">
        <v>195</v>
      </c>
      <c r="C13" s="137"/>
      <c r="D13" s="137"/>
      <c r="E13" s="137"/>
      <c r="F13" s="137"/>
      <c r="G13" s="137"/>
      <c r="H13" s="137"/>
      <c r="I13" s="138"/>
    </row>
    <row r="14" spans="1:9" ht="22.9" customHeight="1" x14ac:dyDescent="0.25">
      <c r="A14" s="121" t="s">
        <v>64</v>
      </c>
      <c r="B14" s="116" t="s">
        <v>34</v>
      </c>
      <c r="C14" s="116" t="s">
        <v>65</v>
      </c>
      <c r="D14" s="116" t="s">
        <v>36</v>
      </c>
      <c r="E14" s="116" t="s">
        <v>66</v>
      </c>
      <c r="F14" s="116"/>
      <c r="G14" s="116"/>
      <c r="H14" s="116"/>
      <c r="I14" s="116"/>
    </row>
    <row r="15" spans="1:9" x14ac:dyDescent="0.25">
      <c r="A15" s="122"/>
      <c r="B15" s="116"/>
      <c r="C15" s="116"/>
      <c r="D15" s="116"/>
      <c r="E15" s="84" t="s">
        <v>11</v>
      </c>
      <c r="F15" s="84">
        <v>2025</v>
      </c>
      <c r="G15" s="84">
        <v>2026</v>
      </c>
      <c r="H15" s="84">
        <v>2027</v>
      </c>
      <c r="I15" s="84" t="s">
        <v>38</v>
      </c>
    </row>
    <row r="16" spans="1:9" ht="38.25" x14ac:dyDescent="0.25">
      <c r="A16" s="122"/>
      <c r="B16" s="108" t="s">
        <v>67</v>
      </c>
      <c r="C16" s="40" t="s">
        <v>177</v>
      </c>
      <c r="D16" s="9" t="s">
        <v>24</v>
      </c>
      <c r="E16" s="9" t="s">
        <v>24</v>
      </c>
      <c r="F16" s="9" t="s">
        <v>24</v>
      </c>
      <c r="G16" s="9" t="s">
        <v>24</v>
      </c>
      <c r="H16" s="9" t="s">
        <v>24</v>
      </c>
      <c r="I16" s="9" t="s">
        <v>24</v>
      </c>
    </row>
    <row r="17" spans="1:9" x14ac:dyDescent="0.25">
      <c r="A17" s="122"/>
      <c r="B17" s="109"/>
      <c r="C17" s="40" t="s">
        <v>297</v>
      </c>
      <c r="D17" s="9" t="s">
        <v>24</v>
      </c>
      <c r="E17" s="9" t="s">
        <v>24</v>
      </c>
      <c r="F17" s="9">
        <v>597.20000000000005</v>
      </c>
      <c r="G17" s="9">
        <v>1962.78</v>
      </c>
      <c r="H17" s="9">
        <v>327.7</v>
      </c>
      <c r="I17" s="9">
        <f>F17+G17+H17</f>
        <v>2887.68</v>
      </c>
    </row>
    <row r="18" spans="1:9" x14ac:dyDescent="0.25">
      <c r="A18" s="123"/>
      <c r="B18" s="111"/>
      <c r="C18" s="40" t="s">
        <v>298</v>
      </c>
      <c r="D18" s="9" t="s">
        <v>24</v>
      </c>
      <c r="E18" s="9" t="s">
        <v>24</v>
      </c>
      <c r="F18" s="10">
        <v>27</v>
      </c>
      <c r="G18" s="10">
        <v>97</v>
      </c>
      <c r="H18" s="10">
        <v>17</v>
      </c>
      <c r="I18" s="10">
        <f>F18+G18+H18</f>
        <v>141</v>
      </c>
    </row>
    <row r="19" spans="1:9" ht="26.25" customHeight="1" x14ac:dyDescent="0.25">
      <c r="A19" s="117" t="s">
        <v>33</v>
      </c>
      <c r="B19" s="116" t="s">
        <v>34</v>
      </c>
      <c r="C19" s="116" t="s">
        <v>69</v>
      </c>
      <c r="D19" s="116" t="s">
        <v>70</v>
      </c>
      <c r="E19" s="94" t="s">
        <v>37</v>
      </c>
      <c r="F19" s="95"/>
      <c r="G19" s="95"/>
      <c r="H19" s="95"/>
      <c r="I19" s="96"/>
    </row>
    <row r="20" spans="1:9" x14ac:dyDescent="0.25">
      <c r="A20" s="117"/>
      <c r="B20" s="116"/>
      <c r="C20" s="116"/>
      <c r="D20" s="116"/>
      <c r="E20" s="84" t="s">
        <v>11</v>
      </c>
      <c r="F20" s="27">
        <v>2025</v>
      </c>
      <c r="G20" s="27">
        <v>2026</v>
      </c>
      <c r="H20" s="27">
        <v>2027</v>
      </c>
      <c r="I20" s="27" t="s">
        <v>38</v>
      </c>
    </row>
    <row r="21" spans="1:9" x14ac:dyDescent="0.25">
      <c r="A21" s="117"/>
      <c r="B21" s="3"/>
      <c r="C21" s="5" t="s">
        <v>38</v>
      </c>
      <c r="D21" s="9" t="s">
        <v>24</v>
      </c>
      <c r="E21" s="9" t="s">
        <v>24</v>
      </c>
      <c r="F21" s="13">
        <v>76177.119999999995</v>
      </c>
      <c r="G21" s="13">
        <v>133987.4</v>
      </c>
      <c r="H21" s="13">
        <v>36630.480000000003</v>
      </c>
      <c r="I21" s="13">
        <f>F21+G21+H21</f>
        <v>246795</v>
      </c>
    </row>
    <row r="22" spans="1:9" ht="38.25" x14ac:dyDescent="0.25">
      <c r="A22" s="117"/>
      <c r="B22" s="85" t="s">
        <v>67</v>
      </c>
      <c r="C22" s="40" t="s">
        <v>196</v>
      </c>
      <c r="D22" s="9" t="s">
        <v>24</v>
      </c>
      <c r="E22" s="9" t="s">
        <v>24</v>
      </c>
      <c r="F22" s="39">
        <v>76177.119999999995</v>
      </c>
      <c r="G22" s="13">
        <v>133987.4</v>
      </c>
      <c r="H22" s="13">
        <v>36630.480000000003</v>
      </c>
      <c r="I22" s="13">
        <f>F22+G22+H22</f>
        <v>246795</v>
      </c>
    </row>
  </sheetData>
  <mergeCells count="16">
    <mergeCell ref="E19:I19"/>
    <mergeCell ref="A8:I8"/>
    <mergeCell ref="B10:I10"/>
    <mergeCell ref="B11:I11"/>
    <mergeCell ref="B12:I12"/>
    <mergeCell ref="B13:I13"/>
    <mergeCell ref="A14:A18"/>
    <mergeCell ref="B14:B15"/>
    <mergeCell ref="C14:C15"/>
    <mergeCell ref="D14:D15"/>
    <mergeCell ref="E14:I14"/>
    <mergeCell ref="B16:B18"/>
    <mergeCell ref="A19:A22"/>
    <mergeCell ref="B19:B20"/>
    <mergeCell ref="C19:C20"/>
    <mergeCell ref="D19:D20"/>
  </mergeCells>
  <printOptions horizontalCentered="1"/>
  <pageMargins left="0.78740157480314965" right="0.78740157480314965" top="0.78740157480314965" bottom="0.39370078740157483" header="0.31496062992125984" footer="0.31496062992125984"/>
  <pageSetup paperSize="9" scale="89" fitToHeight="0" orientation="landscape" r:id="rId1"/>
  <headerFooter differentFirst="1"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20"/>
  <sheetViews>
    <sheetView view="pageBreakPreview" zoomScaleNormal="100" zoomScaleSheetLayoutView="100" workbookViewId="0">
      <selection activeCell="F16" sqref="F16"/>
    </sheetView>
  </sheetViews>
  <sheetFormatPr defaultRowHeight="15.75" x14ac:dyDescent="0.25"/>
  <cols>
    <col min="1" max="1" width="28.875" customWidth="1"/>
    <col min="2" max="2" width="9" customWidth="1"/>
    <col min="3" max="3" width="20.75" customWidth="1"/>
    <col min="4" max="4" width="9.25" customWidth="1"/>
    <col min="6" max="6" width="9.625" customWidth="1"/>
    <col min="7" max="7" width="8.625" customWidth="1"/>
    <col min="8" max="8" width="9.25" customWidth="1"/>
    <col min="9" max="9" width="10.125" customWidth="1"/>
  </cols>
  <sheetData>
    <row r="1" spans="1:9" x14ac:dyDescent="0.25">
      <c r="F1" t="s">
        <v>259</v>
      </c>
    </row>
    <row r="2" spans="1:9" x14ac:dyDescent="0.25">
      <c r="F2" t="s">
        <v>56</v>
      </c>
    </row>
    <row r="3" spans="1:9" x14ac:dyDescent="0.25">
      <c r="F3" t="s">
        <v>49</v>
      </c>
    </row>
    <row r="6" spans="1:9" x14ac:dyDescent="0.25">
      <c r="A6" s="8" t="s">
        <v>47</v>
      </c>
      <c r="B6" s="8"/>
      <c r="C6" s="8"/>
      <c r="D6" s="8"/>
      <c r="E6" s="8"/>
      <c r="F6" s="8"/>
      <c r="G6" s="8"/>
      <c r="H6" s="8"/>
      <c r="I6" s="8"/>
    </row>
    <row r="7" spans="1:9" x14ac:dyDescent="0.25">
      <c r="A7" s="8" t="s">
        <v>57</v>
      </c>
      <c r="B7" s="8"/>
      <c r="C7" s="8"/>
      <c r="D7" s="8"/>
      <c r="E7" s="8"/>
      <c r="F7" s="8"/>
      <c r="G7" s="8"/>
      <c r="H7" s="8"/>
      <c r="I7" s="8"/>
    </row>
    <row r="8" spans="1:9" x14ac:dyDescent="0.25">
      <c r="A8" s="8" t="s">
        <v>58</v>
      </c>
      <c r="B8" s="8"/>
      <c r="C8" s="8"/>
      <c r="D8" s="8"/>
      <c r="E8" s="8"/>
      <c r="F8" s="8"/>
      <c r="G8" s="8"/>
      <c r="H8" s="8"/>
      <c r="I8" s="8"/>
    </row>
    <row r="10" spans="1:9" x14ac:dyDescent="0.25">
      <c r="A10" s="1" t="s">
        <v>0</v>
      </c>
      <c r="B10" s="116" t="s">
        <v>1</v>
      </c>
      <c r="C10" s="116"/>
      <c r="D10" s="116"/>
      <c r="E10" s="116"/>
      <c r="F10" s="116"/>
      <c r="G10" s="116"/>
      <c r="H10" s="116"/>
      <c r="I10" s="116"/>
    </row>
    <row r="11" spans="1:9" ht="25.5" x14ac:dyDescent="0.25">
      <c r="A11" s="2" t="s">
        <v>2</v>
      </c>
      <c r="B11" s="116" t="s">
        <v>174</v>
      </c>
      <c r="C11" s="116"/>
      <c r="D11" s="116"/>
      <c r="E11" s="116"/>
      <c r="F11" s="116"/>
      <c r="G11" s="116"/>
      <c r="H11" s="116"/>
      <c r="I11" s="116"/>
    </row>
    <row r="12" spans="1:9" x14ac:dyDescent="0.25">
      <c r="A12" s="2" t="s">
        <v>59</v>
      </c>
      <c r="B12" s="116" t="s">
        <v>60</v>
      </c>
      <c r="C12" s="116"/>
      <c r="D12" s="116"/>
      <c r="E12" s="116"/>
      <c r="F12" s="116"/>
      <c r="G12" s="116"/>
      <c r="H12" s="116"/>
      <c r="I12" s="116"/>
    </row>
    <row r="13" spans="1:9" x14ac:dyDescent="0.25">
      <c r="A13" s="2" t="s">
        <v>61</v>
      </c>
      <c r="B13" s="131" t="s">
        <v>63</v>
      </c>
      <c r="C13" s="131"/>
      <c r="D13" s="131"/>
      <c r="E13" s="131"/>
      <c r="F13" s="131"/>
      <c r="G13" s="131"/>
      <c r="H13" s="131"/>
      <c r="I13" s="131"/>
    </row>
    <row r="14" spans="1:9" ht="22.9" customHeight="1" x14ac:dyDescent="0.25">
      <c r="A14" s="121" t="s">
        <v>64</v>
      </c>
      <c r="B14" s="130" t="s">
        <v>34</v>
      </c>
      <c r="C14" s="131" t="s">
        <v>65</v>
      </c>
      <c r="D14" s="130" t="s">
        <v>36</v>
      </c>
      <c r="E14" s="116" t="s">
        <v>66</v>
      </c>
      <c r="F14" s="116"/>
      <c r="G14" s="116"/>
      <c r="H14" s="116"/>
      <c r="I14" s="116"/>
    </row>
    <row r="15" spans="1:9" ht="22.9" customHeight="1" x14ac:dyDescent="0.25">
      <c r="A15" s="122"/>
      <c r="B15" s="130"/>
      <c r="C15" s="131"/>
      <c r="D15" s="130"/>
      <c r="E15" s="3" t="s">
        <v>11</v>
      </c>
      <c r="F15" s="3">
        <v>2025</v>
      </c>
      <c r="G15" s="3">
        <v>2026</v>
      </c>
      <c r="H15" s="3">
        <v>2027</v>
      </c>
      <c r="I15" s="3" t="s">
        <v>38</v>
      </c>
    </row>
    <row r="16" spans="1:9" ht="51" customHeight="1" x14ac:dyDescent="0.25">
      <c r="A16" s="123"/>
      <c r="B16" s="4" t="s">
        <v>67</v>
      </c>
      <c r="C16" s="2" t="s">
        <v>223</v>
      </c>
      <c r="D16" s="9" t="s">
        <v>24</v>
      </c>
      <c r="E16" s="9" t="s">
        <v>24</v>
      </c>
      <c r="F16" s="10">
        <v>8</v>
      </c>
      <c r="G16" s="10">
        <v>5</v>
      </c>
      <c r="H16" s="10">
        <v>1</v>
      </c>
      <c r="I16" s="10">
        <f>SUM(F16:H16)</f>
        <v>14</v>
      </c>
    </row>
    <row r="17" spans="1:9" ht="26.45" customHeight="1" x14ac:dyDescent="0.25">
      <c r="A17" s="121" t="s">
        <v>33</v>
      </c>
      <c r="B17" s="130" t="s">
        <v>34</v>
      </c>
      <c r="C17" s="131" t="s">
        <v>69</v>
      </c>
      <c r="D17" s="130" t="s">
        <v>70</v>
      </c>
      <c r="E17" s="6" t="s">
        <v>37</v>
      </c>
      <c r="F17" s="6"/>
      <c r="G17" s="6"/>
      <c r="H17" s="6"/>
      <c r="I17" s="6"/>
    </row>
    <row r="18" spans="1:9" x14ac:dyDescent="0.25">
      <c r="A18" s="122"/>
      <c r="B18" s="130"/>
      <c r="C18" s="131"/>
      <c r="D18" s="130"/>
      <c r="E18" s="3" t="s">
        <v>11</v>
      </c>
      <c r="F18" s="3">
        <v>2025</v>
      </c>
      <c r="G18" s="3">
        <v>2026</v>
      </c>
      <c r="H18" s="3">
        <v>2027</v>
      </c>
      <c r="I18" s="4" t="s">
        <v>38</v>
      </c>
    </row>
    <row r="19" spans="1:9" x14ac:dyDescent="0.25">
      <c r="A19" s="122"/>
      <c r="B19" s="3"/>
      <c r="C19" s="5" t="s">
        <v>38</v>
      </c>
      <c r="D19" s="9" t="s">
        <v>24</v>
      </c>
      <c r="E19" s="9" t="s">
        <v>24</v>
      </c>
      <c r="F19" s="9">
        <f>SUM(F20:F20)</f>
        <v>142857.14000000001</v>
      </c>
      <c r="G19" s="9">
        <f>SUM(G20:G20)</f>
        <v>142857.13</v>
      </c>
      <c r="H19" s="9">
        <f>SUM(H20:H20)</f>
        <v>116071</v>
      </c>
      <c r="I19" s="9">
        <f>SUM(F19:H19)</f>
        <v>401785.27</v>
      </c>
    </row>
    <row r="20" spans="1:9" ht="28.5" customHeight="1" x14ac:dyDescent="0.25">
      <c r="A20" s="123"/>
      <c r="B20" s="4" t="s">
        <v>67</v>
      </c>
      <c r="C20" s="2" t="s">
        <v>160</v>
      </c>
      <c r="D20" s="9" t="s">
        <v>24</v>
      </c>
      <c r="E20" s="9" t="s">
        <v>24</v>
      </c>
      <c r="F20" s="9">
        <v>142857.14000000001</v>
      </c>
      <c r="G20" s="9">
        <v>142857.13</v>
      </c>
      <c r="H20" s="9">
        <v>116071</v>
      </c>
      <c r="I20" s="9">
        <f>SUM(F20:H20)</f>
        <v>401785.27</v>
      </c>
    </row>
  </sheetData>
  <mergeCells count="13">
    <mergeCell ref="A17:A20"/>
    <mergeCell ref="B13:I13"/>
    <mergeCell ref="A14:A16"/>
    <mergeCell ref="E14:I14"/>
    <mergeCell ref="C17:C18"/>
    <mergeCell ref="D17:D18"/>
    <mergeCell ref="B17:B18"/>
    <mergeCell ref="B10:I10"/>
    <mergeCell ref="B11:I11"/>
    <mergeCell ref="B12:I12"/>
    <mergeCell ref="B14:B15"/>
    <mergeCell ref="C14:C15"/>
    <mergeCell ref="D14:D15"/>
  </mergeCells>
  <printOptions horizontalCentered="1"/>
  <pageMargins left="0.78740157480314965" right="0.78740157480314965" top="0.78740157480314965" bottom="0.39370078740157483" header="0.31496062992125984" footer="0.31496062992125984"/>
  <pageSetup paperSize="9" fitToHeight="0" orientation="landscape" r:id="rId1"/>
  <headerFooter differentFirst="1"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20"/>
  <sheetViews>
    <sheetView view="pageBreakPreview" zoomScale="130" zoomScaleNormal="145" zoomScaleSheetLayoutView="130" workbookViewId="0">
      <selection activeCell="I20" sqref="I20"/>
    </sheetView>
  </sheetViews>
  <sheetFormatPr defaultRowHeight="15.75" x14ac:dyDescent="0.25"/>
  <cols>
    <col min="1" max="1" width="28.875" customWidth="1"/>
    <col min="2" max="2" width="9" customWidth="1"/>
    <col min="3" max="3" width="20.75" customWidth="1"/>
    <col min="4" max="4" width="9.25" customWidth="1"/>
    <col min="6" max="6" width="9.625" customWidth="1"/>
    <col min="7" max="7" width="8.625" customWidth="1"/>
    <col min="8" max="8" width="9.25" customWidth="1"/>
    <col min="9" max="9" width="10.125" customWidth="1"/>
  </cols>
  <sheetData>
    <row r="1" spans="1:9" x14ac:dyDescent="0.25">
      <c r="F1" t="s">
        <v>300</v>
      </c>
    </row>
    <row r="2" spans="1:9" x14ac:dyDescent="0.25">
      <c r="F2" t="s">
        <v>56</v>
      </c>
    </row>
    <row r="3" spans="1:9" x14ac:dyDescent="0.25">
      <c r="F3" t="s">
        <v>49</v>
      </c>
    </row>
    <row r="6" spans="1:9" x14ac:dyDescent="0.25">
      <c r="A6" s="8" t="s">
        <v>47</v>
      </c>
      <c r="B6" s="8"/>
      <c r="C6" s="8"/>
      <c r="D6" s="8"/>
      <c r="E6" s="8"/>
      <c r="F6" s="8"/>
      <c r="G6" s="8"/>
      <c r="H6" s="8"/>
      <c r="I6" s="8"/>
    </row>
    <row r="7" spans="1:9" x14ac:dyDescent="0.25">
      <c r="A7" s="8" t="s">
        <v>57</v>
      </c>
      <c r="B7" s="8"/>
      <c r="C7" s="8"/>
      <c r="D7" s="8"/>
      <c r="E7" s="8"/>
      <c r="F7" s="8"/>
      <c r="G7" s="8"/>
      <c r="H7" s="8"/>
      <c r="I7" s="8"/>
    </row>
    <row r="8" spans="1:9" x14ac:dyDescent="0.25">
      <c r="A8" s="8" t="s">
        <v>290</v>
      </c>
      <c r="B8" s="8"/>
      <c r="C8" s="8"/>
      <c r="D8" s="8"/>
      <c r="E8" s="8"/>
      <c r="F8" s="8"/>
      <c r="G8" s="8"/>
      <c r="H8" s="8"/>
      <c r="I8" s="8"/>
    </row>
    <row r="10" spans="1:9" x14ac:dyDescent="0.25">
      <c r="A10" s="1" t="s">
        <v>0</v>
      </c>
      <c r="B10" s="116" t="s">
        <v>1</v>
      </c>
      <c r="C10" s="116"/>
      <c r="D10" s="116"/>
      <c r="E10" s="116"/>
      <c r="F10" s="116"/>
      <c r="G10" s="116"/>
      <c r="H10" s="116"/>
      <c r="I10" s="116"/>
    </row>
    <row r="11" spans="1:9" ht="25.5" customHeight="1" x14ac:dyDescent="0.25">
      <c r="A11" s="2" t="s">
        <v>2</v>
      </c>
      <c r="B11" s="116" t="s">
        <v>167</v>
      </c>
      <c r="C11" s="116"/>
      <c r="D11" s="116"/>
      <c r="E11" s="116"/>
      <c r="F11" s="116"/>
      <c r="G11" s="116"/>
      <c r="H11" s="116"/>
      <c r="I11" s="116"/>
    </row>
    <row r="12" spans="1:9" ht="15.75" customHeight="1" x14ac:dyDescent="0.25">
      <c r="A12" s="2" t="s">
        <v>59</v>
      </c>
      <c r="B12" s="116" t="s">
        <v>280</v>
      </c>
      <c r="C12" s="116"/>
      <c r="D12" s="116"/>
      <c r="E12" s="116"/>
      <c r="F12" s="116"/>
      <c r="G12" s="116"/>
      <c r="H12" s="116"/>
      <c r="I12" s="116"/>
    </row>
    <row r="13" spans="1:9" ht="15.75" customHeight="1" x14ac:dyDescent="0.25">
      <c r="A13" s="2" t="s">
        <v>61</v>
      </c>
      <c r="B13" s="116" t="s">
        <v>76</v>
      </c>
      <c r="C13" s="116"/>
      <c r="D13" s="116"/>
      <c r="E13" s="116"/>
      <c r="F13" s="116"/>
      <c r="G13" s="116"/>
      <c r="H13" s="116"/>
      <c r="I13" s="116"/>
    </row>
    <row r="14" spans="1:9" ht="22.9" customHeight="1" x14ac:dyDescent="0.25">
      <c r="A14" s="121" t="s">
        <v>64</v>
      </c>
      <c r="B14" s="130" t="s">
        <v>34</v>
      </c>
      <c r="C14" s="131" t="s">
        <v>65</v>
      </c>
      <c r="D14" s="130" t="s">
        <v>36</v>
      </c>
      <c r="E14" s="116" t="s">
        <v>66</v>
      </c>
      <c r="F14" s="116"/>
      <c r="G14" s="116"/>
      <c r="H14" s="116"/>
      <c r="I14" s="116"/>
    </row>
    <row r="15" spans="1:9" ht="22.9" customHeight="1" x14ac:dyDescent="0.25">
      <c r="A15" s="122"/>
      <c r="B15" s="130"/>
      <c r="C15" s="131"/>
      <c r="D15" s="130"/>
      <c r="E15" s="3" t="s">
        <v>11</v>
      </c>
      <c r="F15" s="3">
        <v>2025</v>
      </c>
      <c r="G15" s="3">
        <v>2026</v>
      </c>
      <c r="H15" s="3">
        <v>2027</v>
      </c>
      <c r="I15" s="3" t="s">
        <v>38</v>
      </c>
    </row>
    <row r="16" spans="1:9" ht="41.25" customHeight="1" x14ac:dyDescent="0.25">
      <c r="A16" s="123"/>
      <c r="B16" s="4" t="s">
        <v>67</v>
      </c>
      <c r="C16" s="2" t="s">
        <v>281</v>
      </c>
      <c r="D16" s="9" t="s">
        <v>24</v>
      </c>
      <c r="E16" s="9" t="s">
        <v>24</v>
      </c>
      <c r="F16" s="10">
        <v>0</v>
      </c>
      <c r="G16" s="10">
        <v>1</v>
      </c>
      <c r="H16" s="10">
        <v>0</v>
      </c>
      <c r="I16" s="10">
        <f>SUM(F16:H16)</f>
        <v>1</v>
      </c>
    </row>
    <row r="17" spans="1:9" ht="26.45" customHeight="1" x14ac:dyDescent="0.25">
      <c r="A17" s="121" t="s">
        <v>33</v>
      </c>
      <c r="B17" s="130" t="s">
        <v>34</v>
      </c>
      <c r="C17" s="131" t="s">
        <v>69</v>
      </c>
      <c r="D17" s="130" t="s">
        <v>70</v>
      </c>
      <c r="E17" s="6" t="s">
        <v>37</v>
      </c>
      <c r="F17" s="6"/>
      <c r="G17" s="6"/>
      <c r="H17" s="6"/>
      <c r="I17" s="6"/>
    </row>
    <row r="18" spans="1:9" x14ac:dyDescent="0.25">
      <c r="A18" s="122"/>
      <c r="B18" s="130"/>
      <c r="C18" s="131"/>
      <c r="D18" s="130"/>
      <c r="E18" s="3" t="s">
        <v>11</v>
      </c>
      <c r="F18" s="3">
        <v>2025</v>
      </c>
      <c r="G18" s="3">
        <v>2026</v>
      </c>
      <c r="H18" s="3">
        <v>2027</v>
      </c>
      <c r="I18" s="4" t="s">
        <v>38</v>
      </c>
    </row>
    <row r="19" spans="1:9" x14ac:dyDescent="0.25">
      <c r="A19" s="122"/>
      <c r="B19" s="3"/>
      <c r="C19" s="5" t="s">
        <v>38</v>
      </c>
      <c r="D19" s="9" t="s">
        <v>24</v>
      </c>
      <c r="E19" s="9" t="s">
        <v>24</v>
      </c>
      <c r="F19" s="9">
        <f>SUM(F20:F20)</f>
        <v>58391.67</v>
      </c>
      <c r="G19" s="9">
        <f>SUM(G20:G20)</f>
        <v>8462.2099999999991</v>
      </c>
      <c r="H19" s="9">
        <f>SUM(H20:H20)</f>
        <v>0</v>
      </c>
      <c r="I19" s="9">
        <f>SUM(F19:H19)</f>
        <v>66853.88</v>
      </c>
    </row>
    <row r="20" spans="1:9" ht="25.5" x14ac:dyDescent="0.25">
      <c r="A20" s="123"/>
      <c r="B20" s="4" t="s">
        <v>67</v>
      </c>
      <c r="C20" s="2" t="s">
        <v>282</v>
      </c>
      <c r="D20" s="9" t="s">
        <v>24</v>
      </c>
      <c r="E20" s="9" t="s">
        <v>24</v>
      </c>
      <c r="F20" s="9">
        <v>58391.67</v>
      </c>
      <c r="G20" s="9">
        <v>8462.2099999999991</v>
      </c>
      <c r="H20" s="9">
        <v>0</v>
      </c>
      <c r="I20" s="9">
        <f>SUM(F20:H20)</f>
        <v>66853.88</v>
      </c>
    </row>
  </sheetData>
  <mergeCells count="13">
    <mergeCell ref="A17:A20"/>
    <mergeCell ref="B17:B18"/>
    <mergeCell ref="C17:C18"/>
    <mergeCell ref="D17:D18"/>
    <mergeCell ref="B10:I10"/>
    <mergeCell ref="B11:I11"/>
    <mergeCell ref="B12:I12"/>
    <mergeCell ref="B13:I13"/>
    <mergeCell ref="A14:A16"/>
    <mergeCell ref="B14:B15"/>
    <mergeCell ref="C14:C15"/>
    <mergeCell ref="D14:D15"/>
    <mergeCell ref="E14:I14"/>
  </mergeCells>
  <printOptions horizontalCentered="1"/>
  <pageMargins left="0.78740157480314965" right="0.78740157480314965" top="0.78740157480314965" bottom="0.39370078740157483" header="0.31496062992125984" footer="0.31496062992125984"/>
  <pageSetup paperSize="9" fitToHeight="0" orientation="landscape" r:id="rId1"/>
  <headerFooter differentFirst="1"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58"/>
  <sheetViews>
    <sheetView view="pageBreakPreview" topLeftCell="A49" zoomScaleNormal="100" zoomScaleSheetLayoutView="100" workbookViewId="0">
      <selection activeCell="B52" sqref="B52:L52"/>
    </sheetView>
  </sheetViews>
  <sheetFormatPr defaultRowHeight="15.75" x14ac:dyDescent="0.25"/>
  <cols>
    <col min="1" max="1" width="28.875" customWidth="1"/>
    <col min="2" max="2" width="9" customWidth="1"/>
    <col min="3" max="3" width="21.75" customWidth="1"/>
    <col min="4" max="4" width="9.25" customWidth="1"/>
    <col min="6" max="6" width="9.625" customWidth="1"/>
    <col min="7" max="7" width="9.75" customWidth="1"/>
    <col min="8" max="8" width="10" customWidth="1"/>
    <col min="9" max="9" width="9.875" customWidth="1"/>
    <col min="10" max="10" width="14.25" customWidth="1"/>
    <col min="11" max="11" width="10.125" customWidth="1"/>
  </cols>
  <sheetData>
    <row r="1" spans="1:9" x14ac:dyDescent="0.25">
      <c r="F1" t="s">
        <v>312</v>
      </c>
    </row>
    <row r="2" spans="1:9" x14ac:dyDescent="0.25">
      <c r="F2" t="s">
        <v>56</v>
      </c>
    </row>
    <row r="3" spans="1:9" x14ac:dyDescent="0.25">
      <c r="F3" t="s">
        <v>49</v>
      </c>
    </row>
    <row r="6" spans="1:9" x14ac:dyDescent="0.25">
      <c r="A6" s="8" t="s">
        <v>47</v>
      </c>
      <c r="B6" s="8"/>
      <c r="C6" s="8"/>
      <c r="D6" s="8"/>
      <c r="E6" s="8"/>
      <c r="F6" s="8"/>
      <c r="G6" s="8"/>
      <c r="H6" s="8"/>
      <c r="I6" s="8"/>
    </row>
    <row r="7" spans="1:9" x14ac:dyDescent="0.25">
      <c r="A7" s="8" t="s">
        <v>81</v>
      </c>
      <c r="B7" s="8"/>
      <c r="C7" s="8"/>
      <c r="D7" s="8"/>
      <c r="E7" s="8"/>
      <c r="F7" s="8"/>
      <c r="G7" s="8"/>
      <c r="H7" s="8"/>
      <c r="I7" s="8"/>
    </row>
    <row r="8" spans="1:9" x14ac:dyDescent="0.25">
      <c r="A8" s="8" t="s">
        <v>82</v>
      </c>
      <c r="B8" s="8"/>
      <c r="C8" s="8"/>
      <c r="D8" s="8"/>
      <c r="E8" s="8"/>
      <c r="F8" s="8"/>
      <c r="G8" s="8"/>
      <c r="H8" s="8"/>
      <c r="I8" s="8"/>
    </row>
    <row r="10" spans="1:9" x14ac:dyDescent="0.25">
      <c r="A10" s="1" t="s">
        <v>0</v>
      </c>
      <c r="B10" s="116" t="s">
        <v>1</v>
      </c>
      <c r="C10" s="116"/>
      <c r="D10" s="116"/>
      <c r="E10" s="116"/>
      <c r="F10" s="116"/>
      <c r="G10" s="116"/>
      <c r="H10" s="116"/>
      <c r="I10" s="116"/>
    </row>
    <row r="11" spans="1:9" ht="31.5" customHeight="1" x14ac:dyDescent="0.25">
      <c r="A11" s="2" t="s">
        <v>2</v>
      </c>
      <c r="B11" s="116" t="s">
        <v>166</v>
      </c>
      <c r="C11" s="116"/>
      <c r="D11" s="116"/>
      <c r="E11" s="116"/>
      <c r="F11" s="116"/>
      <c r="G11" s="116"/>
      <c r="H11" s="116"/>
      <c r="I11" s="116"/>
    </row>
    <row r="12" spans="1:9" ht="36" customHeight="1" x14ac:dyDescent="0.25">
      <c r="A12" s="2" t="s">
        <v>59</v>
      </c>
      <c r="B12" s="116" t="s">
        <v>162</v>
      </c>
      <c r="C12" s="116"/>
      <c r="D12" s="116"/>
      <c r="E12" s="116"/>
      <c r="F12" s="116"/>
      <c r="G12" s="116"/>
      <c r="H12" s="116"/>
      <c r="I12" s="116"/>
    </row>
    <row r="13" spans="1:9" ht="28.9" customHeight="1" x14ac:dyDescent="0.25">
      <c r="A13" s="2" t="s">
        <v>61</v>
      </c>
      <c r="B13" s="116" t="s">
        <v>83</v>
      </c>
      <c r="C13" s="116"/>
      <c r="D13" s="116"/>
      <c r="E13" s="116"/>
      <c r="F13" s="116"/>
      <c r="G13" s="116"/>
      <c r="H13" s="116"/>
      <c r="I13" s="116"/>
    </row>
    <row r="14" spans="1:9" ht="22.9" customHeight="1" x14ac:dyDescent="0.25">
      <c r="A14" s="108" t="s">
        <v>64</v>
      </c>
      <c r="B14" s="130" t="s">
        <v>34</v>
      </c>
      <c r="C14" s="131" t="s">
        <v>65</v>
      </c>
      <c r="D14" s="130" t="s">
        <v>9</v>
      </c>
      <c r="E14" s="116" t="s">
        <v>66</v>
      </c>
      <c r="F14" s="116"/>
      <c r="G14" s="116"/>
      <c r="H14" s="116"/>
      <c r="I14" s="116"/>
    </row>
    <row r="15" spans="1:9" ht="64.5" x14ac:dyDescent="0.25">
      <c r="A15" s="109"/>
      <c r="B15" s="130"/>
      <c r="C15" s="131"/>
      <c r="D15" s="130"/>
      <c r="E15" s="3" t="s">
        <v>11</v>
      </c>
      <c r="F15" s="3">
        <v>2025</v>
      </c>
      <c r="G15" s="3">
        <v>2026</v>
      </c>
      <c r="H15" s="3">
        <v>2027</v>
      </c>
      <c r="I15" s="3" t="s">
        <v>84</v>
      </c>
    </row>
    <row r="16" spans="1:9" ht="76.5" x14ac:dyDescent="0.25">
      <c r="A16" s="109"/>
      <c r="B16" s="4" t="s">
        <v>67</v>
      </c>
      <c r="C16" s="2" t="s">
        <v>287</v>
      </c>
      <c r="D16" s="34" t="s">
        <v>24</v>
      </c>
      <c r="E16" s="34" t="s">
        <v>24</v>
      </c>
      <c r="F16" s="7">
        <v>14.5</v>
      </c>
      <c r="G16" s="7">
        <v>14.5</v>
      </c>
      <c r="H16" s="7">
        <v>14.5</v>
      </c>
      <c r="I16" s="7">
        <v>14.5</v>
      </c>
    </row>
    <row r="17" spans="1:9" ht="38.25" x14ac:dyDescent="0.25">
      <c r="A17" s="109"/>
      <c r="B17" s="4" t="s">
        <v>68</v>
      </c>
      <c r="C17" s="2" t="s">
        <v>227</v>
      </c>
      <c r="D17" s="35">
        <f>16756+327.424</f>
        <v>17083.423999999999</v>
      </c>
      <c r="E17" s="34" t="s">
        <v>24</v>
      </c>
      <c r="F17" s="88">
        <f>15701+664.696</f>
        <v>16365.696</v>
      </c>
      <c r="G17" s="88">
        <f>15701+664.696</f>
        <v>16365.696</v>
      </c>
      <c r="H17" s="88">
        <f>15701+664.696</f>
        <v>16365.696</v>
      </c>
      <c r="I17" s="35">
        <f>15701+664.696</f>
        <v>16365.696</v>
      </c>
    </row>
    <row r="18" spans="1:9" ht="63.75" x14ac:dyDescent="0.25">
      <c r="A18" s="109"/>
      <c r="B18" s="4" t="s">
        <v>85</v>
      </c>
      <c r="C18" s="2" t="s">
        <v>228</v>
      </c>
      <c r="D18" s="35">
        <v>14552.14</v>
      </c>
      <c r="E18" s="34" t="s">
        <v>24</v>
      </c>
      <c r="F18" s="35">
        <v>15836</v>
      </c>
      <c r="G18" s="35">
        <v>15836</v>
      </c>
      <c r="H18" s="35">
        <v>15836</v>
      </c>
      <c r="I18" s="35">
        <v>15650.66</v>
      </c>
    </row>
    <row r="19" spans="1:9" ht="38.25" x14ac:dyDescent="0.25">
      <c r="A19" s="109"/>
      <c r="B19" s="108" t="s">
        <v>86</v>
      </c>
      <c r="C19" s="38" t="s">
        <v>263</v>
      </c>
      <c r="D19" s="39" t="s">
        <v>24</v>
      </c>
      <c r="E19" s="39" t="s">
        <v>24</v>
      </c>
      <c r="F19" s="39" t="s">
        <v>24</v>
      </c>
      <c r="G19" s="39" t="s">
        <v>24</v>
      </c>
      <c r="H19" s="39" t="s">
        <v>24</v>
      </c>
      <c r="I19" s="39" t="s">
        <v>24</v>
      </c>
    </row>
    <row r="20" spans="1:9" ht="25.5" x14ac:dyDescent="0.25">
      <c r="A20" s="109"/>
      <c r="B20" s="139"/>
      <c r="C20" s="38" t="s">
        <v>264</v>
      </c>
      <c r="D20" s="43">
        <v>8</v>
      </c>
      <c r="E20" s="39" t="s">
        <v>24</v>
      </c>
      <c r="F20" s="43">
        <v>14</v>
      </c>
      <c r="G20" s="43">
        <v>13</v>
      </c>
      <c r="H20" s="43">
        <v>13</v>
      </c>
      <c r="I20" s="43">
        <v>13</v>
      </c>
    </row>
    <row r="21" spans="1:9" ht="38.25" x14ac:dyDescent="0.25">
      <c r="A21" s="109"/>
      <c r="B21" s="140"/>
      <c r="C21" s="38" t="s">
        <v>265</v>
      </c>
      <c r="D21" s="43">
        <v>0</v>
      </c>
      <c r="E21" s="39" t="s">
        <v>24</v>
      </c>
      <c r="F21" s="43">
        <v>586</v>
      </c>
      <c r="G21" s="43">
        <v>0</v>
      </c>
      <c r="H21" s="43">
        <v>0</v>
      </c>
      <c r="I21" s="43">
        <v>0</v>
      </c>
    </row>
    <row r="22" spans="1:9" ht="51" x14ac:dyDescent="0.25">
      <c r="A22" s="109"/>
      <c r="B22" s="4" t="s">
        <v>88</v>
      </c>
      <c r="C22" s="41" t="s">
        <v>238</v>
      </c>
      <c r="D22" s="42">
        <v>69</v>
      </c>
      <c r="E22" s="69" t="s">
        <v>24</v>
      </c>
      <c r="F22" s="42">
        <v>69</v>
      </c>
      <c r="G22" s="42">
        <v>69</v>
      </c>
      <c r="H22" s="42">
        <v>69</v>
      </c>
      <c r="I22" s="70">
        <v>69</v>
      </c>
    </row>
    <row r="23" spans="1:9" ht="102" x14ac:dyDescent="0.25">
      <c r="A23" s="109"/>
      <c r="B23" s="4" t="s">
        <v>89</v>
      </c>
      <c r="C23" s="2" t="s">
        <v>279</v>
      </c>
      <c r="D23" s="10">
        <v>1</v>
      </c>
      <c r="E23" s="9" t="s">
        <v>24</v>
      </c>
      <c r="F23" s="89">
        <v>2</v>
      </c>
      <c r="G23" s="10">
        <v>0</v>
      </c>
      <c r="H23" s="10">
        <v>0</v>
      </c>
      <c r="I23" s="10">
        <v>2</v>
      </c>
    </row>
    <row r="24" spans="1:9" ht="76.5" x14ac:dyDescent="0.25">
      <c r="A24" s="109"/>
      <c r="B24" s="4" t="s">
        <v>90</v>
      </c>
      <c r="C24" s="2" t="s">
        <v>229</v>
      </c>
      <c r="D24" s="35">
        <v>90</v>
      </c>
      <c r="E24" s="34" t="s">
        <v>24</v>
      </c>
      <c r="F24" s="35">
        <v>119</v>
      </c>
      <c r="G24" s="35">
        <v>119</v>
      </c>
      <c r="H24" s="35">
        <v>119</v>
      </c>
      <c r="I24" s="35">
        <v>119</v>
      </c>
    </row>
    <row r="25" spans="1:9" ht="51" x14ac:dyDescent="0.25">
      <c r="A25" s="109"/>
      <c r="B25" s="4" t="s">
        <v>197</v>
      </c>
      <c r="C25" s="2" t="s">
        <v>230</v>
      </c>
      <c r="D25" s="35">
        <v>2453</v>
      </c>
      <c r="E25" s="34" t="s">
        <v>24</v>
      </c>
      <c r="F25" s="80" t="s">
        <v>313</v>
      </c>
      <c r="G25" s="80" t="s">
        <v>293</v>
      </c>
      <c r="H25" s="80" t="s">
        <v>293</v>
      </c>
      <c r="I25" s="35">
        <v>2049.3229999999999</v>
      </c>
    </row>
    <row r="26" spans="1:9" ht="114.75" x14ac:dyDescent="0.25">
      <c r="A26" s="109"/>
      <c r="B26" s="4" t="s">
        <v>91</v>
      </c>
      <c r="C26" s="2" t="s">
        <v>277</v>
      </c>
      <c r="D26" s="35">
        <v>1</v>
      </c>
      <c r="E26" s="34" t="s">
        <v>24</v>
      </c>
      <c r="F26" s="93" t="s">
        <v>278</v>
      </c>
      <c r="G26" s="35">
        <v>1</v>
      </c>
      <c r="H26" s="35">
        <v>1</v>
      </c>
      <c r="I26" s="44" t="s">
        <v>278</v>
      </c>
    </row>
    <row r="27" spans="1:9" ht="51" x14ac:dyDescent="0.25">
      <c r="A27" s="109"/>
      <c r="B27" s="4" t="s">
        <v>92</v>
      </c>
      <c r="C27" s="33" t="s">
        <v>231</v>
      </c>
      <c r="D27" s="35">
        <v>3</v>
      </c>
      <c r="E27" s="34" t="s">
        <v>24</v>
      </c>
      <c r="F27" s="35">
        <v>3</v>
      </c>
      <c r="G27" s="35">
        <v>3</v>
      </c>
      <c r="H27" s="35">
        <v>3</v>
      </c>
      <c r="I27" s="35">
        <v>3</v>
      </c>
    </row>
    <row r="28" spans="1:9" ht="102" x14ac:dyDescent="0.25">
      <c r="A28" s="109"/>
      <c r="B28" s="4" t="s">
        <v>93</v>
      </c>
      <c r="C28" s="12" t="s">
        <v>276</v>
      </c>
      <c r="D28" s="34" t="s">
        <v>24</v>
      </c>
      <c r="E28" s="34" t="s">
        <v>24</v>
      </c>
      <c r="F28" s="35">
        <v>1</v>
      </c>
      <c r="G28" s="35">
        <v>1</v>
      </c>
      <c r="H28" s="35">
        <v>1</v>
      </c>
      <c r="I28" s="35">
        <v>1</v>
      </c>
    </row>
    <row r="29" spans="1:9" ht="38.25" x14ac:dyDescent="0.25">
      <c r="A29" s="109"/>
      <c r="B29" s="4" t="s">
        <v>94</v>
      </c>
      <c r="C29" s="33" t="s">
        <v>314</v>
      </c>
      <c r="D29" s="35">
        <v>13</v>
      </c>
      <c r="E29" s="34" t="s">
        <v>24</v>
      </c>
      <c r="F29" s="35">
        <v>14</v>
      </c>
      <c r="G29" s="35">
        <f>5+8</f>
        <v>13</v>
      </c>
      <c r="H29" s="35">
        <f>5+8</f>
        <v>13</v>
      </c>
      <c r="I29" s="35">
        <f>5+8</f>
        <v>13</v>
      </c>
    </row>
    <row r="30" spans="1:9" ht="89.25" x14ac:dyDescent="0.25">
      <c r="A30" s="109"/>
      <c r="B30" s="4" t="s">
        <v>95</v>
      </c>
      <c r="C30" s="2" t="s">
        <v>235</v>
      </c>
      <c r="D30" s="10">
        <v>1</v>
      </c>
      <c r="E30" s="9" t="s">
        <v>24</v>
      </c>
      <c r="F30" s="10">
        <v>1</v>
      </c>
      <c r="G30" s="10">
        <v>1</v>
      </c>
      <c r="H30" s="10">
        <v>1</v>
      </c>
      <c r="I30" s="10">
        <v>1</v>
      </c>
    </row>
    <row r="31" spans="1:9" ht="51" x14ac:dyDescent="0.25">
      <c r="A31" s="109"/>
      <c r="B31" s="4" t="s">
        <v>96</v>
      </c>
      <c r="C31" s="2" t="s">
        <v>232</v>
      </c>
      <c r="D31" s="35">
        <v>35400</v>
      </c>
      <c r="E31" s="34" t="s">
        <v>24</v>
      </c>
      <c r="F31" s="35">
        <v>35400</v>
      </c>
      <c r="G31" s="35">
        <v>35900</v>
      </c>
      <c r="H31" s="35">
        <v>36000</v>
      </c>
      <c r="I31" s="35">
        <v>36000</v>
      </c>
    </row>
    <row r="32" spans="1:9" ht="63.75" x14ac:dyDescent="0.25">
      <c r="A32" s="109"/>
      <c r="B32" s="14" t="s">
        <v>97</v>
      </c>
      <c r="C32" s="38" t="s">
        <v>233</v>
      </c>
      <c r="D32" s="43">
        <v>150</v>
      </c>
      <c r="E32" s="39" t="s">
        <v>24</v>
      </c>
      <c r="F32" s="43">
        <v>212</v>
      </c>
      <c r="G32" s="43">
        <v>150</v>
      </c>
      <c r="H32" s="43">
        <v>150</v>
      </c>
      <c r="I32" s="43">
        <v>150</v>
      </c>
    </row>
    <row r="33" spans="1:14" ht="51" x14ac:dyDescent="0.25">
      <c r="A33" s="109"/>
      <c r="B33" s="14" t="s">
        <v>99</v>
      </c>
      <c r="C33" s="38" t="s">
        <v>236</v>
      </c>
      <c r="D33" s="43">
        <v>170</v>
      </c>
      <c r="E33" s="39" t="s">
        <v>24</v>
      </c>
      <c r="F33" s="43">
        <v>335</v>
      </c>
      <c r="G33" s="43">
        <v>170</v>
      </c>
      <c r="H33" s="43">
        <v>170</v>
      </c>
      <c r="I33" s="43">
        <v>170</v>
      </c>
    </row>
    <row r="34" spans="1:14" ht="51" x14ac:dyDescent="0.25">
      <c r="A34" s="109"/>
      <c r="B34" s="14" t="s">
        <v>270</v>
      </c>
      <c r="C34" s="12" t="s">
        <v>234</v>
      </c>
      <c r="D34" s="15">
        <v>11</v>
      </c>
      <c r="E34" s="13" t="s">
        <v>24</v>
      </c>
      <c r="F34" s="15">
        <v>10</v>
      </c>
      <c r="G34" s="15">
        <v>3</v>
      </c>
      <c r="H34" s="15">
        <v>3</v>
      </c>
      <c r="I34" s="15">
        <v>6</v>
      </c>
    </row>
    <row r="35" spans="1:14" ht="63.75" x14ac:dyDescent="0.25">
      <c r="A35" s="109"/>
      <c r="B35" s="24" t="s">
        <v>273</v>
      </c>
      <c r="C35" s="33" t="s">
        <v>239</v>
      </c>
      <c r="D35" s="35">
        <v>3</v>
      </c>
      <c r="E35" s="34" t="s">
        <v>24</v>
      </c>
      <c r="F35" s="35">
        <f>2+1</f>
        <v>3</v>
      </c>
      <c r="G35" s="35">
        <v>2</v>
      </c>
      <c r="H35" s="35">
        <v>2</v>
      </c>
      <c r="I35" s="35">
        <v>3</v>
      </c>
    </row>
    <row r="36" spans="1:14" ht="38.25" x14ac:dyDescent="0.25">
      <c r="A36" s="139"/>
      <c r="B36" s="27" t="s">
        <v>274</v>
      </c>
      <c r="C36" s="79" t="s">
        <v>294</v>
      </c>
      <c r="D36" s="39" t="s">
        <v>24</v>
      </c>
      <c r="E36" s="39" t="s">
        <v>24</v>
      </c>
      <c r="F36" s="35">
        <v>0</v>
      </c>
      <c r="G36" s="35">
        <v>1</v>
      </c>
      <c r="H36" s="35">
        <v>0</v>
      </c>
      <c r="I36" s="35">
        <v>1</v>
      </c>
    </row>
    <row r="37" spans="1:14" ht="25.5" x14ac:dyDescent="0.25">
      <c r="A37" s="108" t="s">
        <v>33</v>
      </c>
      <c r="B37" s="130" t="s">
        <v>34</v>
      </c>
      <c r="C37" s="131" t="s">
        <v>69</v>
      </c>
      <c r="D37" s="130" t="s">
        <v>70</v>
      </c>
      <c r="E37" s="6" t="s">
        <v>37</v>
      </c>
      <c r="F37" s="6"/>
      <c r="G37" s="6"/>
      <c r="H37" s="6"/>
      <c r="I37" s="6"/>
    </row>
    <row r="38" spans="1:14" x14ac:dyDescent="0.25">
      <c r="A38" s="109"/>
      <c r="B38" s="130"/>
      <c r="C38" s="131"/>
      <c r="D38" s="130"/>
      <c r="E38" s="3" t="s">
        <v>11</v>
      </c>
      <c r="F38" s="3">
        <v>2025</v>
      </c>
      <c r="G38" s="3">
        <v>2026</v>
      </c>
      <c r="H38" s="3">
        <v>2027</v>
      </c>
      <c r="I38" s="4" t="s">
        <v>38</v>
      </c>
    </row>
    <row r="39" spans="1:14" x14ac:dyDescent="0.25">
      <c r="A39" s="109"/>
      <c r="B39" s="3"/>
      <c r="C39" s="5" t="s">
        <v>38</v>
      </c>
      <c r="D39" s="9" t="s">
        <v>24</v>
      </c>
      <c r="E39" s="9" t="s">
        <v>24</v>
      </c>
      <c r="F39" s="9">
        <f>SUM(F40:F58)</f>
        <v>2462885.08</v>
      </c>
      <c r="G39" s="9">
        <f t="shared" ref="G39:I39" si="0">SUM(G40:G58)</f>
        <v>1829120.085</v>
      </c>
      <c r="H39" s="9">
        <f t="shared" si="0"/>
        <v>1716536.72</v>
      </c>
      <c r="I39" s="9">
        <f t="shared" si="0"/>
        <v>5989146.8849999998</v>
      </c>
    </row>
    <row r="40" spans="1:14" ht="51" x14ac:dyDescent="0.25">
      <c r="A40" s="109"/>
      <c r="B40" s="4" t="s">
        <v>67</v>
      </c>
      <c r="C40" s="2" t="s">
        <v>271</v>
      </c>
      <c r="D40" s="13" t="s">
        <v>24</v>
      </c>
      <c r="E40" s="13" t="s">
        <v>24</v>
      </c>
      <c r="F40" s="9">
        <v>3736.5</v>
      </c>
      <c r="G40" s="9">
        <v>1702.4</v>
      </c>
      <c r="H40" s="9">
        <v>1702.4</v>
      </c>
      <c r="I40" s="9">
        <f>F40+G40+H40</f>
        <v>7141.2999999999993</v>
      </c>
      <c r="K40" s="73"/>
      <c r="L40" s="73"/>
      <c r="M40" s="73"/>
      <c r="N40" s="73"/>
    </row>
    <row r="41" spans="1:14" ht="25.5" x14ac:dyDescent="0.25">
      <c r="A41" s="109"/>
      <c r="B41" s="14" t="s">
        <v>68</v>
      </c>
      <c r="C41" s="12" t="s">
        <v>100</v>
      </c>
      <c r="D41" s="13" t="s">
        <v>24</v>
      </c>
      <c r="E41" s="13" t="s">
        <v>24</v>
      </c>
      <c r="F41" s="13">
        <v>193785.17</v>
      </c>
      <c r="G41" s="13">
        <v>125458.85</v>
      </c>
      <c r="H41" s="13">
        <v>108994.48</v>
      </c>
      <c r="I41" s="13">
        <f t="shared" ref="I41:I56" si="1">SUM(F41:H41)</f>
        <v>428238.5</v>
      </c>
      <c r="J41" s="153"/>
      <c r="K41" s="154"/>
      <c r="L41" s="154"/>
      <c r="M41" s="73"/>
      <c r="N41" s="73"/>
    </row>
    <row r="42" spans="1:14" ht="38.25" x14ac:dyDescent="0.25">
      <c r="A42" s="109"/>
      <c r="B42" s="150" t="s">
        <v>85</v>
      </c>
      <c r="C42" s="151" t="s">
        <v>101</v>
      </c>
      <c r="D42" s="152" t="s">
        <v>24</v>
      </c>
      <c r="E42" s="152" t="s">
        <v>24</v>
      </c>
      <c r="F42" s="152">
        <v>530857.35</v>
      </c>
      <c r="G42" s="152">
        <v>474259.26199999999</v>
      </c>
      <c r="H42" s="152">
        <v>474259.26</v>
      </c>
      <c r="I42" s="152">
        <f t="shared" si="1"/>
        <v>1479375.872</v>
      </c>
      <c r="K42" s="73"/>
      <c r="L42" s="73"/>
      <c r="M42" s="73"/>
      <c r="N42" s="73"/>
    </row>
    <row r="43" spans="1:14" ht="38.25" x14ac:dyDescent="0.25">
      <c r="A43" s="109"/>
      <c r="B43" s="14" t="s">
        <v>86</v>
      </c>
      <c r="C43" s="12" t="s">
        <v>315</v>
      </c>
      <c r="D43" s="13" t="s">
        <v>24</v>
      </c>
      <c r="E43" s="13" t="s">
        <v>24</v>
      </c>
      <c r="F43" s="13">
        <f>153013.49+9730.03</f>
        <v>162743.51999999999</v>
      </c>
      <c r="G43" s="13">
        <v>30316.880000000001</v>
      </c>
      <c r="H43" s="13">
        <v>30316.880000000001</v>
      </c>
      <c r="I43" s="13">
        <f t="shared" ref="I43:I55" si="2">SUM(F43:H43)</f>
        <v>223377.28</v>
      </c>
      <c r="K43" s="73"/>
      <c r="L43" s="73"/>
      <c r="M43" s="73"/>
      <c r="N43" s="73"/>
    </row>
    <row r="44" spans="1:14" ht="38.25" x14ac:dyDescent="0.25">
      <c r="A44" s="109"/>
      <c r="B44" s="14" t="s">
        <v>88</v>
      </c>
      <c r="C44" s="12" t="s">
        <v>237</v>
      </c>
      <c r="D44" s="13" t="s">
        <v>24</v>
      </c>
      <c r="E44" s="13" t="s">
        <v>24</v>
      </c>
      <c r="F44" s="13">
        <v>36117.67</v>
      </c>
      <c r="G44" s="13">
        <v>40000</v>
      </c>
      <c r="H44" s="13">
        <v>40000</v>
      </c>
      <c r="I44" s="13">
        <f t="shared" si="2"/>
        <v>116117.67</v>
      </c>
    </row>
    <row r="45" spans="1:14" ht="89.25" x14ac:dyDescent="0.25">
      <c r="A45" s="109"/>
      <c r="B45" s="14" t="s">
        <v>89</v>
      </c>
      <c r="C45" s="12" t="s">
        <v>102</v>
      </c>
      <c r="D45" s="13" t="s">
        <v>24</v>
      </c>
      <c r="E45" s="13" t="s">
        <v>24</v>
      </c>
      <c r="F45" s="13">
        <v>72760</v>
      </c>
      <c r="G45" s="13">
        <v>0</v>
      </c>
      <c r="H45" s="13">
        <v>0</v>
      </c>
      <c r="I45" s="13">
        <f t="shared" si="2"/>
        <v>72760</v>
      </c>
    </row>
    <row r="46" spans="1:14" ht="38.25" x14ac:dyDescent="0.25">
      <c r="A46" s="109"/>
      <c r="B46" s="14" t="s">
        <v>90</v>
      </c>
      <c r="C46" s="12" t="s">
        <v>106</v>
      </c>
      <c r="D46" s="13" t="s">
        <v>24</v>
      </c>
      <c r="E46" s="13" t="s">
        <v>24</v>
      </c>
      <c r="F46" s="13">
        <v>325808.82</v>
      </c>
      <c r="G46" s="13">
        <v>312083.31300000002</v>
      </c>
      <c r="H46" s="13">
        <v>312083.31</v>
      </c>
      <c r="I46" s="13">
        <f t="shared" si="2"/>
        <v>949975.44299999997</v>
      </c>
    </row>
    <row r="47" spans="1:14" ht="38.25" x14ac:dyDescent="0.25">
      <c r="A47" s="109"/>
      <c r="B47" s="14" t="s">
        <v>197</v>
      </c>
      <c r="C47" s="12" t="s">
        <v>108</v>
      </c>
      <c r="D47" s="13" t="s">
        <v>24</v>
      </c>
      <c r="E47" s="13" t="s">
        <v>24</v>
      </c>
      <c r="F47" s="13">
        <v>281199.17</v>
      </c>
      <c r="G47" s="13">
        <v>159000</v>
      </c>
      <c r="H47" s="13">
        <v>59000</v>
      </c>
      <c r="I47" s="13">
        <f t="shared" si="2"/>
        <v>499199.17</v>
      </c>
      <c r="K47" s="73"/>
      <c r="L47" s="73"/>
      <c r="M47" s="73"/>
      <c r="N47" s="73"/>
    </row>
    <row r="48" spans="1:14" ht="90.75" customHeight="1" x14ac:dyDescent="0.25">
      <c r="A48" s="109"/>
      <c r="B48" s="14" t="s">
        <v>91</v>
      </c>
      <c r="C48" s="12" t="s">
        <v>107</v>
      </c>
      <c r="D48" s="13" t="s">
        <v>24</v>
      </c>
      <c r="E48" s="13" t="s">
        <v>24</v>
      </c>
      <c r="F48" s="13">
        <v>50855.1</v>
      </c>
      <c r="G48" s="13">
        <v>15000</v>
      </c>
      <c r="H48" s="13">
        <v>15000</v>
      </c>
      <c r="I48" s="13">
        <f t="shared" si="2"/>
        <v>80855.100000000006</v>
      </c>
    </row>
    <row r="49" spans="1:12" ht="25.5" x14ac:dyDescent="0.25">
      <c r="A49" s="109"/>
      <c r="B49" s="14" t="s">
        <v>92</v>
      </c>
      <c r="C49" s="12" t="s">
        <v>109</v>
      </c>
      <c r="D49" s="13" t="s">
        <v>24</v>
      </c>
      <c r="E49" s="13" t="s">
        <v>24</v>
      </c>
      <c r="F49" s="13">
        <v>34373.97</v>
      </c>
      <c r="G49" s="13">
        <v>37160</v>
      </c>
      <c r="H49" s="13">
        <v>37160</v>
      </c>
      <c r="I49" s="13">
        <f t="shared" si="2"/>
        <v>108693.97</v>
      </c>
    </row>
    <row r="50" spans="1:12" ht="78.75" customHeight="1" x14ac:dyDescent="0.25">
      <c r="A50" s="109"/>
      <c r="B50" s="14" t="s">
        <v>93</v>
      </c>
      <c r="C50" s="12" t="s">
        <v>272</v>
      </c>
      <c r="D50" s="13" t="s">
        <v>24</v>
      </c>
      <c r="E50" s="13" t="s">
        <v>24</v>
      </c>
      <c r="F50" s="13">
        <v>19395</v>
      </c>
      <c r="G50" s="13">
        <v>0</v>
      </c>
      <c r="H50" s="13">
        <v>0</v>
      </c>
      <c r="I50" s="13">
        <v>0</v>
      </c>
      <c r="K50" s="73"/>
    </row>
    <row r="51" spans="1:12" ht="25.5" x14ac:dyDescent="0.25">
      <c r="A51" s="109"/>
      <c r="B51" s="14" t="s">
        <v>94</v>
      </c>
      <c r="C51" s="12" t="s">
        <v>98</v>
      </c>
      <c r="D51" s="13" t="s">
        <v>24</v>
      </c>
      <c r="E51" s="13" t="s">
        <v>24</v>
      </c>
      <c r="F51" s="13">
        <v>129878.94</v>
      </c>
      <c r="G51" s="13">
        <v>117691.66</v>
      </c>
      <c r="H51" s="13">
        <v>118218.72</v>
      </c>
      <c r="I51" s="13">
        <f t="shared" si="2"/>
        <v>365789.32</v>
      </c>
      <c r="K51" s="73"/>
      <c r="L51" s="73"/>
    </row>
    <row r="52" spans="1:12" ht="76.5" x14ac:dyDescent="0.25">
      <c r="A52" s="109"/>
      <c r="B52" s="14" t="s">
        <v>95</v>
      </c>
      <c r="C52" s="12" t="s">
        <v>131</v>
      </c>
      <c r="D52" s="13" t="s">
        <v>24</v>
      </c>
      <c r="E52" s="13" t="s">
        <v>24</v>
      </c>
      <c r="F52" s="13">
        <v>47452.86</v>
      </c>
      <c r="G52" s="13">
        <v>2497.04</v>
      </c>
      <c r="H52" s="13">
        <v>2497.04</v>
      </c>
      <c r="I52" s="13">
        <f t="shared" si="2"/>
        <v>52446.94</v>
      </c>
      <c r="J52" s="153"/>
      <c r="K52" s="153"/>
      <c r="L52" s="153"/>
    </row>
    <row r="53" spans="1:12" ht="25.5" x14ac:dyDescent="0.25">
      <c r="A53" s="109"/>
      <c r="B53" s="150" t="s">
        <v>96</v>
      </c>
      <c r="C53" s="151" t="s">
        <v>105</v>
      </c>
      <c r="D53" s="152" t="s">
        <v>24</v>
      </c>
      <c r="E53" s="152" t="s">
        <v>24</v>
      </c>
      <c r="F53" s="152">
        <v>523002</v>
      </c>
      <c r="G53" s="152">
        <v>443000</v>
      </c>
      <c r="H53" s="152">
        <v>483000</v>
      </c>
      <c r="I53" s="152">
        <f t="shared" si="2"/>
        <v>1449002</v>
      </c>
    </row>
    <row r="54" spans="1:12" ht="51" x14ac:dyDescent="0.25">
      <c r="A54" s="109"/>
      <c r="B54" s="14" t="s">
        <v>97</v>
      </c>
      <c r="C54" s="12" t="s">
        <v>104</v>
      </c>
      <c r="D54" s="13" t="s">
        <v>24</v>
      </c>
      <c r="E54" s="13" t="s">
        <v>24</v>
      </c>
      <c r="F54" s="13">
        <v>798.8</v>
      </c>
      <c r="G54" s="13">
        <v>1198.8</v>
      </c>
      <c r="H54" s="13">
        <v>1198.8</v>
      </c>
      <c r="I54" s="13">
        <f t="shared" si="2"/>
        <v>3196.3999999999996</v>
      </c>
    </row>
    <row r="55" spans="1:12" ht="38.25" x14ac:dyDescent="0.25">
      <c r="A55" s="109"/>
      <c r="B55" s="14" t="s">
        <v>99</v>
      </c>
      <c r="C55" s="12" t="s">
        <v>103</v>
      </c>
      <c r="D55" s="13" t="s">
        <v>24</v>
      </c>
      <c r="E55" s="13" t="s">
        <v>24</v>
      </c>
      <c r="F55" s="13">
        <v>7340.36</v>
      </c>
      <c r="G55" s="13">
        <v>4152.16</v>
      </c>
      <c r="H55" s="13">
        <v>4152.16</v>
      </c>
      <c r="I55" s="13">
        <f t="shared" si="2"/>
        <v>15644.68</v>
      </c>
    </row>
    <row r="56" spans="1:12" ht="38.25" x14ac:dyDescent="0.25">
      <c r="A56" s="109"/>
      <c r="B56" s="14" t="s">
        <v>270</v>
      </c>
      <c r="C56" s="12" t="s">
        <v>87</v>
      </c>
      <c r="D56" s="13" t="s">
        <v>24</v>
      </c>
      <c r="E56" s="13" t="s">
        <v>24</v>
      </c>
      <c r="F56" s="13">
        <v>8007.22</v>
      </c>
      <c r="G56" s="13">
        <v>1500</v>
      </c>
      <c r="H56" s="13">
        <v>1500</v>
      </c>
      <c r="I56" s="13">
        <f t="shared" si="1"/>
        <v>11007.220000000001</v>
      </c>
    </row>
    <row r="57" spans="1:12" ht="51" x14ac:dyDescent="0.25">
      <c r="A57" s="109"/>
      <c r="B57" s="14" t="s">
        <v>273</v>
      </c>
      <c r="C57" s="12" t="s">
        <v>110</v>
      </c>
      <c r="D57" s="13" t="s">
        <v>24</v>
      </c>
      <c r="E57" s="13" t="s">
        <v>24</v>
      </c>
      <c r="F57" s="13">
        <v>34772.629999999997</v>
      </c>
      <c r="G57" s="13">
        <v>63714.720000000001</v>
      </c>
      <c r="H57" s="13">
        <v>27453.67</v>
      </c>
      <c r="I57" s="13">
        <f>SUM(F57:H57)</f>
        <v>125941.02</v>
      </c>
      <c r="K57" s="73"/>
      <c r="L57" s="73"/>
    </row>
    <row r="58" spans="1:12" ht="39" x14ac:dyDescent="0.25">
      <c r="A58" s="141"/>
      <c r="B58" s="75" t="s">
        <v>274</v>
      </c>
      <c r="C58" s="81" t="s">
        <v>294</v>
      </c>
      <c r="D58" s="13" t="s">
        <v>24</v>
      </c>
      <c r="E58" s="13" t="s">
        <v>24</v>
      </c>
      <c r="F58" s="72">
        <v>0</v>
      </c>
      <c r="G58" s="72">
        <v>385</v>
      </c>
      <c r="H58" s="72">
        <v>0</v>
      </c>
      <c r="I58" s="72">
        <f>SUM(F58:H58)</f>
        <v>385</v>
      </c>
    </row>
  </sheetData>
  <mergeCells count="14">
    <mergeCell ref="B37:B38"/>
    <mergeCell ref="C37:C38"/>
    <mergeCell ref="D37:D38"/>
    <mergeCell ref="B19:B21"/>
    <mergeCell ref="A14:A36"/>
    <mergeCell ref="A37:A58"/>
    <mergeCell ref="B10:I10"/>
    <mergeCell ref="B11:I11"/>
    <mergeCell ref="B12:I12"/>
    <mergeCell ref="B13:I13"/>
    <mergeCell ref="B14:B15"/>
    <mergeCell ref="C14:C15"/>
    <mergeCell ref="D14:D15"/>
    <mergeCell ref="E14:I14"/>
  </mergeCells>
  <printOptions horizontalCentered="1"/>
  <pageMargins left="0.78740157480314965" right="0.78740157480314965" top="0.39370078740157483" bottom="0.39370078740157483" header="0.31496062992125984" footer="0.31496062992125984"/>
  <pageSetup paperSize="9" scale="80" fitToHeight="0" orientation="landscape" r:id="rId1"/>
  <headerFooter differentFirst="1">
    <oddHeader>&amp;C&amp;P</oddHeader>
  </headerFooter>
  <rowBreaks count="4" manualBreakCount="4">
    <brk id="18" max="11" man="1"/>
    <brk id="28" max="11" man="1"/>
    <brk id="41" max="11" man="1"/>
    <brk id="5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3</vt:i4>
      </vt:variant>
    </vt:vector>
  </HeadingPairs>
  <TitlesOfParts>
    <vt:vector size="17" baseType="lpstr">
      <vt:lpstr>Паспорт МП</vt:lpstr>
      <vt:lpstr>Паспорт Проект мер1 благ.</vt:lpstr>
      <vt:lpstr>Паспорт Проект мер 2 комм</vt:lpstr>
      <vt:lpstr>Паспорт Проект мер 3 жилье</vt:lpstr>
      <vt:lpstr>Паспорт Проект мер 4 окруж ср</vt:lpstr>
      <vt:lpstr>Паспорт переселение граждан</vt:lpstr>
      <vt:lpstr>Паспорт 1 Рег проект</vt:lpstr>
      <vt:lpstr>Паспорт 1 Рег проект (2)</vt:lpstr>
      <vt:lpstr> Паспорт Процес мер 1 содержан</vt:lpstr>
      <vt:lpstr>Паспорт Процессн мер 2</vt:lpstr>
      <vt:lpstr>Паспорт Процессн мер 3</vt:lpstr>
      <vt:lpstr>Паспорт Процессн мер 4</vt:lpstr>
      <vt:lpstr>Паспорт Процессн мер 5</vt:lpstr>
      <vt:lpstr>Паспорт 1 Рег проект (3)</vt:lpstr>
      <vt:lpstr>' Паспорт Процес мер 1 содержан'!Область_печати</vt:lpstr>
      <vt:lpstr>'Паспорт МП'!Область_печати</vt:lpstr>
      <vt:lpstr>'Паспорт Проект мер 2 комм'!Область_печати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БорисовНА</dc:creator>
  <cp:lastModifiedBy>Виноградова Ольга Франковна</cp:lastModifiedBy>
  <cp:lastPrinted>2026-01-27T14:43:03Z</cp:lastPrinted>
  <dcterms:created xsi:type="dcterms:W3CDTF">2024-10-14T13:39:53Z</dcterms:created>
  <dcterms:modified xsi:type="dcterms:W3CDTF">2026-01-27T14:45:12Z</dcterms:modified>
</cp:coreProperties>
</file>