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гнатова\Documents\"/>
    </mc:Choice>
  </mc:AlternateContent>
  <bookViews>
    <workbookView xWindow="-120" yWindow="-120" windowWidth="29040" windowHeight="15840" firstSheet="8" activeTab="12"/>
  </bookViews>
  <sheets>
    <sheet name="1. Благоустройство " sheetId="33" r:id="rId1"/>
    <sheet name="2.Коммунальная инфраструкту (2)" sheetId="43" r:id="rId2"/>
    <sheet name="3.Комфортное жилье " sheetId="40" r:id="rId3"/>
    <sheet name="4.Окружающая среда  " sheetId="34" r:id="rId4"/>
    <sheet name="5. Переселение граждан" sheetId="42" r:id="rId5"/>
    <sheet name="6.РП &quot;МКИ&quot; " sheetId="25" r:id="rId6"/>
    <sheet name="7.РП &quot;ФКГС&quot; " sheetId="31" r:id="rId7"/>
    <sheet name="8.Содержание территорий" sheetId="6" r:id="rId8"/>
    <sheet name="9.Коммунальное хозяйство" sheetId="7" r:id="rId9"/>
    <sheet name="10.Городские леса" sheetId="8" r:id="rId10"/>
    <sheet name="11.Городское развитие " sheetId="24" r:id="rId11"/>
    <sheet name="12.Зеленые насаждения" sheetId="10" r:id="rId12"/>
    <sheet name="13.Региональны проект&quot; МКИ&quot; (2)" sheetId="26" r:id="rId13"/>
    <sheet name="Лист1" sheetId="32" r:id="rId14"/>
  </sheets>
  <definedNames>
    <definedName name="_xlnm._FilterDatabase" localSheetId="0" hidden="1">'1. Благоустройство '!$A$5:$X$431</definedName>
    <definedName name="_xlnm._FilterDatabase" localSheetId="9" hidden="1">'10.Городские леса'!$A$10:$AQ$11</definedName>
    <definedName name="_xlnm._FilterDatabase" localSheetId="10" hidden="1">'11.Городское развитие '!$A$2:$N$24</definedName>
    <definedName name="_xlnm._FilterDatabase" localSheetId="11" hidden="1">'12.Зеленые насаждения'!$A$10:$AQ$11</definedName>
    <definedName name="_xlnm._FilterDatabase" localSheetId="12" hidden="1">'13.Региональны проект" МКИ" (2)'!$A$10:$AQ$11</definedName>
    <definedName name="_xlnm._FilterDatabase" localSheetId="1" hidden="1">'2.Коммунальная инфраструкту (2)'!$A$1:$R$253</definedName>
    <definedName name="_xlnm._FilterDatabase" localSheetId="2" hidden="1">'3.Комфортное жилье '!$A$1:$M$163</definedName>
    <definedName name="_xlnm._FilterDatabase" localSheetId="3" hidden="1">'4.Окружающая среда  '!$A$1:$X$191</definedName>
    <definedName name="_xlnm._FilterDatabase" localSheetId="4" hidden="1">'5. Переселение граждан'!$A$1:$M$158</definedName>
    <definedName name="_xlnm._FilterDatabase" localSheetId="5" hidden="1">'6.РП "МКИ" '!$A$1:$R$15</definedName>
    <definedName name="_xlnm._FilterDatabase" localSheetId="6" hidden="1">'7.РП "ФКГС" '!$A$1:$R$62</definedName>
    <definedName name="_xlnm._FilterDatabase" localSheetId="7" hidden="1">'8.Содержание территорий'!$A$1:$R$36</definedName>
    <definedName name="_xlnm._FilterDatabase" localSheetId="8" hidden="1">'9.Коммунальное хозяйство'!$A$10:$AQ$11</definedName>
    <definedName name="_xlnm.Print_Titles" localSheetId="10">'11.Городское развитие '!$12:$12</definedName>
    <definedName name="километр" localSheetId="0">#REF!</definedName>
    <definedName name="километр" localSheetId="9">#REF!</definedName>
    <definedName name="километр" localSheetId="10">#REF!</definedName>
    <definedName name="километр" localSheetId="11">#REF!</definedName>
    <definedName name="километр" localSheetId="12">#REF!</definedName>
    <definedName name="километр" localSheetId="1">#REF!</definedName>
    <definedName name="километр" localSheetId="2">#REF!</definedName>
    <definedName name="километр" localSheetId="3">#REF!</definedName>
    <definedName name="километр" localSheetId="4">#REF!</definedName>
    <definedName name="километр" localSheetId="5">#REF!</definedName>
    <definedName name="километр" localSheetId="6">#REF!</definedName>
    <definedName name="километр" localSheetId="7">#REF!</definedName>
    <definedName name="километр" localSheetId="8">#REF!</definedName>
    <definedName name="километр">#REF!</definedName>
    <definedName name="_xlnm.Print_Area" localSheetId="0">'1. Благоустройство '!$A$1:$N$432</definedName>
    <definedName name="_xlnm.Print_Area" localSheetId="9">'10.Городские леса'!$A$1:$N$14</definedName>
    <definedName name="_xlnm.Print_Area" localSheetId="10">'11.Городское развитие '!$A$1:$O$24</definedName>
    <definedName name="_xlnm.Print_Area" localSheetId="11">'12.Зеленые насаждения'!$A$1:$N$13</definedName>
    <definedName name="_xlnm.Print_Area" localSheetId="12">'13.Региональны проект" МКИ" (2)'!$A$1:$M$12</definedName>
    <definedName name="_xlnm.Print_Area" localSheetId="1">'2.Коммунальная инфраструкту (2)'!$A$1:$N$255</definedName>
    <definedName name="_xlnm.Print_Area" localSheetId="2">'3.Комфортное жилье '!$A$1:$M$165</definedName>
    <definedName name="_xlnm.Print_Area" localSheetId="3">'4.Окружающая среда  '!$A$1:$N$153</definedName>
    <definedName name="_xlnm.Print_Area" localSheetId="5">'6.РП "МКИ" '!$A$1:$N$15</definedName>
    <definedName name="_xlnm.Print_Area" localSheetId="6">'7.РП "ФКГС" '!$A$1:$X$70</definedName>
    <definedName name="_xlnm.Print_Area" localSheetId="7">'8.Содержание территорий'!$A$1:$M$38</definedName>
    <definedName name="_xlnm.Print_Area" localSheetId="8">'9.Коммунальное хозяйство'!$A$1:$N$18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3" l="1"/>
  <c r="H189" i="33"/>
  <c r="J129" i="43" l="1"/>
  <c r="I129" i="43"/>
  <c r="H129" i="43"/>
  <c r="M128" i="43"/>
  <c r="L128" i="43"/>
  <c r="K128" i="43"/>
  <c r="J128" i="43"/>
  <c r="I128" i="43"/>
  <c r="H128" i="43"/>
  <c r="K121" i="43"/>
  <c r="K91" i="43"/>
  <c r="K83" i="43"/>
  <c r="L50" i="43"/>
  <c r="L43" i="43"/>
  <c r="K36" i="43"/>
  <c r="L32" i="43"/>
  <c r="J13" i="43"/>
  <c r="I13" i="43"/>
  <c r="H13" i="43"/>
  <c r="M12" i="43"/>
  <c r="M11" i="43" s="1"/>
  <c r="K12" i="43"/>
  <c r="K11" i="43" s="1"/>
  <c r="J12" i="43"/>
  <c r="I12" i="43"/>
  <c r="H12" i="43"/>
  <c r="L12" i="43" l="1"/>
  <c r="L11" i="43" s="1"/>
  <c r="J81" i="42"/>
  <c r="I81" i="42"/>
  <c r="I149" i="40"/>
  <c r="J149" i="40"/>
  <c r="K189" i="33"/>
  <c r="K191" i="33"/>
  <c r="K14" i="6"/>
  <c r="L18" i="33" l="1"/>
  <c r="L19" i="33"/>
  <c r="K415" i="33"/>
  <c r="K87" i="33" l="1"/>
  <c r="K116" i="33"/>
  <c r="H116" i="33"/>
  <c r="H28" i="33" l="1"/>
  <c r="H81" i="42" l="1"/>
  <c r="M81" i="42"/>
  <c r="L81" i="42"/>
  <c r="K81" i="42"/>
  <c r="J82" i="42"/>
  <c r="I82" i="42"/>
  <c r="H82" i="42"/>
  <c r="J57" i="42"/>
  <c r="I57" i="42"/>
  <c r="H57" i="42"/>
  <c r="M56" i="42"/>
  <c r="L56" i="42"/>
  <c r="K56" i="42"/>
  <c r="J56" i="42"/>
  <c r="I56" i="42"/>
  <c r="H56" i="42"/>
  <c r="H25" i="42"/>
  <c r="K17" i="42"/>
  <c r="H17" i="42"/>
  <c r="M13" i="42"/>
  <c r="J12" i="42"/>
  <c r="I12" i="42"/>
  <c r="H12" i="42"/>
  <c r="M11" i="42"/>
  <c r="M10" i="42" s="1"/>
  <c r="L11" i="42"/>
  <c r="L10" i="42" s="1"/>
  <c r="K11" i="42"/>
  <c r="K10" i="42" s="1"/>
  <c r="J11" i="42"/>
  <c r="I11" i="42"/>
  <c r="H11" i="42"/>
  <c r="J12" i="10" l="1"/>
  <c r="I12" i="10"/>
  <c r="H12" i="10"/>
  <c r="K154" i="40" l="1"/>
  <c r="K150" i="40"/>
  <c r="K149" i="40" s="1"/>
  <c r="M149" i="40"/>
  <c r="L149" i="40"/>
  <c r="H149" i="40"/>
  <c r="L115" i="40"/>
  <c r="K115" i="40"/>
  <c r="K98" i="40"/>
  <c r="M12" i="40"/>
  <c r="M11" i="40" s="1"/>
  <c r="L12" i="40"/>
  <c r="K12" i="40"/>
  <c r="J12" i="40"/>
  <c r="I12" i="40"/>
  <c r="H12" i="40"/>
  <c r="K11" i="40" l="1"/>
  <c r="L11" i="40"/>
  <c r="H12" i="31"/>
  <c r="H17" i="34"/>
  <c r="K28" i="6" l="1"/>
  <c r="H28" i="6"/>
  <c r="K24" i="6"/>
  <c r="L57" i="31" l="1"/>
  <c r="K25" i="31"/>
  <c r="K29" i="31"/>
  <c r="M17" i="34" l="1"/>
  <c r="L17" i="34"/>
  <c r="K17" i="34"/>
  <c r="J17" i="34"/>
  <c r="I17" i="34"/>
  <c r="K217" i="33" l="1"/>
  <c r="H241" i="33" l="1"/>
  <c r="H342" i="33"/>
  <c r="H368" i="33"/>
  <c r="K368" i="33"/>
  <c r="M368" i="33"/>
  <c r="L368" i="33"/>
  <c r="J368" i="33"/>
  <c r="I368" i="33"/>
  <c r="I116" i="33"/>
  <c r="J116" i="33"/>
  <c r="H29" i="33"/>
  <c r="M28" i="33"/>
  <c r="J29" i="33"/>
  <c r="J28" i="33"/>
  <c r="I29" i="33"/>
  <c r="M116" i="33"/>
  <c r="L116" i="33"/>
  <c r="L30" i="33"/>
  <c r="L28" i="33" s="1"/>
  <c r="K306" i="33" l="1"/>
  <c r="K74" i="33"/>
  <c r="I12" i="31" l="1"/>
  <c r="K12" i="31" l="1"/>
  <c r="L12" i="31" l="1"/>
  <c r="I415" i="33" l="1"/>
  <c r="I189" i="33"/>
  <c r="J189" i="33"/>
  <c r="M13" i="34" l="1"/>
  <c r="M12" i="34" s="1"/>
  <c r="L13" i="34"/>
  <c r="L12" i="34" s="1"/>
  <c r="K13" i="34"/>
  <c r="K12" i="34" s="1"/>
  <c r="J12" i="34"/>
  <c r="I12" i="34"/>
  <c r="H12" i="34"/>
  <c r="X11" i="34"/>
  <c r="W11" i="34"/>
  <c r="V11" i="34"/>
  <c r="U11" i="34"/>
  <c r="T11" i="34"/>
  <c r="S11" i="34"/>
  <c r="R11" i="34"/>
  <c r="Q11" i="34"/>
  <c r="P11" i="34"/>
  <c r="O11" i="34"/>
  <c r="N11" i="34"/>
  <c r="M18" i="33"/>
  <c r="K18" i="33"/>
  <c r="I18" i="33"/>
  <c r="H18" i="33"/>
  <c r="L415" i="33"/>
  <c r="M415" i="33"/>
  <c r="N368" i="33"/>
  <c r="O368" i="33"/>
  <c r="P368" i="33"/>
  <c r="Q368" i="33"/>
  <c r="R368" i="33"/>
  <c r="S368" i="33"/>
  <c r="T368" i="33"/>
  <c r="U368" i="33"/>
  <c r="V368" i="33"/>
  <c r="W368" i="33"/>
  <c r="X368" i="33"/>
  <c r="I241" i="33"/>
  <c r="J241" i="33"/>
  <c r="K302" i="33"/>
  <c r="L217" i="33"/>
  <c r="M217" i="33"/>
  <c r="J218" i="33"/>
  <c r="I218" i="33"/>
  <c r="H218" i="33"/>
  <c r="H217" i="33"/>
  <c r="K34" i="33"/>
  <c r="K28" i="33" s="1"/>
  <c r="H415" i="33"/>
  <c r="M410" i="33"/>
  <c r="L410" i="33"/>
  <c r="K410" i="33"/>
  <c r="J410" i="33"/>
  <c r="I410" i="33"/>
  <c r="H410" i="33"/>
  <c r="M342" i="33"/>
  <c r="L342" i="33"/>
  <c r="K342" i="33"/>
  <c r="J342" i="33"/>
  <c r="I342" i="33"/>
  <c r="J217" i="33"/>
  <c r="I217" i="33"/>
  <c r="J190" i="33"/>
  <c r="I190" i="33"/>
  <c r="H190" i="33"/>
  <c r="M189" i="33"/>
  <c r="L189" i="33"/>
  <c r="M185" i="33"/>
  <c r="L185" i="33"/>
  <c r="K185" i="33"/>
  <c r="J185" i="33"/>
  <c r="I185" i="33"/>
  <c r="H185" i="33"/>
  <c r="K14" i="33"/>
  <c r="K13" i="33" s="1"/>
  <c r="W13" i="33"/>
  <c r="W12" i="33" s="1"/>
  <c r="V13" i="33"/>
  <c r="V12" i="33" s="1"/>
  <c r="M13" i="33"/>
  <c r="J13" i="33"/>
  <c r="I13" i="33"/>
  <c r="H13" i="33"/>
  <c r="X12" i="33"/>
  <c r="U12" i="33"/>
  <c r="T12" i="33"/>
  <c r="S12" i="33"/>
  <c r="R12" i="33"/>
  <c r="Q12" i="33"/>
  <c r="P12" i="33"/>
  <c r="O12" i="33"/>
  <c r="N12" i="33"/>
  <c r="K241" i="33" l="1"/>
  <c r="M11" i="34"/>
  <c r="K11" i="34"/>
  <c r="L11" i="34"/>
  <c r="M241" i="33"/>
  <c r="M12" i="33" s="1"/>
  <c r="L241" i="33"/>
  <c r="L12" i="33" s="1"/>
  <c r="K12" i="33" l="1"/>
  <c r="L11" i="6" l="1"/>
  <c r="M12" i="31" l="1"/>
  <c r="M11" i="31" s="1"/>
  <c r="L11" i="31"/>
  <c r="K11" i="31"/>
  <c r="J12" i="31"/>
  <c r="H14" i="24" l="1"/>
  <c r="J14" i="24" l="1"/>
  <c r="I14" i="24"/>
  <c r="M14" i="24" l="1"/>
  <c r="L14" i="24"/>
  <c r="K14" i="24"/>
  <c r="M11" i="26" l="1"/>
  <c r="L11" i="26"/>
  <c r="K11" i="26"/>
  <c r="M11" i="25"/>
  <c r="L11" i="25"/>
  <c r="K11" i="25"/>
  <c r="K13" i="8" l="1"/>
  <c r="M11" i="6" l="1"/>
  <c r="K11" i="6" l="1"/>
  <c r="K21" i="24" l="1"/>
  <c r="M23" i="24"/>
  <c r="K23" i="24"/>
  <c r="N21" i="24"/>
  <c r="M21" i="24"/>
  <c r="L21" i="24"/>
  <c r="J21" i="24"/>
  <c r="I21" i="24"/>
  <c r="H21" i="24"/>
  <c r="M19" i="24"/>
  <c r="L19" i="24"/>
  <c r="L13" i="24" s="1"/>
  <c r="K19" i="24"/>
  <c r="M13" i="24" l="1"/>
  <c r="K13" i="24"/>
  <c r="M11" i="10" l="1"/>
  <c r="L11" i="10"/>
  <c r="K11" i="10"/>
  <c r="M11" i="8"/>
  <c r="D2" i="32" s="1"/>
  <c r="L11" i="8"/>
  <c r="K11" i="8"/>
  <c r="M11" i="7"/>
  <c r="L11" i="7"/>
  <c r="K11" i="7"/>
  <c r="B2" i="32" l="1"/>
  <c r="C2" i="32"/>
</calcChain>
</file>

<file path=xl/sharedStrings.xml><?xml version="1.0" encoding="utf-8"?>
<sst xmlns="http://schemas.openxmlformats.org/spreadsheetml/2006/main" count="10360" uniqueCount="708">
  <si>
    <t>ПЛАН РЕАЛИЗАЦИИ</t>
  </si>
  <si>
    <t>муниципальной программы "Комфортный город" на 2025 г. и плановый период 2026-2027 гг.</t>
  </si>
  <si>
    <t>Код типа структурного элемента</t>
  </si>
  <si>
    <t>Код структурного элемента</t>
  </si>
  <si>
    <t>Код напарвления расходов</t>
  </si>
  <si>
    <t>Исполнитель структурного элемента/ мероприятия</t>
  </si>
  <si>
    <t>Структурный элемент муниципальной программы / направление расходов/ меропритяие</t>
  </si>
  <si>
    <t>Значение меропрятия (результата) структурного элемента муниципальной программы / срок достижения контрольных точек меропрятий</t>
  </si>
  <si>
    <t>Финансовое обеспечение по годам реализации, тыс. руб.</t>
  </si>
  <si>
    <t xml:space="preserve">Примечание </t>
  </si>
  <si>
    <t>По программе</t>
  </si>
  <si>
    <t>разница</t>
  </si>
  <si>
    <t>Наименование показателя</t>
  </si>
  <si>
    <t>Ед. изм.</t>
  </si>
  <si>
    <t>Год реализации</t>
  </si>
  <si>
    <t>2025 год</t>
  </si>
  <si>
    <t>2026 год</t>
  </si>
  <si>
    <t>2027 год</t>
  </si>
  <si>
    <t>х</t>
  </si>
  <si>
    <t>Всего по структурному элементу</t>
  </si>
  <si>
    <t>01</t>
  </si>
  <si>
    <t>45358</t>
  </si>
  <si>
    <t>Въездной знак "Калининград", расположенный в районе транспортной развязки на г. Зеленоградск</t>
  </si>
  <si>
    <t>Количество объектов</t>
  </si>
  <si>
    <t>ед.</t>
  </si>
  <si>
    <t>НЕ переходящие объекты</t>
  </si>
  <si>
    <t>МБУ "УКС"</t>
  </si>
  <si>
    <t>1</t>
  </si>
  <si>
    <t>0</t>
  </si>
  <si>
    <t>Заключение контракта на смр</t>
  </si>
  <si>
    <t>приемка акта вып.работ</t>
  </si>
  <si>
    <t>оплата работ</t>
  </si>
  <si>
    <t>85321</t>
  </si>
  <si>
    <t>Благоустройство территорий общего пользования</t>
  </si>
  <si>
    <t>Комплект документации</t>
  </si>
  <si>
    <t>МКУ "КСЗ"</t>
  </si>
  <si>
    <t>март</t>
  </si>
  <si>
    <t>июнь</t>
  </si>
  <si>
    <t>декабрь</t>
  </si>
  <si>
    <t>Благоустройство територии общего пользования в районе бастиона «Обертайх» (ул. Литовский вал, 5)</t>
  </si>
  <si>
    <t>0,00</t>
  </si>
  <si>
    <t xml:space="preserve">Благоустройство сквера по ул. Станочной - ул. Радищева </t>
  </si>
  <si>
    <t>Благоустройство территории общего пользования "Городские часы "Древо времени" (Часовые пояса") (ул. Шевченко)</t>
  </si>
  <si>
    <t>85332</t>
  </si>
  <si>
    <t>Субсидии некоммерческой организации Благотворительному Фонду «Благоустройство и Взаимопомощь» на реализацию инвестиционных проектов, одобренных на Совете по улучшению инвестиционного климата Калининградской области</t>
  </si>
  <si>
    <t>Строительство пешеходного моста через реку Новая Преголя в районе ул.В. Гюго в г. Калининграде</t>
  </si>
  <si>
    <t>85621</t>
  </si>
  <si>
    <t>Благоустройство территорий общественных кладбищ</t>
  </si>
  <si>
    <t>2</t>
  </si>
  <si>
    <t>ноябрь 2024</t>
  </si>
  <si>
    <t>85721</t>
  </si>
  <si>
    <t>85821</t>
  </si>
  <si>
    <t>Модернизация сетей наружного освещения</t>
  </si>
  <si>
    <t>Капитальный ремонт сетей наружного освещения вдоль пешеходной дорожки в парковой зоне по ул. Чкалова - ул. Каштановой аллее</t>
  </si>
  <si>
    <t>сентябрь</t>
  </si>
  <si>
    <t>май</t>
  </si>
  <si>
    <t>Капитальный ремонт сети наружного освещения по ул. Гаражной - Юношеской - Горького (сквер)</t>
  </si>
  <si>
    <t>январь</t>
  </si>
  <si>
    <t>Проектирование сетей наружного освещения</t>
  </si>
  <si>
    <t>Декабрь</t>
  </si>
  <si>
    <t>Разработка документации по модернизации сетей наружного освещения по ул. Докука и вдоль реки Голубой в г. Калининграде (Тропа здоровья) (мкр. Чкаловск)</t>
  </si>
  <si>
    <t>декабрь 2024</t>
  </si>
  <si>
    <t>Разработка проектной и рабочей документации по объекту "Устройство архитектурно-художественной подсветки въездного знака по Балтийскому шоссе в г. Калининграде"</t>
  </si>
  <si>
    <t>февраль</t>
  </si>
  <si>
    <t xml:space="preserve">февраль </t>
  </si>
  <si>
    <t>Сквер по ул. Флотской</t>
  </si>
  <si>
    <t>Благоустройство парка "Парк Каштановый" (1 этап)</t>
  </si>
  <si>
    <t>Заключение контракта на выполнение работ</t>
  </si>
  <si>
    <t>апрель</t>
  </si>
  <si>
    <t>комплекса проектных мероприятий "Комфортное жилье"</t>
  </si>
  <si>
    <t>03</t>
  </si>
  <si>
    <t>85131</t>
  </si>
  <si>
    <t>Благоустройство дворовых территорий</t>
  </si>
  <si>
    <t>КГХиС</t>
  </si>
  <si>
    <t>85234</t>
  </si>
  <si>
    <t>комплекса проектных мероприятий "Окружающая среда"</t>
  </si>
  <si>
    <t>04</t>
  </si>
  <si>
    <t>45359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</si>
  <si>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г. Калининград, ш. Балтийское (земельные участки с кадастровыми номерами 39:15:111201:68 и 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</si>
  <si>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>96121</t>
  </si>
  <si>
    <t>Организация мест (площадок) для накопления твердых бытовых отходов</t>
  </si>
  <si>
    <t>02</t>
  </si>
  <si>
    <t>Строительство газовой котельной по ул. Берестяная в г. Калининграде</t>
  </si>
  <si>
    <t>Строительство газовой котельной по ул. Киевская в г. Калининграде и участков тепловой сети от котельной до границ вновь образованного земельного участка</t>
  </si>
  <si>
    <t>Строительство тепловой сети с целью переключения потребителей котельной по адресу ул. Молодой гвардии, 4 в г. Калининграде на централизованное теплоснабжение</t>
  </si>
  <si>
    <t>Реконструкция тепловой сети с целью переключения абонентов котельной ООО "ТПК "Балтптицепром" на газовую котельную по ул. Берестяная в г. Калининграде</t>
  </si>
  <si>
    <t>Строительство модульной котельной по ул. Барклая де Толли, 17 в г. Калининграде</t>
  </si>
  <si>
    <t>Строительство газовой котельной "Чкаловск" по ул. Докука в г. Калининграде с переключением на нее потребителей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</si>
  <si>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</si>
  <si>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Строительство модульной котельной для обеспечения теплоснабжением многоквартирного жилого дома по ул. Ю. Гагарина, 41-45 и МАОУ СОШ № 2 по ул. Ю. Гагарина, 55 в г. Калининграде</t>
  </si>
  <si>
    <t>Строительство тепловой сети с целью переключения потребителей малой угольной котельной по адресу ул. Чувашская, 1а в г. Калининграде на централизованное теплоснабжение</t>
  </si>
  <si>
    <t>Реконструкция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</si>
  <si>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Строительство тепловой сети с целью переключения потребителей угольной котельной по адресу ул. Аллея смелых, 152а в г. Калининграде на централизованное теплоснабжение</t>
  </si>
  <si>
    <t>Строительство газовой блочно-модульной котельной по ул. Энгельса, 51а в г. Калининграде</t>
  </si>
  <si>
    <t>Техническое перевооружение с переводом на природный газ котельной по проспекту Победы, 199 в г. Калининграде</t>
  </si>
  <si>
    <t>Реконструкция участка сети дождевой канализации диаметром 400 мм с устройством очистных сооружений по ул. Льва Толстого в г. Калининграде</t>
  </si>
  <si>
    <t>Реконструкция участка сети дождевой канализации диаметром 550 мм с устройством очистных сооружений по ул. Тельмана в г. Калининград</t>
  </si>
  <si>
    <t>Реконструкция участка сети дождевой канализации с устройством очистных сооружений по ул. Тургенева, ул. Герцена в г. Калининграде</t>
  </si>
  <si>
    <t>Реконструкция участка сети дождевой канализации диаметром 750 мм с устройством очистных сооружений по ул. Герцена в г. Калининграде</t>
  </si>
  <si>
    <t>Реконструкция участка сети дождевой канализации диаметром 450 мм с устройством очистных сооружений по ул. Колхозной в г. Калининграде</t>
  </si>
  <si>
    <t>Реконструкция участка сети дождевой канализации диаметром 700 мм с устройством очистных сооружений по ул. Колхозной в г. Калининграде</t>
  </si>
  <si>
    <t>Реконструкция участка сети дождевой канализации диаметром 600 мм с устройством очистных сооружений по ул. Льва Толстого в г. Калининграде</t>
  </si>
  <si>
    <t>Строительство сетей и сооружений дождевой канализации на территории в границах ул. Украинская-ул. Согласия-ул. Рассветная-ул. Горького в г. Калининграде (2 этап)</t>
  </si>
  <si>
    <t>Строительство осушительной сети на территории в границах ул. Украинская – ул. Согласия – ул. Рассветная – ул. Горького в г. Калининграде</t>
  </si>
  <si>
    <t>Реконструкция участка сети дождевой канализации по ул. Генерала Павлова в г. Калининграде</t>
  </si>
  <si>
    <t>Реконструкция участка сети дождевой канализации по ул. Тихорецкий тупик в г. Калининграде</t>
  </si>
  <si>
    <t>Реконструкция участка сети дождевой канализации по ул. Тихорецкой в г. Калининграде</t>
  </si>
  <si>
    <t>Реконструкция участка сети дождевой канализации по ул. Судостроительной в г. Калининграде</t>
  </si>
  <si>
    <t>Реконструкция участка сети дождевой канализации по ул. Октябрьской в г. Калининграде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</si>
  <si>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г. Калининграде</t>
  </si>
  <si>
    <t>Реконструкция участка сети дождевой канализации диаметром 750 мм с устройством очистных сооружений по ул. Д. Донского (район детской областной больницы)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</si>
  <si>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 2-му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</si>
  <si>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 1-му в г. Калининграде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</si>
  <si>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г. Калининграде</t>
  </si>
  <si>
    <t>Реконструкция участка сети дождевой канализации диаметром 600 мм с устройством очистных сооружений по ул. Генделя-ул. Брамса в г. Калининграде</t>
  </si>
  <si>
    <t>Реконструкция участка сети дождевой канализации диаметром 800 мм с устройством очистных сооружений по пр-кту Мира-ул. Гостиной в г. Калининграде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</si>
  <si>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</si>
  <si>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>Строительство участка сети дождевой канализации по ул. Полецкого в районе домов № 101-110 в г. Калининграде</t>
  </si>
  <si>
    <t>Строительство сетей и сооружений водоотведения в мкр. Менделеево в г. Калининграде (1 очередь)</t>
  </si>
  <si>
    <t>45252</t>
  </si>
  <si>
    <t>45551</t>
  </si>
  <si>
    <t>45552</t>
  </si>
  <si>
    <t>45554</t>
  </si>
  <si>
    <t>45555</t>
  </si>
  <si>
    <t>45556</t>
  </si>
  <si>
    <t>45557</t>
  </si>
  <si>
    <t>45559</t>
  </si>
  <si>
    <t>45561</t>
  </si>
  <si>
    <t>45564</t>
  </si>
  <si>
    <t>45565</t>
  </si>
  <si>
    <t>45566</t>
  </si>
  <si>
    <t>45567</t>
  </si>
  <si>
    <t>45568</t>
  </si>
  <si>
    <t>45569</t>
  </si>
  <si>
    <t>45570</t>
  </si>
  <si>
    <t>45571</t>
  </si>
  <si>
    <t>45572</t>
  </si>
  <si>
    <t>45573</t>
  </si>
  <si>
    <t>45574</t>
  </si>
  <si>
    <t>45575</t>
  </si>
  <si>
    <t>45576</t>
  </si>
  <si>
    <t>45577</t>
  </si>
  <si>
    <t>45578</t>
  </si>
  <si>
    <t>45258</t>
  </si>
  <si>
    <t>комплекса процессных мероприятий "Содержание территорий общего пользования"</t>
  </si>
  <si>
    <t>Значение меропрятия (результата) структурного элемента муниципальной программы</t>
  </si>
  <si>
    <t>тыс. кв.м</t>
  </si>
  <si>
    <t>85311</t>
  </si>
  <si>
    <t>МБУ "Гидротехник"</t>
  </si>
  <si>
    <t>85312</t>
  </si>
  <si>
    <t>МБУ "Чистота"</t>
  </si>
  <si>
    <t>85314</t>
  </si>
  <si>
    <t>Содержание детских спортивных и игровых площадок</t>
  </si>
  <si>
    <t>69</t>
  </si>
  <si>
    <t>85324</t>
  </si>
  <si>
    <t>85511</t>
  </si>
  <si>
    <t>Протяженность системы водоотведения дренажных и поверхностных вод</t>
  </si>
  <si>
    <t>тыс. пог.м</t>
  </si>
  <si>
    <t>85512</t>
  </si>
  <si>
    <t>Отведение ливневых вод с территорий общего пользования</t>
  </si>
  <si>
    <t>Объем сточных вод</t>
  </si>
  <si>
    <t>тыс. куб.м</t>
  </si>
  <si>
    <t>85521</t>
  </si>
  <si>
    <t>85611</t>
  </si>
  <si>
    <t>Количество общественных кладбищ</t>
  </si>
  <si>
    <t>Содержание мест массового отдыха</t>
  </si>
  <si>
    <t>МБУ "Городские леса"</t>
  </si>
  <si>
    <t>Текущее содержание наружного освещения</t>
  </si>
  <si>
    <t>Количество светоточек</t>
  </si>
  <si>
    <t>Демонтаж самовольных построек капитального характера</t>
  </si>
  <si>
    <t xml:space="preserve">Площадь территорий </t>
  </si>
  <si>
    <t>КМК</t>
  </si>
  <si>
    <t>85313</t>
  </si>
  <si>
    <t>КпСП</t>
  </si>
  <si>
    <t>Праздничное оформление территорий города</t>
  </si>
  <si>
    <t>Количество мероприятий</t>
  </si>
  <si>
    <t>Эксплуатация и содержание системы ливневой канализации</t>
  </si>
  <si>
    <t>119</t>
  </si>
  <si>
    <t>2049</t>
  </si>
  <si>
    <t>Поддержание нормативного состояния имущества и обновление материально-технической базы учреждений, осуществляющих организацию ливневых стоков</t>
  </si>
  <si>
    <t>МБУ "Ландшафтные парки"</t>
  </si>
  <si>
    <t>Количество парков</t>
  </si>
  <si>
    <t>Поддержание нормативного состояния имущества и обновление материально-технической базы в целях обустройства мест массового отдыха</t>
  </si>
  <si>
    <t>Демонтаж самовольно возведенных некапитальных объектов, сооружений</t>
  </si>
  <si>
    <t>МКУ "КСЗ", МБУ "Чистота"</t>
  </si>
  <si>
    <t>комплекса процессных мероприятий "Коммунальное хозяйство"</t>
  </si>
  <si>
    <t>85211</t>
  </si>
  <si>
    <t>Схема теплоснабжения</t>
  </si>
  <si>
    <t>85212</t>
  </si>
  <si>
    <t>Содержание объектов газоснабжения</t>
  </si>
  <si>
    <t xml:space="preserve">Протяженность </t>
  </si>
  <si>
    <t>км</t>
  </si>
  <si>
    <t>85213</t>
  </si>
  <si>
    <t>Схема водоснабжения и водоотведения</t>
  </si>
  <si>
    <t>85232</t>
  </si>
  <si>
    <t>МП "Калининградтеплосеть"</t>
  </si>
  <si>
    <t>Капитальный ремонт переданного в пользование муниципального имущества</t>
  </si>
  <si>
    <t>85233</t>
  </si>
  <si>
    <t>Содержание встроенных в многоквартирные дома угольных котельных</t>
  </si>
  <si>
    <t>4</t>
  </si>
  <si>
    <t>комплекса процессных мероприятий "Городские леса"</t>
  </si>
  <si>
    <t>84712</t>
  </si>
  <si>
    <t>Организация использования, охраны, защиты и воспроизводства городских лесов</t>
  </si>
  <si>
    <t>Площадь</t>
  </si>
  <si>
    <t>га</t>
  </si>
  <si>
    <t>Поддержание нормативного состояния имущества и обновление материально-технической базы учреждений в целях организации использования, охраны, защиты и воспроизводства городских лесов</t>
  </si>
  <si>
    <t>84722</t>
  </si>
  <si>
    <t>94211</t>
  </si>
  <si>
    <t>Подготовка документов территориального планирования, документации по планировке территории</t>
  </si>
  <si>
    <t>94212</t>
  </si>
  <si>
    <t>КГРиЦ</t>
  </si>
  <si>
    <t>Поддержание нормативного состояния имущества и обновление материальной базы учреждений в целях реализацией инвестиционных проектов</t>
  </si>
  <si>
    <t>Управление реализацией инвестиционных проектов</t>
  </si>
  <si>
    <t>05</t>
  </si>
  <si>
    <t>85411</t>
  </si>
  <si>
    <t>Содержание зеленых насаждений, расположенных на территориях общего пользования</t>
  </si>
  <si>
    <t>Количество насаждений</t>
  </si>
  <si>
    <t>85421</t>
  </si>
  <si>
    <t>Озеленение территорий</t>
  </si>
  <si>
    <t>ед</t>
  </si>
  <si>
    <t>Заключение контракта на СМР</t>
  </si>
  <si>
    <t>Приемка акта вып.работ СМР</t>
  </si>
  <si>
    <t>Оплата работ СМР</t>
  </si>
  <si>
    <t>октябрь</t>
  </si>
  <si>
    <t>ноябрь</t>
  </si>
  <si>
    <t>июль</t>
  </si>
  <si>
    <t>август</t>
  </si>
  <si>
    <t>Строительство газовой котельной "Цепрусс" с переключением на нее многоквартирных жилых домов</t>
  </si>
  <si>
    <t>завершение работ СМР</t>
  </si>
  <si>
    <t>Строительство тепловой сети с целью переключения потребителей котельной по адресу ул. Летняя, 50а в г. Калининграде на централизованное теплоснабжение</t>
  </si>
  <si>
    <t>Строительство тепловой сети с целью переключения потребителей котельной АО "Молоко" в г. Калининграде на централизованное теплоснабжение</t>
  </si>
  <si>
    <t>Строительство тепловой сети с целью переключения потребителей котельной по адресу ул. П. Морозова, 146-156в г. Калининграде на централизованное теплоснабжение</t>
  </si>
  <si>
    <t>Строительство тепловой сети с целью переключения МКД по ул. Коммунистической, 46 а-г на централизованное теплоснабжение</t>
  </si>
  <si>
    <t xml:space="preserve">Март </t>
  </si>
  <si>
    <t>Приемка выполненных работ</t>
  </si>
  <si>
    <t>Сентябрь</t>
  </si>
  <si>
    <t>Оплата работ</t>
  </si>
  <si>
    <t>Октябрь</t>
  </si>
  <si>
    <t>Приемка акта вып.работ</t>
  </si>
  <si>
    <t>Ноябрь</t>
  </si>
  <si>
    <t>Заключение контракта на пд</t>
  </si>
  <si>
    <t xml:space="preserve">Выполнение комплекса инженерно-геодезических изысканий (топографическая съемка с проверкой полноты планов в организациях эксплуатирующих инженерные сети, подеревная съемка с перечетной ведомостью зеленых насаждений) </t>
  </si>
  <si>
    <t xml:space="preserve">заключение контракта </t>
  </si>
  <si>
    <t>подписание акта выполненных работ</t>
  </si>
  <si>
    <t>заключение контракта на выполнение работ</t>
  </si>
  <si>
    <t>приемка выполненных работ</t>
  </si>
  <si>
    <t>Адресная материальная помощь гражданам в целях устройства индивидуального квартирного источника тепловой энергии</t>
  </si>
  <si>
    <t>проспект Победы, д. 18</t>
  </si>
  <si>
    <t>подписание акта приемочной комиссии о завершении переустройства и (или) перепланировки помещения</t>
  </si>
  <si>
    <t xml:space="preserve">перечисление адресной материальной помощи </t>
  </si>
  <si>
    <t>проспект Мира, д. 77-79</t>
  </si>
  <si>
    <t>ул. Марш. Новикова, д. 26-30</t>
  </si>
  <si>
    <t>Обустройство мест захоронения п. Медведевка</t>
  </si>
  <si>
    <t>Капитальный ремонт сети наружного освещения в сквере Героев спецназа ФСБ в г. Калининграде</t>
  </si>
  <si>
    <t>Технологическое присоединение</t>
  </si>
  <si>
    <t>июнь 2022</t>
  </si>
  <si>
    <t>чел.</t>
  </si>
  <si>
    <t>Количество переселяемых граждан</t>
  </si>
  <si>
    <t>Расселяемая площадь</t>
  </si>
  <si>
    <t>Расселение непригодных жилых помещений</t>
  </si>
  <si>
    <t>Оплата контракта</t>
  </si>
  <si>
    <t>Заключение контракта</t>
  </si>
  <si>
    <t>КМИиЗР</t>
  </si>
  <si>
    <t>85111</t>
  </si>
  <si>
    <t>Улучшение качества оказания муниципальных услуг в целях обустройства мест массового отдыха</t>
  </si>
  <si>
    <t>МБУ "Дирекция ландшафтных парков"</t>
  </si>
  <si>
    <t>заключение договоров на оказание услуг по разработке ПСД и на выполнение работ</t>
  </si>
  <si>
    <t>Контейнерная площадка ул. Интернациональная, 60-62</t>
  </si>
  <si>
    <t>Развитие коммунальной инфраструктуры</t>
  </si>
  <si>
    <t>Организация стоков ливневых вод</t>
  </si>
  <si>
    <t>Создание комфортной городской среды</t>
  </si>
  <si>
    <t xml:space="preserve">декабрь </t>
  </si>
  <si>
    <t xml:space="preserve">План реализации </t>
  </si>
  <si>
    <t xml:space="preserve">Код типа  структур-ного элемента </t>
  </si>
  <si>
    <t xml:space="preserve">Код   структурного элемента </t>
  </si>
  <si>
    <t>Код направления расходов (Доп КР)</t>
  </si>
  <si>
    <t>Исполнитель структурного элемента /мероприятия</t>
  </si>
  <si>
    <t>Структурный элемент МП/мероприятие/объекты мероприятий /контрольные точки</t>
  </si>
  <si>
    <t>Значение показателя мероприятия (результата) структурного элемента МП/ объекта мероприятия/ контрольных точек</t>
  </si>
  <si>
    <t>Финансовое обеспечениепо годам реализации, тыс.руб.</t>
  </si>
  <si>
    <t xml:space="preserve">Наименование показателя </t>
  </si>
  <si>
    <t>×</t>
  </si>
  <si>
    <t>кв.м.</t>
  </si>
  <si>
    <t>Приобретение (выкуп) помещений в целях расселения граждан из аварийного жилищного фонда</t>
  </si>
  <si>
    <t>Выплата возмещения за расселяемые помещения дома по ул. Бойко, д. 13</t>
  </si>
  <si>
    <t>Вступление в силу решения суда об изъятии помещения, выплате возмещения за изымаемое помещение</t>
  </si>
  <si>
    <t>Выплата возмещения собственникам помещений</t>
  </si>
  <si>
    <t>Выплата возмещения за расселяемые помещения дома по ул. Нансена, д. 1а</t>
  </si>
  <si>
    <t>Приемка жилых помещений, переселение граждан</t>
  </si>
  <si>
    <t>Предоставление жилого помещения</t>
  </si>
  <si>
    <t>ул. Грибная, д. 5-7</t>
  </si>
  <si>
    <t>ул. Окская, д. 12, кв. 2</t>
  </si>
  <si>
    <t>ул. Клинская, д. 24, кв. 2</t>
  </si>
  <si>
    <t>комплекса процессных мероприятий "Городское развитие"</t>
  </si>
  <si>
    <t>муниципальной программы "Комфортный город" на 2025 г. и плановый период 2026 - 2027 гг.</t>
  </si>
  <si>
    <t>Код нап- равления расходов</t>
  </si>
  <si>
    <t xml:space="preserve">Исполнитель структурного элемента/ мероприятия </t>
  </si>
  <si>
    <t>Структурный элемент муниципальной программы/направление расходов/мероприятие</t>
  </si>
  <si>
    <t>Значение мероприятия (результата) структурного элемента муниципальной программы</t>
  </si>
  <si>
    <t>Сумма финансового обеспечения по годам реализации, тыс. руб.</t>
  </si>
  <si>
    <t>Плановое значение</t>
  </si>
  <si>
    <t xml:space="preserve">2025 год </t>
  </si>
  <si>
    <t xml:space="preserve">2026 год </t>
  </si>
  <si>
    <t>шт.</t>
  </si>
  <si>
    <t>Подготовка проекта схемы границ территорий, в которых допускается осуществление деятельности по их комплексному и устойчивому развитию, в г. Калининграде</t>
  </si>
  <si>
    <t>Оценка рыночной стоимости права на заключение договора о комплексном развитии  территорий в г. Калининграде</t>
  </si>
  <si>
    <t>CD-диск</t>
  </si>
  <si>
    <t>Выполнение работ по ведению цифрового дежурного плана и цифровой картографической основы городского округа «Город Калининград»</t>
  </si>
  <si>
    <t>Количество сопровождаемых проектов</t>
  </si>
  <si>
    <t>Деятельность в области  инженерных изысканий, инженерно-технического проектирования, 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</si>
  <si>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 xml:space="preserve">КГХиС             </t>
  </si>
  <si>
    <t>Колиество учреждений</t>
  </si>
  <si>
    <t>Ремонт и приведение в нормативное состояние кабинетов в административном здании МБУ "Управление капитального строительства"</t>
  </si>
  <si>
    <t>Приложение № 1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</si>
  <si>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2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</si>
  <si>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4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</si>
  <si>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7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</si>
  <si>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8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</si>
  <si>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11
к приказу комитета городского хозяйства и  строительства
администрации городского округа 
«Город Калининград»
от «____» _________ 202__ г.  №____</t>
  </si>
  <si>
    <t>Код направления расходов</t>
  </si>
  <si>
    <t xml:space="preserve">* </t>
  </si>
  <si>
    <t>уточнение адресного списка объектов по итогам прохождения контрольной точки - в октябре предыдущего года по итогам подготовки КГРиЦ проектных решений, согласованных ресурсоснабжающими организациями</t>
  </si>
  <si>
    <t>Октябрь *</t>
  </si>
  <si>
    <t>Территория общего пользования, прилегающая к озеру Верхнему, в районе дома № 75 по ул. Курортной</t>
  </si>
  <si>
    <t>приемка работ</t>
  </si>
  <si>
    <t>октябрь 2024</t>
  </si>
  <si>
    <t>сентябрь 2024</t>
  </si>
  <si>
    <t>подведение итогов голосования в 2026 году (для объектов благоустройства 2027 года)</t>
  </si>
  <si>
    <t>завершение работ, ввод объекта в эксплуатацию</t>
  </si>
  <si>
    <t>Выполнение работ по благоустройству входной группы общественного кладбища по пр-кту Мира</t>
  </si>
  <si>
    <t>Технологическое присоединение для электроснабжения общественного туалета, расположенного на наб. Адм. Трибуца</t>
  </si>
  <si>
    <t>оплата за технологическое присоединение</t>
  </si>
  <si>
    <t>заключение контракта на псд</t>
  </si>
  <si>
    <t xml:space="preserve">Разработка проектной документации по обустройству наружного освещения от жилого комплекса «Белый сад» и многоквартирного дома № 70 по ул. Летняя до МАОУ СОШ № 46 по ул. Летняя, 48 </t>
  </si>
  <si>
    <t>Разработка проектной документации по модернизации наружного освещения по ул. Большая окружная 3-я (от ул. Горького до ул. Клары Цеткин)</t>
  </si>
  <si>
    <t xml:space="preserve">Разработка рабочей документации по обустройству наружного освещения на территории общего пользования пешеходной дорожки вдоль канала
от ул. Каштановая аллея, 173 до ул. Каштановая аллея, 177 </t>
  </si>
  <si>
    <t xml:space="preserve">Капитальный ремонт исполнительных и питательных пунктов сети наружного освещения городского округа "Город Калининград" </t>
  </si>
  <si>
    <t>Количество питательных пунктов</t>
  </si>
  <si>
    <t>комплекса проектных мероприятий "Коммунальная инфраструктура и организация стоков ливневых вод"</t>
  </si>
  <si>
    <t>453**</t>
  </si>
  <si>
    <t>завершение работ по разработке ПСД</t>
  </si>
  <si>
    <t>Технологическое присоединение к электрическим сетям объекта: "Наружное освещение, насосное оборудование" 
(ул. Правая Набережная, 25а)</t>
  </si>
  <si>
    <t>Капитальный ремонт сети наружного освещения городского округа "Город Калининград" в 2026-2027 гг.</t>
  </si>
  <si>
    <t>Обустройство места массового отдыха (пруд Голубые озера), в том числе разработка проектно-сметной документации</t>
  </si>
  <si>
    <t>заключение контракта на разработку псд</t>
  </si>
  <si>
    <t>Количество квартир</t>
  </si>
  <si>
    <t>Контейнерная площадка ул. Лесопильная, 68</t>
  </si>
  <si>
    <t>Контейнерная площадка ул. Герцена, 1 Е. 1 Ж, 1 З</t>
  </si>
  <si>
    <t>Контейнерная площадка ул. подп. Емельянова, 80</t>
  </si>
  <si>
    <t>формирование адресного перечня объектов на 2026 год</t>
  </si>
  <si>
    <t>формирование адресного перечня объектов на 2027 год</t>
  </si>
  <si>
    <t>Контейнерная площадка ул. Литовский вал, 89 А</t>
  </si>
  <si>
    <t>Контейнерная площадка пер. Иртышский, 4</t>
  </si>
  <si>
    <t>Контейнерная площадка  ул. Сызранская (пер. Арзамасский, 8 А)</t>
  </si>
  <si>
    <t>Контейнерная площадка ул. Судостроительная, 45 (подьездной путь)</t>
  </si>
  <si>
    <t>Контейнерные площадки (адреса на уточнении)</t>
  </si>
  <si>
    <t>И4</t>
  </si>
  <si>
    <t>МКУ "КСЗ"
МБУ "Городские леса"</t>
  </si>
  <si>
    <t>Количество присоединенных объектов</t>
  </si>
  <si>
    <t xml:space="preserve">Получение гос. экспертизы </t>
  </si>
  <si>
    <t>Завершение работ по разработке ПСД</t>
  </si>
  <si>
    <t xml:space="preserve">Количество объектов </t>
  </si>
  <si>
    <t>Строительство газовой котельной "Прибрежная" по ул. Заводская 
в г. Калининграде с переключением на нее потребителей</t>
  </si>
  <si>
    <t>Строительство тепловой сети с целью подключения ЦТП "Парусная" 
по ул. Казанской в г. Калининграде</t>
  </si>
  <si>
    <t>Количество комплектов проектной документации</t>
  </si>
  <si>
    <t>Количество комплектов документации</t>
  </si>
  <si>
    <t>Содержание территории городского округа</t>
  </si>
  <si>
    <t>Уборка и санитарное содержание территорий общего пользования</t>
  </si>
  <si>
    <t>Поддержание нормативного состояния имущества и обновление материально-технической базы учреждений в целях содержания территории общего пользования</t>
  </si>
  <si>
    <t>Предоставление жилых помещений  в целях расселения граждан из аварийного жилищного фонда</t>
  </si>
  <si>
    <t>Количество утилизированного брошенного транспорта</t>
  </si>
  <si>
    <t>Количество перемещенного брошенного транспорта</t>
  </si>
  <si>
    <t>Количество учреждений</t>
  </si>
  <si>
    <t>Содержание территорий общественных кладбищ</t>
  </si>
  <si>
    <t>Демонтаж рекламных конструкций и иных материалов рекламного характера</t>
  </si>
  <si>
    <t>Осуществление мероприятий по рекультивации земельных участков</t>
  </si>
  <si>
    <t>Ведение цифрового дежурного плана и цифровой картографической основы</t>
  </si>
  <si>
    <t>проведение мероприятий по отбору дворовых территорий для формирования адресного перечня на 2026 год</t>
  </si>
  <si>
    <t>Благоустройство дворовых территорий в 2026 году</t>
  </si>
  <si>
    <t>Благоустройство дворовых территорий в 2027 году</t>
  </si>
  <si>
    <t>проведение мероприятий по отбору дворовых территорий для формирования адресного перечня на 2027 год</t>
  </si>
  <si>
    <t xml:space="preserve">ноябрь </t>
  </si>
  <si>
    <t>регионального проекта "Формирование комфортной городской среды"</t>
  </si>
  <si>
    <t>комплекса процессных мероприятий "Зеленые насаждения"</t>
  </si>
  <si>
    <t>Благоустройство парка "парк Каштановый" (2 этап)</t>
  </si>
  <si>
    <t xml:space="preserve">Благоустройство сквера "Семейный" (ул. Яналова - ул. Каштановая аллея) </t>
  </si>
  <si>
    <t xml:space="preserve">Работы по устройству тротуара на территории сквера по ул.Строительной в г.Калининграде </t>
  </si>
  <si>
    <t>Выполнение работ по устройству тротуаров на территории набережной Генерала Карбышева в г. Калининграде</t>
  </si>
  <si>
    <t>Работы по благоустройству территории общего пользования в районе д. 19 по ул. Береговой в г. Калининграде (дополнительные работы)</t>
  </si>
  <si>
    <t>Благоустройство территрории набережной Петра Великого (1 этап)</t>
  </si>
  <si>
    <t>заключение контракта на товар</t>
  </si>
  <si>
    <t>приемка товара</t>
  </si>
  <si>
    <t>оплата товара</t>
  </si>
  <si>
    <t>Выполнение работ по благоустройству территории общего пользования, прилегающей к озеру Летнее в г. Калининграде (Устройство настила из террасной доски у водоёма)</t>
  </si>
  <si>
    <t>февраль 2024</t>
  </si>
  <si>
    <t>Обустройство мангальной площадки на территории общего пользования, расположенной в районе озера Карповского в мкр. Прегольском</t>
  </si>
  <si>
    <t>Обустройство мангальной площадки на территории общего пользования, расположенной между озером Форелевым и Ушаковским заливом в г. Калининграде</t>
  </si>
  <si>
    <t>Капитальный ремонт сети наружного освещения по ул. Краснооктябрьская в городе Калининграде</t>
  </si>
  <si>
    <t>Капитальный ремонт сети наружного освещения по ул. Черняховского в городе Калининграде</t>
  </si>
  <si>
    <t>Технологическое присоединение необходимо для электроснабжения объекта: Наружное освещение, архитектурная подсветка (ПП-103), расположенного по адресу: Калининград г, ул. Театральная, сквер Мать-Россия</t>
  </si>
  <si>
    <t xml:space="preserve">Топографическая съемка </t>
  </si>
  <si>
    <t>Топографическая съемка, восстановление (переоформление) документов</t>
  </si>
  <si>
    <t>Услуги авторского надзора за выполнением работ по объекту:"Работы по сохранению объекта культурного наследия федерального занчения "Памятник Фридриху Шиллеру" (Устройство архитектурного освещения памятника Фридриху Шиллеру в г. Калининграде)</t>
  </si>
  <si>
    <t>Разработка проектной и рабочей документации по устройству архитектурно-художественной подсветки въездных знаков, расположенных на Советском пр-кте,  по Калининградскому шоссе (в районе ул. А. Суворова), ул. Дзержинского, Московскому пр-кту (автомобильная дорога Калининград- Черняховск - Нестеров)</t>
  </si>
  <si>
    <t>Топографическая съемка, технические условия</t>
  </si>
  <si>
    <t>Контейнерная площадка ул.пер. Майский, 1</t>
  </si>
  <si>
    <t>Контейнерная площадка ул. Пионерская, 60</t>
  </si>
  <si>
    <t>Контейнерная площадка ул. Ракитная, 9-15</t>
  </si>
  <si>
    <t>заключение контракта на ПСД</t>
  </si>
  <si>
    <t>оплата работ ПСД</t>
  </si>
  <si>
    <t>ед..</t>
  </si>
  <si>
    <t>Проведение работ по благоустройству территории парка им. Юрия Гагарина, расположенного  по адресу г. Калининград, ул. Киевская, 134</t>
  </si>
  <si>
    <t>заключение контракта на выполнение работ (электрические сети, освещение, видеонаблюдение, оповещение)</t>
  </si>
  <si>
    <t xml:space="preserve">заключение контракта на выполнение работ </t>
  </si>
  <si>
    <t>Устройство детской и спортивной площадки, расположенной на территории объекта культурного наследия местного (муниципального значения) "Парк им. Макса Ашманна" 1910 год по адресу: г. Калининград, ул. М. Лесная-ул.Герцена-ул. Плдполковника Ефремова. Технический, авторский надзор</t>
  </si>
  <si>
    <t>заключение контракта на разработку проектно-сметной документации</t>
  </si>
  <si>
    <t xml:space="preserve">завершение работ по разработке проектно-сметной документации </t>
  </si>
  <si>
    <t>Приобретение жилых помещений для расселения аварийного дома по ул. Семипалатинской, д. 76*</t>
  </si>
  <si>
    <t>Выплата возмещения за расселяемые помещения дома по ул. Сестрорецкой, д. 13</t>
  </si>
  <si>
    <t>Выплата возмещения за расселяемые помещения дома по пер. Литовскому, д. 18</t>
  </si>
  <si>
    <t>Выплата возмещения за расселяемые помещения дома по ул. Красной, д. 272-274</t>
  </si>
  <si>
    <t>Выплата возмещения за расселяемые помещения дома по ул. Рижской, д. 14</t>
  </si>
  <si>
    <t>Комплекса проектных мероприятий "Переселение граждан из аварийного жилищного фонда и муниципальных жилых помещений, признанных непригодными для проживания" муниципальной программы "Комфортный город"  
на период 2025 год и плановый период 2026-2027 годов</t>
  </si>
  <si>
    <t>Структурный элемент муниципальной программы / направление расходов/ мероприятие</t>
  </si>
  <si>
    <t>Значение мероприятия (результата) структурного элемента муниципальной программы / срок достижения контрольных точек мероприятий</t>
  </si>
  <si>
    <t>Благоустройство дворовой территории многоквартирных домов по ул. Подп. Емельянова, 84а, 88а, 86а</t>
  </si>
  <si>
    <t>Благоустройство дворовой территории многоквартирных домов по ул. Комсомольская, 33, 35</t>
  </si>
  <si>
    <t>Благоустройство дворовой территории многоквартирных домов по  наб. Адмирала Трибуца, 53, 55-65, 67</t>
  </si>
  <si>
    <t>Благоустройство дворовой территории многоквартирных домов по  переулку Карташева, 16, 18</t>
  </si>
  <si>
    <t>Благоустройство дворовой территории многоквартирного дома по ул. Огарева, 36</t>
  </si>
  <si>
    <t>Благоустройство дворовой территории многоквартирного дома по  ул. Нарвская, 62</t>
  </si>
  <si>
    <t>Благоустройство дворовой территории многоквартирного дома по  ул. Пионерская, 24-26</t>
  </si>
  <si>
    <t>Благоустройство дворовой территории многоквартирного дома ул. Маяковского, 13-19</t>
  </si>
  <si>
    <t>Благоустройство дворовой территории многоквартирного дома по ул. Кирова, 25-27</t>
  </si>
  <si>
    <t>Благоустройство дворовой территории многоквартирного дома по ул. Грибоедова, 13-19</t>
  </si>
  <si>
    <t>Благоустройство дворовой территории многоквартирного дома по ул. 9 Апреля, 24-30</t>
  </si>
  <si>
    <t>Благоустройство дворовой территории многоквартирного дома по ул. Багратиона, 81-85</t>
  </si>
  <si>
    <t>Благоустройство дворовой территории многоквартирного дома по ул. Белинского, 53</t>
  </si>
  <si>
    <t>Благоустройство дворовой территории многоквартирного дома по ул. Чайковского, 26-30</t>
  </si>
  <si>
    <t>Благоустройство дворовой территории многоквартирного дома по ул. Чайковского, 4-10</t>
  </si>
  <si>
    <t>Благоустройство дворовой территории многоквартирного дома по ул. Каштановая аллея, 103-105</t>
  </si>
  <si>
    <t>Возмещение расходов собственника земельных участков</t>
  </si>
  <si>
    <t xml:space="preserve">Количество дворовых территорий </t>
  </si>
  <si>
    <t>Подготовка справки-расчета муниципальной доли участия</t>
  </si>
  <si>
    <t>Оплата возмещения</t>
  </si>
  <si>
    <t>ул. Кутузова, д. 41</t>
  </si>
  <si>
    <t>85134</t>
  </si>
  <si>
    <t>Оказание дополнительной помощи в проведении капитального ремонта общего имущества в МКД</t>
  </si>
  <si>
    <t>Количество домов</t>
  </si>
  <si>
    <t>заключение соглашения о предоставлении субсидии</t>
  </si>
  <si>
    <t>предоставление субсидии</t>
  </si>
  <si>
    <t>85133</t>
  </si>
  <si>
    <t>Капитальный ремонт общего имущества в МКД (по решению судов)</t>
  </si>
  <si>
    <t>ул. Чаадаева, д. 19-33 (п. 31)</t>
  </si>
  <si>
    <t xml:space="preserve"> </t>
  </si>
  <si>
    <t>ул. Р. Люксембург, д. 1-1а</t>
  </si>
  <si>
    <t>ул. Артиллерийская, д. 57</t>
  </si>
  <si>
    <t>Апрель</t>
  </si>
  <si>
    <t>Июнь</t>
  </si>
  <si>
    <t>КРДТИ</t>
  </si>
  <si>
    <t>Количество транспортных средств с размещенным логотипом</t>
  </si>
  <si>
    <t>МКУ "ЦИКТ"</t>
  </si>
  <si>
    <t>Содержание, техническое обслуживание и ремонт линейно-кабельных сооружений связи</t>
  </si>
  <si>
    <t>Протяженность сети</t>
  </si>
  <si>
    <t>Поддержание нормативного состояния имущества и обновление материально-технической базы учреждений в целях содержания общественных кладбищ</t>
  </si>
  <si>
    <t>84111</t>
  </si>
  <si>
    <t>85622</t>
  </si>
  <si>
    <t>МБУ "АЛЬТА"</t>
  </si>
  <si>
    <t>МКУ "КСЗ"
МБУ "Чистота"             КРДТИ</t>
  </si>
  <si>
    <t>регионального проекта "Модернизация коммунальной инфраструктуры"</t>
  </si>
  <si>
    <t>И3</t>
  </si>
  <si>
    <t>45260</t>
  </si>
  <si>
    <t>Техническое перевооружение с переводом на газ котельной по ул. А. Невского, 188 в г. Кавлининграде</t>
  </si>
  <si>
    <t>Приложение № 12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</si>
  <si>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13
к приказу комитета городского хозяйства и  строительства
администрации городского округа 
«Город Калининград»
от «____» _________ 202__ г.  №____</t>
  </si>
  <si>
    <t>Модернизация сети наружного освещения в районе д.17                               по ул. Генерала Толстикова</t>
  </si>
  <si>
    <t>Модернизация сети наружного освещения в районе детской площадки по ул. Дарвина,12</t>
  </si>
  <si>
    <t xml:space="preserve">Устройство и модернизация сети наружного освещения                                  ул. Мариупольская, д. 7-9 </t>
  </si>
  <si>
    <t xml:space="preserve">Устройство и модернизация сети наружного освещения                                            Московский пр-кт, 171А к дому ул. Физкультурная, 25 </t>
  </si>
  <si>
    <t>Устройство и модернизация сети наружного освещения между домами ул. 9 Апреля,90 и ул. Литовский вал,32А</t>
  </si>
  <si>
    <t>Модернизация сети наружного освещенияпо по ул. Грибоедова от ул. Ленинградской, 36  до пер. Грибоедова</t>
  </si>
  <si>
    <t>комплекса процессных мероприятий регионального проекта "Модернизация коммунальной инфраструктуры"</t>
  </si>
  <si>
    <t>Капитальный ремонт переданного в пользованин муниципального имущества</t>
  </si>
  <si>
    <t>Заключение контракта на пересчет сметной стоимости</t>
  </si>
  <si>
    <t>Март</t>
  </si>
  <si>
    <t>Завершение работ СМР</t>
  </si>
  <si>
    <t>45283</t>
  </si>
  <si>
    <t>Реконструкция участка тепловой сети по ул. Некрасова от границы земельного участка с КН 39:15:131808:580 (ул. Лескова, 12) до ТК 9-9 в г. Калининграде</t>
  </si>
  <si>
    <t xml:space="preserve">ООО "Калининградские бани" </t>
  </si>
  <si>
    <t>Техническое перевооружение с переводом на природный газ существующей котельной в здании МП "Муниципальные бани" по ул. Дзержинского, 71 в г. Калининграде</t>
  </si>
  <si>
    <t>капитальный ремонт внутридомовых систем теплоснабжени с  устройством индивидуального теплового пункта по адресу ул. Коммунистическая, д. 46а-46г</t>
  </si>
  <si>
    <t>капитальный ремонт внутридомовых систем теплоснабжени с  устройством индивидуального теплового пункта по адресу ул. Коммунистическая, д. 48а-48г</t>
  </si>
  <si>
    <t>капитальный ремонт внутридомовых систем теплоснабжени с  устройством индивидуального теплового пункта по адресу ул. Летняя, д. 47-53</t>
  </si>
  <si>
    <t>капитальный ремонт внутридомовых систем теплоснабжени с  устройством индивидуального теплового пункта по адресу ул. Печатная, д. 23-29</t>
  </si>
  <si>
    <t>капитальный ремонт внутридомовых систем теплоснабжени с  устройством индивидуального теплового пункта по адресу ул. Печатная, д. 45</t>
  </si>
  <si>
    <t>капитальный ремонт внутридомовых систем теплоснабжени с  устройством индивидуального теплового пункта по адресу ул. Печатная, д. 31-41</t>
  </si>
  <si>
    <t>капитальный ремонт внутридомовых систем теплоснабжени с  устройством индивидуального теплового пункта по адресу ул. Коммунистическая, д. 56а-56г</t>
  </si>
  <si>
    <t>капитальный ремонт внутридомовых систем теплоснабжени с  устройством индивидуального теплового пункта по адресу ул. Коммунистическая, д. 58а-58г</t>
  </si>
  <si>
    <t>капитальный ремонт внутридомовых систем теплоснабжени с  устройством индивидуального теплового пункта по адресу ул. Летняя, д. 50-56</t>
  </si>
  <si>
    <t>капитальный ремонт внутридомовых систем теплоснабжени с  устройством индивидуального теплового пункта по адресу ул. Летняя, д. 41-45</t>
  </si>
  <si>
    <t>Топографическая съемка объектов благоустройства</t>
  </si>
  <si>
    <t xml:space="preserve">Контейнерная площадка по ул. Тенистая аллея </t>
  </si>
  <si>
    <t>Количество шкафов</t>
  </si>
  <si>
    <t xml:space="preserve">Поставка контейнеров для твердых бытовых отходов </t>
  </si>
  <si>
    <t xml:space="preserve">Поставка укомплектованных шкафов </t>
  </si>
  <si>
    <t>заключение контракта на разработку ПСД</t>
  </si>
  <si>
    <t>оплата работ по ПСД</t>
  </si>
  <si>
    <t xml:space="preserve">Благоустройство сквера в границах улиц Радищева – Поперечная (земельный участок с кадастровым номером 39:15:111515:33) </t>
  </si>
  <si>
    <t>оплата работ по контракту на услуги по авторскому надзору</t>
  </si>
  <si>
    <t>Дополнительные работы по ранее благоустроенным объектам</t>
  </si>
  <si>
    <t>завершение работ по разработке дизайн-проекта</t>
  </si>
  <si>
    <t>оплата работ по разработке дизайн-проекта</t>
  </si>
  <si>
    <t>Благоустройство территории, прилегающей к Музейному кварталу в г. Калининграде (1, 3, 4 этап)</t>
  </si>
  <si>
    <t>Благоустройство территории, прилегающей к Музейному кварталу в г. Калининграде" (5-6 этапы)</t>
  </si>
  <si>
    <t>Замена опор</t>
  </si>
  <si>
    <t>Количество опор</t>
  </si>
  <si>
    <t>Модернизация сети наружного освещения по ул. Фрунзе в г. Калининграде</t>
  </si>
  <si>
    <t>Модернизация сети наружного освещения и подземных коммуникаций по ул. Алданской в мкр. им. А. Космодемьянского г. Калининград</t>
  </si>
  <si>
    <t>Устройству сети электроснабжения объектов по Гвардейскому проспекту в г. Калининграде</t>
  </si>
  <si>
    <t>Количество туалетов</t>
  </si>
  <si>
    <t>Количество экранов</t>
  </si>
  <si>
    <t>Приобретение оборудования для видеомаппинга на пл. Победы 
(в том числе монтаж и настройка)</t>
  </si>
  <si>
    <t>Количество комплектов оборудования</t>
  </si>
  <si>
    <t xml:space="preserve">Услуги по надзору за соблюдением норм действующего законодательства при выполнении строительных работ в охранной зоне ЛЭП и другого оборудования, принадлежащего АО «Россети Янтарь» при выполнении работ по благоустройству сквера по ул. Алданская (в районе ручья Лесного) в мкр. им. А. Космодемьянского, г. Калининград </t>
  </si>
  <si>
    <t>Установка модульных туалетов на оз. Летнем и оз. Верхнем</t>
  </si>
  <si>
    <t>Дополнительные работы по благоустройству территории, прилегающей к Дому искусств в г. Калининграде</t>
  </si>
  <si>
    <t>заключение дополнительного соглашения на доп. работы</t>
  </si>
  <si>
    <t xml:space="preserve">Обустройство смотровой площадки (фотозоны) с обустройством подходов (ор-р ул. Багратиона д. 24) </t>
  </si>
  <si>
    <t>завершение работ по разработке проекта санитарно-защитной зоны</t>
  </si>
  <si>
    <t>оплата работ по разработке проекта санитарно-защитной зоны</t>
  </si>
  <si>
    <t xml:space="preserve">оплата работ по технологическому присоединению к электрическим сетям </t>
  </si>
  <si>
    <t>Тхнологического присоединения к электрическим сетям объекта: "Исполнительный пункт 18 (ИП-18), расположенного по адресу: г. Калининград, ш. Балтийское, 15</t>
  </si>
  <si>
    <t xml:space="preserve">приемка работ по тех. присоединению к электрическим сетям </t>
  </si>
  <si>
    <t>завершение работ по инженерным изысканиям и разработке ПСД</t>
  </si>
  <si>
    <t>оплата работ по инженерным изысканиям и разработке ПСД</t>
  </si>
  <si>
    <t>Количество комплектов топографической документации</t>
  </si>
  <si>
    <t>Количество дополнительно благоустроенных объектов</t>
  </si>
  <si>
    <t>Благоустройство территории части Верхнего озера в районе д. № 12, 14, 20 по ул. Лескова; д. № 16В по ул. Л. Толстого; 
д. № 3, 5, 7, 7А, 9 по ул. Достоевского в г. Калининграде</t>
  </si>
  <si>
    <t>Подготовка предложений о внесении изменений в Генеральный план городского округа «Город Калининград»</t>
  </si>
  <si>
    <t>Подготовка (внесение изменений) документации по планинровке территории в городском округе «Город Калининград»</t>
  </si>
  <si>
    <t>Разработка ПСД</t>
  </si>
  <si>
    <t>оплата работ по разработке ПСД</t>
  </si>
  <si>
    <t>Выполнение работ по благоустройству территории, прилегающей к озеру Летнее в г. Калининграде</t>
  </si>
  <si>
    <t>Выполнение работ по мощению участков под монтаж скамеек по ул. Планерной в г. Калининграде</t>
  </si>
  <si>
    <t>Выполнение работ по замощению участков территории, примыкающей к стадиону "Балтика" в г. Калининграде</t>
  </si>
  <si>
    <t>Утройство мощения под биотуалеты</t>
  </si>
  <si>
    <t>Технологическое присоединение необходимое для электросбережения объекта: Системы видеонаблюдения безопасный город, расположенного по адресу: г.Калинниград, ул.Земельная, в районе дома 4-4а</t>
  </si>
  <si>
    <t>Модернизация архитектурно-художественной подсветки в районе здания, расположенного по адресу: г.Калининград, ул.Багратиона 4, ул.Октябрьская 71. (линза к дн. Победы)</t>
  </si>
  <si>
    <t>Выполнение работ по разработке  рабочей документации по объекту: "Устройство сети электроснабжения объекта в районе д.37 по набережной Адмирала Трибуца на земельном участке с кадастровым номером 39:15:000000:2907" в соответствии с Техническим заданием, сметой, определяющими объем и содержание работ.</t>
  </si>
  <si>
    <t>Разработка проектной документации объекта:"Устройство и модернизация сети наружного освещения на проезде Прегольском и Правой набережной (микрорайон Прегольский), на участке от  поспекта Победы, 196, до микрорайона Прегольский, 5А в г. Калининграде</t>
  </si>
  <si>
    <t>Выполнение работ по обустройству 5 (пяти) контейнерных площадок для накопления твердых коммунальных отходов в г. Калининграде ул. Репина, 46, ул. Киевская, 112, ул. Дзержинского, 78 (ремонт), ул. Школьная, 3-5 (ремонт), ул. Грекова - ул. Кронштадтская (ремонт))</t>
  </si>
  <si>
    <t>Поставка бункера (контейнера) накопления твердых коммунальный отходов в г. Калининграде в 2025 г.</t>
  </si>
  <si>
    <t xml:space="preserve">Контейнерная площадка ул. Косм.Пацаева, 21 </t>
  </si>
  <si>
    <t>Выполнение работ по обустройству трех контейнерных площадок для накопления твердых коммунальных отходов в г.Калининграде (ул.Батальная, 71, ул. Богатырская, 26-28, ул.Комсомольская, 37)</t>
  </si>
  <si>
    <t>Выполнение работ по обустройству трех контейнерных площадок для накопления твердых коммунальных отходов в г. Калининграде (ул. Эльблонгская, 9-11, ул. Ген.-лейт.Озерова, 2,  ул. Марш. Новикова, 4)</t>
  </si>
  <si>
    <t>Благоустройство мест массового отдыха</t>
  </si>
  <si>
    <t>10</t>
  </si>
  <si>
    <t>* количесво объектов без объектов регионального проекта "Модернизация коммунальной инфраструктуры"</t>
  </si>
  <si>
    <t>МКУ "КСЗ",</t>
  </si>
  <si>
    <t>Площадь водной глади убираемых объектов</t>
  </si>
  <si>
    <t>Количество проб воды</t>
  </si>
  <si>
    <t>Благоустройство дворовой территории многоквартирного дома по ул. Лейт. Яналова, д. 5</t>
  </si>
  <si>
    <t>13</t>
  </si>
  <si>
    <t>Приложение № 3
к приказу комитета городского хозяйства и  строительства
администрации городского округа 
«Город Калининград»
от «____» _________ 202__ г.  №____</t>
  </si>
  <si>
    <t>5</t>
  </si>
  <si>
    <t>КГХиС, МКУ "КСЗ"</t>
  </si>
  <si>
    <t>Количество контейнеров</t>
  </si>
  <si>
    <t>Приобретение (выкуп) жилых помещений для расселения аварийного дома по ул. Боткина, д. 8*</t>
  </si>
  <si>
    <t>Приобретение (выкуп) жилых помещений для расселения аварийного дома по ул. Батальной, д. 31-37*</t>
  </si>
  <si>
    <t>Предоставление жилых помещений для расселения аварийного дома по туп. Транспортному, 10а</t>
  </si>
  <si>
    <t>Вступление в силу решения суда</t>
  </si>
  <si>
    <t>Предоставление жилых помещений при расселении аварийного дома по ул. Муромской, д.7</t>
  </si>
  <si>
    <t>Предоставление жилого помещение</t>
  </si>
  <si>
    <t>Предоставление жилых помещений для расселения аварийного дома по ул. Чехова 3-5</t>
  </si>
  <si>
    <t>Предоставление жилых помещений для расселения аварийного дома по ул. Колхозной, д. 16</t>
  </si>
  <si>
    <t>ул. Коммунистическая, д. 66-68</t>
  </si>
  <si>
    <t>ул. Лозовая, д. 2, кв. 1</t>
  </si>
  <si>
    <t>ул. Орудийная, д. 14а</t>
  </si>
  <si>
    <t>ул. Подполковника Емельянова, д. 190</t>
  </si>
  <si>
    <t>ул. Богатырская, д. 67</t>
  </si>
  <si>
    <t>ул. Муромская, д. 9</t>
  </si>
  <si>
    <t>ул. Муромская, д. 46, кв. 3</t>
  </si>
  <si>
    <t>ул. Кольцова, д. 35</t>
  </si>
  <si>
    <t>ул. Семипалатинская, д. 54, кв. 1</t>
  </si>
  <si>
    <t>ул. Болотная, д. 8, кв. 2</t>
  </si>
  <si>
    <t>ул. Мира, д. 11, кв. 2</t>
  </si>
  <si>
    <t>ул. Челюскинская, д. 10, кв. 4</t>
  </si>
  <si>
    <t>ул. Ангарская, д. 23, кв. 1</t>
  </si>
  <si>
    <t>ул. Бабушкина, д. 4</t>
  </si>
  <si>
    <t>ул. Александра Невского, д. 49а, кв. 3</t>
  </si>
  <si>
    <t>ул. Клинская, д. 5, кв. 3</t>
  </si>
  <si>
    <t>ул. Чкалова, д. 20, кв. 2</t>
  </si>
  <si>
    <t>ул. Художественная, д. 3, кв. 3</t>
  </si>
  <si>
    <t>ул. Окская, д. 1в, кв. 3</t>
  </si>
  <si>
    <t>ул. Енисейская, д. 29, кв. 3</t>
  </si>
  <si>
    <t>Количество снесенных объектов</t>
  </si>
  <si>
    <t>Количество проектов организации работ по сносу незаконных объектов капитального строительства</t>
  </si>
  <si>
    <t>Переустройство детской игровой площадки по ул. Артиллерийская, 35</t>
  </si>
  <si>
    <t>Переустройство детской игровой площадки по ул.Портовая,27</t>
  </si>
  <si>
    <t>Обустройство спортивной  площадки  по ул.Глинки, 1</t>
  </si>
  <si>
    <t>Обустройство спортивной  площадки  по ул. Набережная Адмирала Трибуца,37</t>
  </si>
  <si>
    <t>Территория общего пользования, прилегающая к озеру Пеньковому (ул. Коммунистическая) (1 этап)</t>
  </si>
  <si>
    <t>Благоустройство детской игровой площадки в районе многоквартирного дома № 4 по наб. Генерала Карбышева</t>
  </si>
  <si>
    <t>Переустройство детской игровой площадки по ул. Гаражная-ул. Юношеская - ул. Горького (сквер)</t>
  </si>
  <si>
    <t>Благоустройство территории общего пользования, прилегающей
к озеру Зимнему (ул. Судостроительная)</t>
  </si>
  <si>
    <t>Общественная территория для благоустройства
в 2027 году определится по итогам голосования, запланированного к проведению в 2026 году</t>
  </si>
  <si>
    <t xml:space="preserve">май </t>
  </si>
  <si>
    <t xml:space="preserve">июнь </t>
  </si>
  <si>
    <t xml:space="preserve">март </t>
  </si>
  <si>
    <t xml:space="preserve">август </t>
  </si>
  <si>
    <t>45579</t>
  </si>
  <si>
    <t>Строительство участка сети дождевой канализации с устройством очистных сооружений по ул. Портовой в г. Калининграде</t>
  </si>
  <si>
    <t>31</t>
  </si>
  <si>
    <t>99</t>
  </si>
  <si>
    <t>Мероприятия направленные на охрану окружающей среды</t>
  </si>
  <si>
    <t>заключение контракта на поставку и установку МАФ</t>
  </si>
  <si>
    <t>оплата работ за поставку и установку МАФ</t>
  </si>
  <si>
    <t>292,71</t>
  </si>
  <si>
    <t>504,29</t>
  </si>
  <si>
    <t>Устройство пешеходной дорожки в районе пересечения ул. Маршала Борзова и ул. Красной в г. Калининграде</t>
  </si>
  <si>
    <t>На выполнение работ по устройству системы автополива на сквере 70-летия г.Калининграда</t>
  </si>
  <si>
    <t>Выполнение работ по благоустройству детских игровых и спортивных площадок по ул.Ленинский проспект д.17, ул.Киевская (детская площадка №1 в сквере у кинотеатра "Киноленд"), ул.Киевская (детская площадка № 2 в скверер у кинотеатра "Киноленд") в г.Калининграде в 2025 году</t>
  </si>
  <si>
    <t>Оказание услуг по разработке проектной документации на устройство системы автополива на территории города Калининграда пересечение ул. 9 Апреля - ул. А. Невского - ул. Черняховского - ул. Литовский вал (зеленая зона кругового движения)</t>
  </si>
  <si>
    <t>Устройство контейнерных площадок на территории общественных кладбищ городского округа "Город Калининград" в 2025 году</t>
  </si>
  <si>
    <t>Выполнение работ по модернизации сети наружного освещения ул. Эпроновской на участке от Старопрегольской  набережной, 8А, до Старопрегольской  набережной, 10Б,в г. Калининграде</t>
  </si>
  <si>
    <t>заключение контракта</t>
  </si>
  <si>
    <t>Выполнение археологических полевых работ (разведок) для проектирования архитектурно-художественной подсветки по наб. Генерала Карбышева (ор-р участок с сакурами) в г. Калининграде . Кадастровый номер участка 39:15:140302:1213</t>
  </si>
  <si>
    <t>Технологическое присоединение необходимо для электроснабжения объекта: Наружное освещение ПП-624а ул. Маршала Баграмяна, расположенного (который будет располагаться) по адресу: Калининградская область, Калининград, ул. Маршала Баграмяна.</t>
  </si>
  <si>
    <t>Технологическое присоединение необходимое для электроснабжения объектов наружного освещения, расположенного по адресу: г. Калининград, Балтийское ш. (кадастр. № 39:15:110647:1)</t>
  </si>
  <si>
    <t>Технологическое присоединение для электроснабжения объекта "ПП-924, Наружное освещение ул.Сергея Лазо", расположенного по адресу: г.Калининград, ул.Сергея Лазо</t>
  </si>
  <si>
    <t>Разработка проектной документации по устройству сетей наружного освещения по ул. Сутеева, ул. Курская, ул. Гатчинская, ул. Липецкая, ул. Лазо, ул. Астраханская, ул. Агнии Барто в городе Калининграде.</t>
  </si>
  <si>
    <t>Благоустройство парка "парк Каштановый" (1 этап)*</t>
  </si>
  <si>
    <t>заключение контракта на выполнение работ по устройству систем наружного освещения, электроснабжения, звукосиренного комплекса</t>
  </si>
  <si>
    <t>Благоустройство территории общего пользования, прилегающая к озеру Пеньковому  (1 этап) в. г. Калининграде*</t>
  </si>
  <si>
    <t>заключение контракта на выполнение работ по благоустройству проездов</t>
  </si>
  <si>
    <t>май, сентябрь</t>
  </si>
  <si>
    <t>сентябрь, декабрь</t>
  </si>
  <si>
    <t>Установка устройств управления светильников сети наружного освещения</t>
  </si>
  <si>
    <t>Мероприятия по охране водных объектов</t>
  </si>
  <si>
    <t>846621</t>
  </si>
  <si>
    <t>Планировка территории контейнерной площадки в районе трансформаторной подстанции (ТП-351) по адресу г. Калининград, ул. Подп. Емельянова, 51 (напротив дома №215 по ул. Подп. Емельянова)</t>
  </si>
  <si>
    <t>Контейнерная площадка ул. П.Морозова,101-113</t>
  </si>
  <si>
    <t>Контейнерная площадка ул. Аллея смелых, 10-22</t>
  </si>
  <si>
    <t>Контейнерная площадка ул. Подп. Ефремова, 2-4</t>
  </si>
  <si>
    <t>Контейнерная площадка ул. Береговая, 27 мкр. Прибрежный</t>
  </si>
  <si>
    <t>Выполнение работ по обустройству подходного пути к контейнерной площадке для накопления твердых коммунальных отходов по ул. Киевская, 137 в г. Калининграде</t>
  </si>
  <si>
    <t>Выполнение работ по обустройству подходного пути к контейнерной площадке для накопления твердых коммунальных отходов по ул. Бусловского, 2 в г. Калининграде</t>
  </si>
  <si>
    <t>* Благоустройство объекта выполняется в рамках мероприятий регионального проекта "Формирование комфортной городской среды"</t>
  </si>
  <si>
    <t>пр-кт Победы, д. 141, кв. 6</t>
  </si>
  <si>
    <t>Очистка пруда Поплавок от растительности и донных отложений</t>
  </si>
  <si>
    <t>Количество устройств</t>
  </si>
  <si>
    <t>Выполнение работ по обустройству 6 (шести) контейнерных площадок для накопления твердых коммунальных отходов в г. Калининграде (ул. Аллея смелых, 24 Б, ул. З. Космодемьянской, 2-8, ул. Багратиона, 93, ул. Ермака, 8, микрорайон Чкаловск ул. Мира, 10)</t>
  </si>
  <si>
    <t>Количество обустроенных подъездных путей</t>
  </si>
  <si>
    <t>22*</t>
  </si>
  <si>
    <t>деекабрь</t>
  </si>
  <si>
    <t>Территория общего пользования в районе домов №№ 44а и 50 по ул. Фрунзе</t>
  </si>
  <si>
    <t>Обустройство пешеходных связей в районе пер.  Майский, 1 - ул. А. Невского, 46</t>
  </si>
  <si>
    <t xml:space="preserve">Приложение № 5 к приказу комитета городского хозяйства и строительства от "__" _________ 2025 г.            № п-КГХиС-____    </t>
  </si>
  <si>
    <t>Приобретение (выкуп) жилых помещений для расселения аварийного дома по ул. К. Назаровой, д. 47-49*</t>
  </si>
  <si>
    <t>ул. Новинская, д. 17, кв. 1</t>
  </si>
  <si>
    <t>45591</t>
  </si>
  <si>
    <t>Строительство участка сети ливневой канализации по ул. Аральской (от ул. Лужской до ул. Карташева) в г. Калиниграде</t>
  </si>
  <si>
    <t>Обустройство контейнерных площадок специальным местом под наколение крупногабаритных отходов по следующим адрнесам: пер.Восточный, 4 , ул.Садовая, 1, ул.Октябрьская, 41, ул.П.Морозова, 102. ул.Книжная, 2 А, ул.Школьная , 3-5, в г. Калининграде</t>
  </si>
  <si>
    <t>Выполнение работ по монтажу контейнерной площадки по адресу: ул. Л. Шевцовой, 9</t>
  </si>
  <si>
    <t>На проведение лабораторного соправождения на объекте "Выполнение работ по обустройству контейнерной площадки для накопления твердых коммунальных отходов по ул. Лесопильная, 68 в г. Калининграде</t>
  </si>
  <si>
    <t>заключение контракта на выполнение работ по доп.работам</t>
  </si>
  <si>
    <t>386,15</t>
  </si>
  <si>
    <t>Благоустройство территории общего пользования в районе дома №75 по ул. Курортная в г. Калининграде.</t>
  </si>
  <si>
    <t>Услуги по проверке сметной документации по объекту: "Благоустройство территории общего пользования в районе улиц Красная - К.Маркса - Шиллера - косм. Пацаева в г. Калининграде"</t>
  </si>
  <si>
    <t>Технологическое присоединение для электроснабжения объекта: " электроустановки системы теленаблюдения и общественного туалета" "сквер" Семейный" в границах ул. Лейтенанта Яналова-ул. Каштановая Аллея в г. Калининграде"</t>
  </si>
  <si>
    <t>Выполнение работ благоустройству проездов и  установке ограждений на территории общественного кладбища по Балт. Шоссе; Выполнение работ по лесопотологическому обследованию кладбища на Балтийском шоссе; Выполнение инжененрно-геодезических работ по закреплению границ земельного участка</t>
  </si>
  <si>
    <t>Выполнение работ по восстановлению дренажной системы на территории общественного кладбища севернее пос. Авангардное Гурьевского района  Калининградской области</t>
  </si>
  <si>
    <t>Возмещение в пользу ООО "КАЛИНИНГРАД-ТЕХНОЛОГИЯ" по м/к № 307/2027 от 15.10.2024: 1405708,01руб. задолженность по основному долгу, пеня в сумме 125576,58 руб.  за нарушение сроков оплаты выполненных работ. и по м/к № 317/2024 от 02.11.2024: 1586939,17руб. задолженность по основному долгу, пеня в сумме 141766,57 руб.  за нарушение сроков оплаты выполненных работ.</t>
  </si>
  <si>
    <t>Модернизация сети наружного освещения ул. Лучинского на участке от ул. Артиллерийская до ул. Мариенко в городе Калининграде</t>
  </si>
  <si>
    <t>Поставка комплекта  опоры наружного освещения в г. Калининграде</t>
  </si>
  <si>
    <t>Поставка товаров для утройства архитектурно-художественной подсветки по ул.Фрунзе, 71 в г.Калининград</t>
  </si>
  <si>
    <t>Технологическое присоединение необходимое для электроснабжения объектов наружного освещения, расположенного по адресу: Калининградская обл., Гурьевский р-н, к северу от пос. Авангардное (кадастр. №39:03:060008:12)</t>
  </si>
  <si>
    <t xml:space="preserve">Приобретение и установка Led экранов </t>
  </si>
  <si>
    <t>оплата работ (будут потверждаться остатки в 2026 г.)</t>
  </si>
  <si>
    <t>Архитектурная подсветка  (ПСД)</t>
  </si>
  <si>
    <t>Количество товаров</t>
  </si>
  <si>
    <t>Количество обустроенных мест под накопление крупногабаритных отходов</t>
  </si>
  <si>
    <t>поставка оборудования детской и спортивной площадки</t>
  </si>
  <si>
    <t>1975</t>
  </si>
  <si>
    <t>Количество пляжей, территорий</t>
  </si>
  <si>
    <t>Приложение №9
к приказу комитета городского хозяйства и  строительства
администрации городского округа 
«Город Калининград»
от «____» _________ 202__ г.  №____</t>
  </si>
  <si>
    <t>Приложение № 10
к приказу комитета городского хозяйства и  строительства
администрации городского округа 
«Город Калининград»
от «____» _________ 202__ г.  №____</t>
  </si>
  <si>
    <t>капитальный ремонт внутридомовых систем теплоснабжени с  устройством индивидуального теплового пункта по адресу ул. Ю. Гагарина, д. 41-45</t>
  </si>
  <si>
    <t xml:space="preserve">сентябрь </t>
  </si>
  <si>
    <t>Выплата возмещения собственникам помещения</t>
  </si>
  <si>
    <t>Заключение контракта, соглашения</t>
  </si>
  <si>
    <t>Оплата контракта, соглашения</t>
  </si>
  <si>
    <t>Предоставление жилых помещений для расселения аварийного дома в мкр.  Совхозный, д. 29</t>
  </si>
  <si>
    <t>Предоставление жилых помещений для расселения аварийного дома по ул. Сестрорецкой, д. 13</t>
  </si>
  <si>
    <t>Предоставление жилых помещений</t>
  </si>
  <si>
    <t>Дополнительные работы по объекту «Благоустройство территории земельных участков в границах улиц Пролетарская – Ракитная – ручей Парковый – Горького в городе Калининграде» (1,2 этап)</t>
  </si>
  <si>
    <t>окончание строительно-монтажных работ (1 этап)</t>
  </si>
  <si>
    <t>окончание строительно-монтажных работ по объекту</t>
  </si>
  <si>
    <t>Количество услуг по надзору</t>
  </si>
  <si>
    <t>оплата работ по благоустройству проездов</t>
  </si>
  <si>
    <t xml:space="preserve">приемка работ </t>
  </si>
  <si>
    <t>оплата услуг</t>
  </si>
  <si>
    <t>Услуги по проведению государственной экспертизы проектной документации в части проверки достоверности определения смнтной стоимости по объекту "Выполнение работ по сохранению объектов культурного наследия регионального значения "Парк Южный", 1927 год, Калининградская область, город Калининград, проспкт Калинина-Улица Аллея Смелых (разработка проектной документации на обустройство детской спортивной площадки)"</t>
  </si>
  <si>
    <t>Количество контейнерных площадок</t>
  </si>
  <si>
    <t>Количество возмещений</t>
  </si>
  <si>
    <t>МБУ "Гидротехник"
МБУ "Чистота"</t>
  </si>
  <si>
    <t>Приложение № 6
к приказу комитета городского хозяйства и  строительства
администрации городского округа 
«Город Калининград»
от «____» _________ 202__ г.  №____</t>
  </si>
  <si>
    <t>комплекса проектных мероприятий "Благоустройство"муниципальной программы "Комфортный город" на 2025 г. и плановый период 2026-2027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</si>
</sst>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\ _₽"/>
    <numFmt numFmtId="166" formatCode="0.0"/>
  </numFmts>
  <fonts count="37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b/>
      <i/>
      <sz val="1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name val="Arial Cyr"/>
    </font>
    <font>
      <sz val="14"/>
      <name val="Calibri"/>
      <family val="2"/>
      <charset val="204"/>
    </font>
    <font>
      <b/>
      <sz val="18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9" fillId="0" borderId="0"/>
    <xf numFmtId="0" fontId="21" fillId="0" borderId="0"/>
    <xf numFmtId="0" fontId="23" fillId="0" borderId="0"/>
    <xf numFmtId="0" fontId="8" fillId="0" borderId="0"/>
    <xf numFmtId="0" fontId="17" fillId="0" borderId="0"/>
    <xf numFmtId="43" fontId="17" fillId="0" borderId="0" applyFont="0" applyFill="0" applyBorder="0" applyAlignment="0" applyProtection="0"/>
    <xf numFmtId="0" fontId="21" fillId="0" borderId="0"/>
    <xf numFmtId="0" fontId="8" fillId="0" borderId="0"/>
    <xf numFmtId="0" fontId="8" fillId="0" borderId="0"/>
    <xf numFmtId="0" fontId="7" fillId="0" borderId="0"/>
    <xf numFmtId="0" fontId="17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9">
    <xf numFmtId="0" fontId="0" fillId="0" borderId="0" xfId="0"/>
    <xf numFmtId="0" fontId="13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4" fontId="14" fillId="0" borderId="0" xfId="0" applyNumberFormat="1" applyFont="1" applyAlignment="1">
      <alignment wrapText="1"/>
    </xf>
    <xf numFmtId="4" fontId="11" fillId="0" borderId="1" xfId="0" applyNumberFormat="1" applyFont="1" applyBorder="1" applyAlignment="1">
      <alignment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wrapText="1"/>
    </xf>
    <xf numFmtId="4" fontId="11" fillId="0" borderId="0" xfId="1" applyNumberFormat="1" applyFont="1" applyAlignment="1">
      <alignment wrapText="1"/>
    </xf>
    <xf numFmtId="0" fontId="11" fillId="0" borderId="0" xfId="1" applyFont="1" applyAlignment="1">
      <alignment wrapText="1"/>
    </xf>
    <xf numFmtId="4" fontId="13" fillId="0" borderId="0" xfId="1" applyNumberFormat="1" applyFont="1" applyAlignment="1">
      <alignment wrapText="1"/>
    </xf>
    <xf numFmtId="4" fontId="14" fillId="0" borderId="0" xfId="1" applyNumberFormat="1" applyFont="1" applyAlignment="1">
      <alignment wrapText="1"/>
    </xf>
    <xf numFmtId="4" fontId="11" fillId="0" borderId="5" xfId="1" applyNumberFormat="1" applyFont="1" applyBorder="1" applyAlignment="1">
      <alignment horizontal="center" wrapText="1"/>
    </xf>
    <xf numFmtId="4" fontId="11" fillId="0" borderId="1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wrapText="1"/>
    </xf>
    <xf numFmtId="4" fontId="11" fillId="0" borderId="5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" fontId="11" fillId="0" borderId="14" xfId="1" applyNumberFormat="1" applyFont="1" applyBorder="1" applyAlignment="1">
      <alignment horizontal="right" vertical="center" wrapText="1"/>
    </xf>
    <xf numFmtId="4" fontId="15" fillId="0" borderId="15" xfId="1" applyNumberFormat="1" applyFont="1" applyBorder="1" applyAlignment="1">
      <alignment horizontal="center" vertical="center" wrapText="1"/>
    </xf>
    <xf numFmtId="4" fontId="11" fillId="0" borderId="0" xfId="1" applyNumberFormat="1" applyFont="1" applyAlignment="1">
      <alignment vertical="center" wrapText="1"/>
    </xf>
    <xf numFmtId="4" fontId="15" fillId="0" borderId="17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3" fillId="0" borderId="0" xfId="3" applyFont="1" applyAlignment="1">
      <alignment wrapText="1"/>
    </xf>
    <xf numFmtId="4" fontId="11" fillId="0" borderId="0" xfId="3" applyNumberFormat="1" applyFont="1" applyAlignment="1">
      <alignment wrapText="1"/>
    </xf>
    <xf numFmtId="0" fontId="11" fillId="0" borderId="0" xfId="3" applyFont="1" applyAlignment="1">
      <alignment wrapText="1"/>
    </xf>
    <xf numFmtId="4" fontId="13" fillId="0" borderId="0" xfId="3" applyNumberFormat="1" applyFont="1" applyAlignment="1">
      <alignment wrapText="1"/>
    </xf>
    <xf numFmtId="4" fontId="14" fillId="0" borderId="0" xfId="3" applyNumberFormat="1" applyFont="1" applyAlignment="1">
      <alignment wrapText="1"/>
    </xf>
    <xf numFmtId="4" fontId="11" fillId="0" borderId="5" xfId="3" applyNumberFormat="1" applyFont="1" applyBorder="1" applyAlignment="1">
      <alignment horizontal="center" wrapText="1"/>
    </xf>
    <xf numFmtId="4" fontId="11" fillId="0" borderId="1" xfId="3" applyNumberFormat="1" applyFont="1" applyBorder="1" applyAlignment="1">
      <alignment horizont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4" fontId="11" fillId="0" borderId="1" xfId="3" applyNumberFormat="1" applyFont="1" applyBorder="1" applyAlignment="1">
      <alignment wrapText="1"/>
    </xf>
    <xf numFmtId="4" fontId="11" fillId="0" borderId="5" xfId="3" applyNumberFormat="1" applyFont="1" applyBorder="1" applyAlignment="1">
      <alignment horizontal="center" vertical="center" wrapText="1"/>
    </xf>
    <xf numFmtId="4" fontId="11" fillId="0" borderId="1" xfId="3" applyNumberFormat="1" applyFont="1" applyBorder="1" applyAlignment="1">
      <alignment horizontal="center" vertical="center" wrapText="1"/>
    </xf>
    <xf numFmtId="4" fontId="11" fillId="0" borderId="14" xfId="3" applyNumberFormat="1" applyFont="1" applyBorder="1" applyAlignment="1">
      <alignment horizontal="right" vertical="center" wrapText="1"/>
    </xf>
    <xf numFmtId="4" fontId="15" fillId="0" borderId="15" xfId="3" applyNumberFormat="1" applyFont="1" applyBorder="1" applyAlignment="1">
      <alignment horizontal="center" vertical="center" wrapText="1"/>
    </xf>
    <xf numFmtId="4" fontId="16" fillId="0" borderId="16" xfId="3" applyNumberFormat="1" applyFont="1" applyBorder="1" applyAlignment="1">
      <alignment horizontal="center" vertical="center" wrapText="1"/>
    </xf>
    <xf numFmtId="4" fontId="11" fillId="0" borderId="0" xfId="3" applyNumberFormat="1" applyFont="1" applyAlignment="1">
      <alignment vertical="center" wrapText="1"/>
    </xf>
    <xf numFmtId="4" fontId="15" fillId="0" borderId="17" xfId="3" applyNumberFormat="1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4" fontId="11" fillId="0" borderId="8" xfId="3" applyNumberFormat="1" applyFont="1" applyBorder="1" applyAlignment="1">
      <alignment horizontal="center" vertical="center" wrapText="1"/>
    </xf>
    <xf numFmtId="4" fontId="11" fillId="0" borderId="8" xfId="2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49" fontId="11" fillId="2" borderId="8" xfId="3" applyNumberFormat="1" applyFont="1" applyFill="1" applyBorder="1" applyAlignment="1">
      <alignment horizontal="center" vertical="center" wrapText="1"/>
    </xf>
    <xf numFmtId="4" fontId="11" fillId="2" borderId="8" xfId="3" applyNumberFormat="1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3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21" xfId="0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center" vertical="center" wrapText="1"/>
    </xf>
    <xf numFmtId="4" fontId="11" fillId="0" borderId="0" xfId="0" applyNumberFormat="1" applyFont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wrapText="1"/>
    </xf>
    <xf numFmtId="4" fontId="16" fillId="2" borderId="16" xfId="1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4" fontId="11" fillId="4" borderId="8" xfId="1" applyNumberFormat="1" applyFont="1" applyFill="1" applyBorder="1" applyAlignment="1">
      <alignment horizontal="center" vertical="center" wrapText="1"/>
    </xf>
    <xf numFmtId="4" fontId="14" fillId="4" borderId="0" xfId="1" applyNumberFormat="1" applyFont="1" applyFill="1" applyAlignment="1">
      <alignment wrapText="1"/>
    </xf>
    <xf numFmtId="4" fontId="11" fillId="4" borderId="0" xfId="1" applyNumberFormat="1" applyFont="1" applyFill="1" applyAlignment="1">
      <alignment vertical="center" wrapText="1"/>
    </xf>
    <xf numFmtId="4" fontId="11" fillId="4" borderId="0" xfId="1" applyNumberFormat="1" applyFont="1" applyFill="1" applyAlignment="1">
      <alignment wrapText="1"/>
    </xf>
    <xf numFmtId="0" fontId="11" fillId="4" borderId="0" xfId="1" applyFont="1" applyFill="1" applyAlignment="1">
      <alignment wrapText="1"/>
    </xf>
    <xf numFmtId="49" fontId="11" fillId="2" borderId="8" xfId="0" applyNumberFormat="1" applyFont="1" applyFill="1" applyBorder="1" applyAlignment="1">
      <alignment horizontal="left" vertical="center" wrapText="1"/>
    </xf>
    <xf numFmtId="4" fontId="14" fillId="4" borderId="0" xfId="0" applyNumberFormat="1" applyFont="1" applyFill="1" applyAlignment="1">
      <alignment wrapText="1"/>
    </xf>
    <xf numFmtId="4" fontId="11" fillId="4" borderId="0" xfId="0" applyNumberFormat="1" applyFont="1" applyFill="1" applyAlignment="1">
      <alignment wrapText="1"/>
    </xf>
    <xf numFmtId="4" fontId="14" fillId="2" borderId="0" xfId="0" applyNumberFormat="1" applyFont="1" applyFill="1" applyAlignment="1">
      <alignment wrapText="1"/>
    </xf>
    <xf numFmtId="4" fontId="11" fillId="2" borderId="0" xfId="0" applyNumberFormat="1" applyFont="1" applyFill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2" borderId="8" xfId="0" applyFont="1" applyFill="1" applyBorder="1" applyAlignment="1">
      <alignment horizontal="left" vertical="center" wrapText="1"/>
    </xf>
    <xf numFmtId="4" fontId="11" fillId="2" borderId="0" xfId="0" applyNumberFormat="1" applyFont="1" applyFill="1" applyAlignment="1">
      <alignment vertical="center" wrapText="1"/>
    </xf>
    <xf numFmtId="4" fontId="15" fillId="2" borderId="0" xfId="0" applyNumberFormat="1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4" borderId="18" xfId="0" applyNumberFormat="1" applyFont="1" applyFill="1" applyBorder="1" applyAlignment="1">
      <alignment horizontal="left" vertical="center" wrapText="1"/>
    </xf>
    <xf numFmtId="49" fontId="19" fillId="2" borderId="8" xfId="0" applyNumberFormat="1" applyFont="1" applyFill="1" applyBorder="1" applyAlignment="1">
      <alignment horizontal="left" vertical="center" wrapText="1"/>
    </xf>
    <xf numFmtId="3" fontId="11" fillId="4" borderId="8" xfId="0" applyNumberFormat="1" applyFont="1" applyFill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left" vertical="center" wrapText="1"/>
    </xf>
    <xf numFmtId="49" fontId="11" fillId="2" borderId="8" xfId="3" applyNumberFormat="1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18" xfId="0" applyNumberFormat="1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left" vertical="center" wrapText="1"/>
    </xf>
    <xf numFmtId="49" fontId="10" fillId="2" borderId="8" xfId="6" applyNumberFormat="1" applyFont="1" applyFill="1" applyBorder="1" applyAlignment="1">
      <alignment horizontal="center" vertical="center" wrapText="1"/>
    </xf>
    <xf numFmtId="0" fontId="10" fillId="2" borderId="8" xfId="6" applyFont="1" applyFill="1" applyBorder="1" applyAlignment="1">
      <alignment vertical="top" wrapText="1"/>
    </xf>
    <xf numFmtId="1" fontId="10" fillId="2" borderId="8" xfId="6" applyNumberFormat="1" applyFont="1" applyFill="1" applyBorder="1" applyAlignment="1">
      <alignment horizontal="center" vertical="center" wrapText="1"/>
    </xf>
    <xf numFmtId="4" fontId="10" fillId="2" borderId="8" xfId="6" applyNumberFormat="1" applyFont="1" applyFill="1" applyBorder="1" applyAlignment="1">
      <alignment horizontal="center" vertical="center" wrapText="1"/>
    </xf>
    <xf numFmtId="0" fontId="28" fillId="2" borderId="0" xfId="6" applyFont="1" applyFill="1" applyAlignment="1">
      <alignment vertical="center" wrapText="1"/>
    </xf>
    <xf numFmtId="0" fontId="10" fillId="2" borderId="0" xfId="6" applyFont="1" applyFill="1" applyAlignment="1">
      <alignment wrapText="1"/>
    </xf>
    <xf numFmtId="4" fontId="25" fillId="2" borderId="8" xfId="6" applyNumberFormat="1" applyFont="1" applyFill="1" applyBorder="1" applyAlignment="1">
      <alignment horizontal="center" vertical="center" wrapText="1"/>
    </xf>
    <xf numFmtId="4" fontId="10" fillId="5" borderId="8" xfId="6" applyNumberFormat="1" applyFont="1" applyFill="1" applyBorder="1" applyAlignment="1">
      <alignment wrapText="1"/>
    </xf>
    <xf numFmtId="0" fontId="10" fillId="5" borderId="0" xfId="6" applyFont="1" applyFill="1" applyAlignment="1">
      <alignment wrapText="1"/>
    </xf>
    <xf numFmtId="0" fontId="10" fillId="6" borderId="8" xfId="6" applyFont="1" applyFill="1" applyBorder="1" applyAlignment="1">
      <alignment horizontal="center" vertical="center" wrapText="1"/>
    </xf>
    <xf numFmtId="0" fontId="10" fillId="2" borderId="8" xfId="6" applyFont="1" applyFill="1" applyBorder="1" applyAlignment="1">
      <alignment horizontal="left" vertical="center" wrapText="1"/>
    </xf>
    <xf numFmtId="0" fontId="25" fillId="2" borderId="8" xfId="6" applyFont="1" applyFill="1" applyBorder="1" applyAlignment="1">
      <alignment horizontal="center" vertical="center" wrapText="1"/>
    </xf>
    <xf numFmtId="0" fontId="10" fillId="3" borderId="0" xfId="6" applyFont="1" applyFill="1" applyAlignment="1">
      <alignment wrapText="1"/>
    </xf>
    <xf numFmtId="0" fontId="10" fillId="2" borderId="0" xfId="6" applyFont="1" applyFill="1" applyAlignment="1">
      <alignment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9" fontId="16" fillId="7" borderId="8" xfId="0" applyNumberFormat="1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" fontId="16" fillId="7" borderId="8" xfId="0" applyNumberFormat="1" applyFont="1" applyFill="1" applyBorder="1" applyAlignment="1">
      <alignment horizontal="center" vertical="center" wrapText="1"/>
    </xf>
    <xf numFmtId="3" fontId="16" fillId="7" borderId="8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left" vertical="center" wrapText="1"/>
    </xf>
    <xf numFmtId="4" fontId="16" fillId="8" borderId="8" xfId="0" applyNumberFormat="1" applyFont="1" applyFill="1" applyBorder="1" applyAlignment="1">
      <alignment horizontal="center" vertical="center" wrapText="1"/>
    </xf>
    <xf numFmtId="49" fontId="16" fillId="7" borderId="8" xfId="0" applyNumberFormat="1" applyFont="1" applyFill="1" applyBorder="1" applyAlignment="1">
      <alignment horizontal="left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1" fontId="16" fillId="7" borderId="8" xfId="0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0" borderId="8" xfId="6" applyNumberFormat="1" applyFont="1" applyBorder="1" applyAlignment="1">
      <alignment horizontal="center" vertical="center" wrapText="1"/>
    </xf>
    <xf numFmtId="4" fontId="25" fillId="0" borderId="8" xfId="6" applyNumberFormat="1" applyFont="1" applyBorder="1" applyAlignment="1">
      <alignment horizontal="center" vertical="center"/>
    </xf>
    <xf numFmtId="1" fontId="20" fillId="7" borderId="8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9" fontId="11" fillId="4" borderId="20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4" fontId="20" fillId="7" borderId="8" xfId="0" applyNumberFormat="1" applyFont="1" applyFill="1" applyBorder="1" applyAlignment="1">
      <alignment horizontal="center" vertical="center" wrapText="1"/>
    </xf>
    <xf numFmtId="49" fontId="20" fillId="7" borderId="18" xfId="0" applyNumberFormat="1" applyFont="1" applyFill="1" applyBorder="1" applyAlignment="1">
      <alignment horizontal="left" vertic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4" fontId="11" fillId="0" borderId="8" xfId="6" applyNumberFormat="1" applyFont="1" applyBorder="1" applyAlignment="1">
      <alignment horizontal="center" vertical="center"/>
    </xf>
    <xf numFmtId="0" fontId="16" fillId="7" borderId="8" xfId="6" applyFont="1" applyFill="1" applyBorder="1" applyAlignment="1">
      <alignment horizontal="left" vertical="center" wrapText="1"/>
    </xf>
    <xf numFmtId="0" fontId="16" fillId="7" borderId="8" xfId="6" applyFont="1" applyFill="1" applyBorder="1" applyAlignment="1">
      <alignment horizontal="center" vertical="center" wrapText="1"/>
    </xf>
    <xf numFmtId="2" fontId="16" fillId="7" borderId="8" xfId="6" applyNumberFormat="1" applyFont="1" applyFill="1" applyBorder="1" applyAlignment="1">
      <alignment horizontal="center" vertical="center" wrapText="1"/>
    </xf>
    <xf numFmtId="4" fontId="11" fillId="0" borderId="18" xfId="6" applyNumberFormat="1" applyFont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 wrapText="1"/>
    </xf>
    <xf numFmtId="49" fontId="16" fillId="7" borderId="8" xfId="1" applyNumberFormat="1" applyFont="1" applyFill="1" applyBorder="1" applyAlignment="1">
      <alignment horizontal="center" vertical="center" wrapText="1"/>
    </xf>
    <xf numFmtId="49" fontId="16" fillId="7" borderId="8" xfId="1" applyNumberFormat="1" applyFont="1" applyFill="1" applyBorder="1" applyAlignment="1">
      <alignment horizontal="left" vertical="center" wrapText="1"/>
    </xf>
    <xf numFmtId="4" fontId="16" fillId="7" borderId="8" xfId="1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1" fontId="19" fillId="4" borderId="8" xfId="0" applyNumberFormat="1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1" fontId="11" fillId="4" borderId="8" xfId="0" applyNumberFormat="1" applyFont="1" applyFill="1" applyBorder="1" applyAlignment="1">
      <alignment horizontal="center" vertical="center" wrapText="1"/>
    </xf>
    <xf numFmtId="1" fontId="14" fillId="4" borderId="8" xfId="0" applyNumberFormat="1" applyFont="1" applyFill="1" applyBorder="1" applyAlignment="1">
      <alignment horizontal="center" vertical="center" wrapText="1"/>
    </xf>
    <xf numFmtId="49" fontId="25" fillId="7" borderId="8" xfId="6" applyNumberFormat="1" applyFont="1" applyFill="1" applyBorder="1" applyAlignment="1">
      <alignment horizontal="center" vertical="center" wrapText="1"/>
    </xf>
    <xf numFmtId="0" fontId="25" fillId="7" borderId="8" xfId="6" applyFont="1" applyFill="1" applyBorder="1" applyAlignment="1">
      <alignment horizontal="center" vertical="center" wrapText="1"/>
    </xf>
    <xf numFmtId="0" fontId="25" fillId="7" borderId="8" xfId="6" applyFont="1" applyFill="1" applyBorder="1" applyAlignment="1">
      <alignment horizontal="left" vertical="center" wrapText="1"/>
    </xf>
    <xf numFmtId="0" fontId="25" fillId="7" borderId="8" xfId="6" applyFont="1" applyFill="1" applyBorder="1" applyAlignment="1">
      <alignment vertical="center" wrapText="1"/>
    </xf>
    <xf numFmtId="1" fontId="25" fillId="7" borderId="8" xfId="6" applyNumberFormat="1" applyFont="1" applyFill="1" applyBorder="1" applyAlignment="1">
      <alignment horizontal="center" vertical="center" wrapText="1"/>
    </xf>
    <xf numFmtId="4" fontId="25" fillId="7" borderId="8" xfId="6" applyNumberFormat="1" applyFont="1" applyFill="1" applyBorder="1" applyAlignment="1">
      <alignment horizontal="center" vertical="center" wrapText="1"/>
    </xf>
    <xf numFmtId="0" fontId="29" fillId="7" borderId="8" xfId="6" applyFont="1" applyFill="1" applyBorder="1" applyAlignment="1">
      <alignment vertical="center" wrapText="1"/>
    </xf>
    <xf numFmtId="0" fontId="25" fillId="7" borderId="8" xfId="6" applyFont="1" applyFill="1" applyBorder="1" applyAlignment="1">
      <alignment wrapText="1"/>
    </xf>
    <xf numFmtId="0" fontId="29" fillId="7" borderId="8" xfId="6" applyFont="1" applyFill="1" applyBorder="1" applyAlignment="1">
      <alignment vertical="top" wrapText="1"/>
    </xf>
    <xf numFmtId="0" fontId="11" fillId="0" borderId="0" xfId="15" applyFont="1"/>
    <xf numFmtId="0" fontId="11" fillId="0" borderId="0" xfId="15" applyFont="1" applyAlignment="1">
      <alignment horizontal="left" vertical="center"/>
    </xf>
    <xf numFmtId="0" fontId="11" fillId="0" borderId="0" xfId="15" applyFont="1" applyAlignment="1">
      <alignment vertical="center" wrapText="1"/>
    </xf>
    <xf numFmtId="0" fontId="19" fillId="0" borderId="0" xfId="15" applyFont="1" applyAlignment="1">
      <alignment vertical="center" wrapText="1"/>
    </xf>
    <xf numFmtId="0" fontId="22" fillId="0" borderId="0" xfId="15" applyFont="1"/>
    <xf numFmtId="0" fontId="11" fillId="0" borderId="8" xfId="15" applyFont="1" applyBorder="1" applyAlignment="1">
      <alignment horizontal="center" vertical="center" wrapText="1"/>
    </xf>
    <xf numFmtId="0" fontId="11" fillId="0" borderId="8" xfId="15" applyFont="1" applyBorder="1" applyAlignment="1">
      <alignment horizontal="center" wrapText="1"/>
    </xf>
    <xf numFmtId="0" fontId="11" fillId="0" borderId="8" xfId="15" applyFont="1" applyBorder="1" applyAlignment="1">
      <alignment horizontal="left" vertical="center" wrapText="1"/>
    </xf>
    <xf numFmtId="0" fontId="22" fillId="0" borderId="0" xfId="15" applyFont="1" applyAlignment="1">
      <alignment horizontal="center"/>
    </xf>
    <xf numFmtId="1" fontId="16" fillId="7" borderId="8" xfId="6" applyNumberFormat="1" applyFont="1" applyFill="1" applyBorder="1" applyAlignment="1">
      <alignment horizontal="center" vertical="center" wrapText="1"/>
    </xf>
    <xf numFmtId="0" fontId="24" fillId="0" borderId="0" xfId="15" applyFont="1"/>
    <xf numFmtId="1" fontId="11" fillId="0" borderId="8" xfId="6" applyNumberFormat="1" applyFont="1" applyBorder="1" applyAlignment="1">
      <alignment horizontal="center" vertical="center" wrapText="1"/>
    </xf>
    <xf numFmtId="0" fontId="24" fillId="0" borderId="21" xfId="15" applyFont="1" applyBorder="1"/>
    <xf numFmtId="0" fontId="24" fillId="0" borderId="14" xfId="15" applyFont="1" applyBorder="1"/>
    <xf numFmtId="0" fontId="11" fillId="2" borderId="18" xfId="15" applyFont="1" applyFill="1" applyBorder="1" applyAlignment="1">
      <alignment horizontal="left" vertical="center" wrapText="1"/>
    </xf>
    <xf numFmtId="0" fontId="22" fillId="0" borderId="0" xfId="15" applyFont="1" applyAlignment="1">
      <alignment horizontal="center" vertical="center"/>
    </xf>
    <xf numFmtId="0" fontId="11" fillId="2" borderId="8" xfId="15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" fontId="16" fillId="0" borderId="36" xfId="0" applyNumberFormat="1" applyFont="1" applyBorder="1" applyAlignment="1">
      <alignment horizontal="center" vertical="center" wrapText="1"/>
    </xf>
    <xf numFmtId="3" fontId="16" fillId="7" borderId="18" xfId="0" applyNumberFormat="1" applyFont="1" applyFill="1" applyBorder="1" applyAlignment="1">
      <alignment horizontal="center" vertical="center" wrapText="1"/>
    </xf>
    <xf numFmtId="3" fontId="16" fillId="8" borderId="8" xfId="0" applyNumberFormat="1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left" vertical="center" wrapText="1"/>
    </xf>
    <xf numFmtId="2" fontId="11" fillId="4" borderId="18" xfId="0" applyNumberFormat="1" applyFont="1" applyFill="1" applyBorder="1" applyAlignment="1">
      <alignment horizontal="left" vertical="center" wrapText="1"/>
    </xf>
    <xf numFmtId="0" fontId="10" fillId="2" borderId="8" xfId="6" applyFont="1" applyFill="1" applyBorder="1" applyAlignment="1">
      <alignment horizontal="center" vertical="center" wrapText="1"/>
    </xf>
    <xf numFmtId="1" fontId="16" fillId="7" borderId="18" xfId="0" applyNumberFormat="1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10" fillId="0" borderId="0" xfId="6" applyFont="1" applyAlignment="1">
      <alignment wrapText="1"/>
    </xf>
    <xf numFmtId="0" fontId="10" fillId="0" borderId="0" xfId="6" applyFont="1" applyAlignment="1">
      <alignment vertical="center" wrapText="1"/>
    </xf>
    <xf numFmtId="0" fontId="10" fillId="0" borderId="8" xfId="6" applyFont="1" applyBorder="1" applyAlignment="1">
      <alignment horizontal="centerContinuous" vertical="center" wrapText="1"/>
    </xf>
    <xf numFmtId="0" fontId="10" fillId="0" borderId="8" xfId="6" applyFont="1" applyBorder="1" applyAlignment="1">
      <alignment horizontal="center" wrapText="1"/>
    </xf>
    <xf numFmtId="4" fontId="25" fillId="0" borderId="8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26" fillId="0" borderId="0" xfId="6" applyFont="1" applyAlignment="1">
      <alignment wrapText="1"/>
    </xf>
    <xf numFmtId="4" fontId="26" fillId="0" borderId="0" xfId="6" applyNumberFormat="1" applyFont="1" applyAlignment="1">
      <alignment vertical="center" wrapText="1"/>
    </xf>
    <xf numFmtId="4" fontId="26" fillId="0" borderId="0" xfId="6" applyNumberFormat="1" applyFont="1" applyAlignment="1">
      <alignment wrapText="1"/>
    </xf>
    <xf numFmtId="49" fontId="10" fillId="0" borderId="8" xfId="6" applyNumberFormat="1" applyFont="1" applyBorder="1" applyAlignment="1">
      <alignment horizontal="center" vertical="center" wrapText="1"/>
    </xf>
    <xf numFmtId="49" fontId="27" fillId="2" borderId="8" xfId="6" applyNumberFormat="1" applyFont="1" applyFill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4" fontId="10" fillId="0" borderId="0" xfId="6" applyNumberFormat="1" applyFont="1" applyAlignment="1">
      <alignment wrapText="1"/>
    </xf>
    <xf numFmtId="4" fontId="29" fillId="7" borderId="8" xfId="17" applyNumberFormat="1" applyFont="1" applyFill="1" applyBorder="1" applyAlignment="1">
      <alignment horizontal="center" vertical="center" wrapText="1"/>
    </xf>
    <xf numFmtId="3" fontId="29" fillId="7" borderId="8" xfId="17" applyNumberFormat="1" applyFont="1" applyFill="1" applyBorder="1" applyAlignment="1">
      <alignment horizontal="center" vertical="center" wrapText="1"/>
    </xf>
    <xf numFmtId="4" fontId="29" fillId="2" borderId="8" xfId="17" applyNumberFormat="1" applyFont="1" applyFill="1" applyBorder="1" applyAlignment="1">
      <alignment horizontal="center" vertical="center" wrapText="1"/>
    </xf>
    <xf numFmtId="4" fontId="10" fillId="0" borderId="8" xfId="6" applyNumberFormat="1" applyFont="1" applyBorder="1" applyAlignment="1">
      <alignment horizontal="center" vertical="center" wrapText="1"/>
    </xf>
    <xf numFmtId="4" fontId="15" fillId="0" borderId="0" xfId="3" applyNumberFormat="1" applyFont="1" applyAlignment="1">
      <alignment horizontal="center" vertical="center" wrapText="1"/>
    </xf>
    <xf numFmtId="4" fontId="11" fillId="0" borderId="5" xfId="3" applyNumberFormat="1" applyFont="1" applyBorder="1" applyAlignment="1">
      <alignment wrapText="1"/>
    </xf>
    <xf numFmtId="0" fontId="11" fillId="0" borderId="16" xfId="3" applyFont="1" applyBorder="1" applyAlignment="1">
      <alignment horizontal="center" vertical="center" wrapText="1"/>
    </xf>
    <xf numFmtId="4" fontId="16" fillId="0" borderId="8" xfId="3" applyNumberFormat="1" applyFont="1" applyBorder="1" applyAlignment="1">
      <alignment horizontal="center" vertical="center" wrapText="1"/>
    </xf>
    <xf numFmtId="165" fontId="11" fillId="4" borderId="8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49" fontId="11" fillId="8" borderId="18" xfId="0" applyNumberFormat="1" applyFont="1" applyFill="1" applyBorder="1" applyAlignment="1">
      <alignment horizontal="left" vertical="center" wrapText="1"/>
    </xf>
    <xf numFmtId="49" fontId="11" fillId="8" borderId="8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49" fontId="16" fillId="8" borderId="18" xfId="0" applyNumberFormat="1" applyFont="1" applyFill="1" applyBorder="1" applyAlignment="1">
      <alignment horizontal="left" vertical="center" wrapText="1"/>
    </xf>
    <xf numFmtId="1" fontId="11" fillId="8" borderId="8" xfId="0" applyNumberFormat="1" applyFont="1" applyFill="1" applyBorder="1" applyAlignment="1">
      <alignment horizontal="center" vertical="center" wrapText="1"/>
    </xf>
    <xf numFmtId="4" fontId="11" fillId="8" borderId="8" xfId="0" applyNumberFormat="1" applyFont="1" applyFill="1" applyBorder="1" applyAlignment="1">
      <alignment horizontal="center" vertical="center" wrapText="1"/>
    </xf>
    <xf numFmtId="1" fontId="16" fillId="8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 applyProtection="1">
      <alignment horizontal="center" vertical="center" wrapText="1"/>
      <protection locked="0"/>
    </xf>
    <xf numFmtId="4" fontId="34" fillId="0" borderId="0" xfId="0" applyNumberFormat="1" applyFont="1" applyAlignment="1">
      <alignment horizontal="right" vertical="center" wrapText="1"/>
    </xf>
    <xf numFmtId="4" fontId="11" fillId="0" borderId="0" xfId="3" applyNumberFormat="1" applyFont="1" applyAlignment="1">
      <alignment horizontal="center" vertical="center" wrapText="1"/>
    </xf>
    <xf numFmtId="0" fontId="16" fillId="2" borderId="16" xfId="0" applyFont="1" applyFill="1" applyBorder="1" applyAlignment="1">
      <alignment horizontal="left" wrapText="1"/>
    </xf>
    <xf numFmtId="49" fontId="11" fillId="2" borderId="18" xfId="0" applyNumberFormat="1" applyFont="1" applyFill="1" applyBorder="1" applyAlignment="1">
      <alignment horizontal="left" vertical="center" wrapText="1"/>
    </xf>
    <xf numFmtId="1" fontId="11" fillId="2" borderId="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6" fillId="2" borderId="16" xfId="0" applyFont="1" applyFill="1" applyBorder="1" applyAlignment="1">
      <alignment horizontal="left" vertical="center" wrapText="1"/>
    </xf>
    <xf numFmtId="49" fontId="25" fillId="2" borderId="8" xfId="6" applyNumberFormat="1" applyFont="1" applyFill="1" applyBorder="1" applyAlignment="1">
      <alignment horizontal="center" vertical="center" wrapText="1"/>
    </xf>
    <xf numFmtId="4" fontId="25" fillId="2" borderId="8" xfId="6" applyNumberFormat="1" applyFont="1" applyFill="1" applyBorder="1" applyAlignment="1">
      <alignment horizontal="center" vertical="center"/>
    </xf>
    <xf numFmtId="0" fontId="11" fillId="2" borderId="8" xfId="6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left" vertical="center" wrapText="1"/>
    </xf>
    <xf numFmtId="4" fontId="16" fillId="2" borderId="8" xfId="3" applyNumberFormat="1" applyFont="1" applyFill="1" applyBorder="1" applyAlignment="1">
      <alignment horizontal="center" vertical="center" wrapText="1"/>
    </xf>
    <xf numFmtId="4" fontId="10" fillId="2" borderId="8" xfId="6" applyNumberFormat="1" applyFont="1" applyFill="1" applyBorder="1" applyAlignment="1">
      <alignment horizontal="center" vertical="center"/>
    </xf>
    <xf numFmtId="49" fontId="11" fillId="2" borderId="8" xfId="6" applyNumberFormat="1" applyFont="1" applyFill="1" applyBorder="1" applyAlignment="1">
      <alignment horizontal="center" vertical="center" wrapText="1"/>
    </xf>
    <xf numFmtId="4" fontId="11" fillId="2" borderId="8" xfId="6" applyNumberFormat="1" applyFont="1" applyFill="1" applyBorder="1" applyAlignment="1">
      <alignment horizontal="center" vertical="center"/>
    </xf>
    <xf numFmtId="4" fontId="16" fillId="2" borderId="16" xfId="3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0" fontId="10" fillId="2" borderId="8" xfId="6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11" fillId="2" borderId="0" xfId="0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left" vertical="center" wrapText="1"/>
    </xf>
    <xf numFmtId="4" fontId="11" fillId="2" borderId="8" xfId="2" applyNumberFormat="1" applyFont="1" applyFill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29" fillId="7" borderId="8" xfId="17" applyFont="1" applyFill="1" applyBorder="1" applyAlignment="1">
      <alignment vertical="center" wrapText="1"/>
    </xf>
    <xf numFmtId="0" fontId="10" fillId="2" borderId="8" xfId="6" applyFont="1" applyFill="1" applyBorder="1" applyAlignment="1">
      <alignment vertical="center" wrapText="1"/>
    </xf>
    <xf numFmtId="49" fontId="11" fillId="4" borderId="18" xfId="1" applyNumberFormat="1" applyFont="1" applyFill="1" applyBorder="1" applyAlignment="1">
      <alignment horizontal="left" vertical="center" wrapText="1"/>
    </xf>
    <xf numFmtId="49" fontId="11" fillId="4" borderId="8" xfId="1" applyNumberFormat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vertical="center" wrapText="1"/>
    </xf>
    <xf numFmtId="0" fontId="11" fillId="4" borderId="18" xfId="1" applyFont="1" applyFill="1" applyBorder="1" applyAlignment="1">
      <alignment horizontal="left" vertical="center" wrapText="1"/>
    </xf>
    <xf numFmtId="49" fontId="11" fillId="4" borderId="8" xfId="1" applyNumberFormat="1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3" fontId="11" fillId="2" borderId="8" xfId="6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6" fillId="2" borderId="22" xfId="15" applyFont="1" applyFill="1" applyBorder="1" applyAlignment="1">
      <alignment horizontal="left" vertical="center" wrapText="1"/>
    </xf>
    <xf numFmtId="4" fontId="16" fillId="2" borderId="8" xfId="6" applyNumberFormat="1" applyFont="1" applyFill="1" applyBorder="1" applyAlignment="1">
      <alignment horizontal="center" vertical="center"/>
    </xf>
    <xf numFmtId="4" fontId="16" fillId="0" borderId="8" xfId="6" applyNumberFormat="1" applyFont="1" applyBorder="1" applyAlignment="1">
      <alignment horizontal="center" vertical="center"/>
    </xf>
    <xf numFmtId="4" fontId="16" fillId="2" borderId="8" xfId="15" applyNumberFormat="1" applyFont="1" applyFill="1" applyBorder="1" applyAlignment="1">
      <alignment horizontal="center" vertical="center" wrapText="1"/>
    </xf>
    <xf numFmtId="4" fontId="16" fillId="7" borderId="8" xfId="6" applyNumberFormat="1" applyFont="1" applyFill="1" applyBorder="1" applyAlignment="1">
      <alignment horizontal="center" vertical="center" wrapText="1"/>
    </xf>
    <xf numFmtId="0" fontId="11" fillId="10" borderId="8" xfId="6" applyFont="1" applyFill="1" applyBorder="1" applyAlignment="1">
      <alignment horizontal="left" vertical="center" wrapText="1"/>
    </xf>
    <xf numFmtId="0" fontId="11" fillId="10" borderId="8" xfId="6" applyFont="1" applyFill="1" applyBorder="1" applyAlignment="1">
      <alignment horizontal="center" vertical="center" wrapText="1"/>
    </xf>
    <xf numFmtId="2" fontId="11" fillId="10" borderId="8" xfId="6" applyNumberFormat="1" applyFont="1" applyFill="1" applyBorder="1" applyAlignment="1">
      <alignment horizontal="center" vertical="center" wrapText="1"/>
    </xf>
    <xf numFmtId="1" fontId="11" fillId="10" borderId="8" xfId="6" applyNumberFormat="1" applyFont="1" applyFill="1" applyBorder="1" applyAlignment="1">
      <alignment horizontal="center" vertical="center" wrapText="1"/>
    </xf>
    <xf numFmtId="49" fontId="11" fillId="0" borderId="0" xfId="6" applyNumberFormat="1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2" borderId="0" xfId="15" applyFont="1" applyFill="1" applyAlignment="1">
      <alignment horizontal="left" vertical="center" wrapText="1"/>
    </xf>
    <xf numFmtId="4" fontId="11" fillId="0" borderId="0" xfId="6" applyNumberFormat="1" applyFont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4" fontId="11" fillId="4" borderId="8" xfId="6" applyNumberFormat="1" applyFont="1" applyFill="1" applyBorder="1" applyAlignment="1">
      <alignment horizontal="center" vertical="center"/>
    </xf>
    <xf numFmtId="1" fontId="16" fillId="7" borderId="8" xfId="1" applyNumberFormat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left" vertical="center" wrapText="1"/>
    </xf>
    <xf numFmtId="49" fontId="11" fillId="2" borderId="8" xfId="1" applyNumberFormat="1" applyFont="1" applyFill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4" fontId="16" fillId="7" borderId="18" xfId="0" applyNumberFormat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4" fontId="20" fillId="7" borderId="18" xfId="0" applyNumberFormat="1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49" fontId="20" fillId="7" borderId="1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9" fillId="2" borderId="8" xfId="3" applyFont="1" applyFill="1" applyBorder="1" applyAlignment="1">
      <alignment horizontal="left" vertical="center" wrapText="1"/>
    </xf>
    <xf numFmtId="49" fontId="19" fillId="2" borderId="8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wrapText="1"/>
    </xf>
    <xf numFmtId="0" fontId="11" fillId="0" borderId="8" xfId="3" applyFont="1" applyBorder="1" applyAlignment="1">
      <alignment horizontal="center" wrapText="1"/>
    </xf>
    <xf numFmtId="4" fontId="11" fillId="0" borderId="8" xfId="3" applyNumberFormat="1" applyFont="1" applyBorder="1" applyAlignment="1">
      <alignment horizontal="center" wrapText="1"/>
    </xf>
    <xf numFmtId="4" fontId="14" fillId="9" borderId="0" xfId="0" applyNumberFormat="1" applyFont="1" applyFill="1" applyAlignment="1">
      <alignment wrapText="1"/>
    </xf>
    <xf numFmtId="4" fontId="11" fillId="9" borderId="0" xfId="0" applyNumberFormat="1" applyFont="1" applyFill="1" applyAlignment="1">
      <alignment wrapText="1"/>
    </xf>
    <xf numFmtId="0" fontId="11" fillId="9" borderId="0" xfId="0" applyFont="1" applyFill="1" applyAlignment="1">
      <alignment wrapText="1"/>
    </xf>
    <xf numFmtId="49" fontId="19" fillId="4" borderId="18" xfId="0" applyNumberFormat="1" applyFont="1" applyFill="1" applyBorder="1" applyAlignment="1">
      <alignment horizontal="left" vertical="center" wrapText="1"/>
    </xf>
    <xf numFmtId="0" fontId="11" fillId="2" borderId="18" xfId="6" applyFont="1" applyFill="1" applyBorder="1" applyAlignment="1">
      <alignment horizontal="center" vertical="center" wrapText="1"/>
    </xf>
    <xf numFmtId="0" fontId="11" fillId="4" borderId="18" xfId="6" applyFont="1" applyFill="1" applyBorder="1" applyAlignment="1">
      <alignment horizontal="center" vertical="center" wrapText="1"/>
    </xf>
    <xf numFmtId="4" fontId="11" fillId="4" borderId="18" xfId="6" applyNumberFormat="1" applyFont="1" applyFill="1" applyBorder="1" applyAlignment="1">
      <alignment horizontal="center" vertical="center" wrapText="1"/>
    </xf>
    <xf numFmtId="4" fontId="16" fillId="0" borderId="8" xfId="15" applyNumberFormat="1" applyFont="1" applyBorder="1" applyAlignment="1">
      <alignment horizontal="center" vertical="center" wrapText="1"/>
    </xf>
    <xf numFmtId="49" fontId="11" fillId="10" borderId="8" xfId="6" applyNumberFormat="1" applyFont="1" applyFill="1" applyBorder="1" applyAlignment="1">
      <alignment horizontal="center" vertical="center" wrapText="1"/>
    </xf>
    <xf numFmtId="3" fontId="19" fillId="0" borderId="8" xfId="0" applyNumberFormat="1" applyFont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wrapText="1"/>
    </xf>
    <xf numFmtId="49" fontId="19" fillId="4" borderId="8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20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49" fontId="11" fillId="4" borderId="18" xfId="0" applyNumberFormat="1" applyFont="1" applyFill="1" applyBorder="1" applyAlignment="1">
      <alignment horizontal="left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center" wrapText="1"/>
    </xf>
    <xf numFmtId="49" fontId="11" fillId="0" borderId="8" xfId="6" applyNumberFormat="1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7" fontId="11" fillId="0" borderId="8" xfId="6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right" vertical="center" wrapText="1"/>
    </xf>
    <xf numFmtId="4" fontId="22" fillId="0" borderId="0" xfId="15" applyNumberFormat="1" applyFont="1"/>
    <xf numFmtId="0" fontId="11" fillId="0" borderId="8" xfId="21" applyFont="1" applyBorder="1" applyAlignment="1">
      <alignment horizontal="left" vertical="center" wrapText="1" shrinkToFit="1"/>
    </xf>
    <xf numFmtId="4" fontId="24" fillId="0" borderId="0" xfId="15" applyNumberFormat="1" applyFont="1"/>
    <xf numFmtId="0" fontId="11" fillId="0" borderId="18" xfId="21" applyFont="1" applyBorder="1" applyAlignment="1">
      <alignment horizontal="left" vertical="center" wrapText="1" shrinkToFit="1"/>
    </xf>
    <xf numFmtId="1" fontId="11" fillId="2" borderId="18" xfId="6" applyNumberFormat="1" applyFont="1" applyFill="1" applyBorder="1" applyAlignment="1">
      <alignment horizontal="center" vertical="center" wrapText="1"/>
    </xf>
    <xf numFmtId="1" fontId="11" fillId="2" borderId="8" xfId="6" applyNumberFormat="1" applyFont="1" applyFill="1" applyBorder="1" applyAlignment="1">
      <alignment horizontal="center" vertical="center" wrapText="1"/>
    </xf>
    <xf numFmtId="4" fontId="11" fillId="2" borderId="19" xfId="6" applyNumberFormat="1" applyFont="1" applyFill="1" applyBorder="1" applyAlignment="1">
      <alignment horizontal="center" vertical="center"/>
    </xf>
    <xf numFmtId="0" fontId="16" fillId="7" borderId="18" xfId="21" applyFont="1" applyFill="1" applyBorder="1" applyAlignment="1">
      <alignment vertical="center" wrapText="1" shrinkToFit="1"/>
    </xf>
    <xf numFmtId="0" fontId="16" fillId="7" borderId="8" xfId="6" applyFont="1" applyFill="1" applyBorder="1" applyAlignment="1">
      <alignment vertical="center" wrapText="1"/>
    </xf>
    <xf numFmtId="166" fontId="16" fillId="7" borderId="8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1" fillId="4" borderId="8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6" fillId="7" borderId="18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1" fillId="4" borderId="8" xfId="6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4" fontId="11" fillId="0" borderId="8" xfId="6" applyNumberFormat="1" applyFont="1" applyBorder="1" applyAlignment="1">
      <alignment horizontal="center" vertical="center" wrapText="1"/>
    </xf>
    <xf numFmtId="4" fontId="11" fillId="4" borderId="8" xfId="6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2" borderId="8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2" fontId="11" fillId="4" borderId="8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6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" fontId="11" fillId="0" borderId="0" xfId="0" applyNumberFormat="1" applyFont="1" applyFill="1" applyAlignment="1">
      <alignment horizontal="left" vertical="center" wrapText="1"/>
    </xf>
    <xf numFmtId="4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0" fontId="16" fillId="7" borderId="19" xfId="21" applyFont="1" applyFill="1" applyBorder="1" applyAlignment="1">
      <alignment vertical="center" wrapText="1" shrinkToFit="1"/>
    </xf>
    <xf numFmtId="4" fontId="0" fillId="0" borderId="0" xfId="0" applyNumberFormat="1"/>
    <xf numFmtId="4" fontId="25" fillId="0" borderId="8" xfId="6" applyNumberFormat="1" applyFont="1" applyFill="1" applyBorder="1" applyAlignment="1">
      <alignment horizontal="center" vertical="center"/>
    </xf>
    <xf numFmtId="4" fontId="10" fillId="0" borderId="8" xfId="6" applyNumberFormat="1" applyFont="1" applyFill="1" applyBorder="1" applyAlignment="1">
      <alignment horizontal="center" vertical="center"/>
    </xf>
    <xf numFmtId="4" fontId="11" fillId="2" borderId="18" xfId="3" applyNumberFormat="1" applyFont="1" applyFill="1" applyBorder="1" applyAlignment="1">
      <alignment horizontal="center" vertical="center" wrapText="1"/>
    </xf>
    <xf numFmtId="4" fontId="11" fillId="0" borderId="18" xfId="3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49" fontId="11" fillId="0" borderId="18" xfId="3" applyNumberFormat="1" applyFont="1" applyBorder="1" applyAlignment="1">
      <alignment horizontal="center" vertical="center" wrapText="1"/>
    </xf>
    <xf numFmtId="49" fontId="11" fillId="2" borderId="18" xfId="3" applyNumberFormat="1" applyFont="1" applyFill="1" applyBorder="1" applyAlignment="1">
      <alignment horizontal="left" vertical="center" wrapText="1"/>
    </xf>
    <xf numFmtId="49" fontId="10" fillId="2" borderId="18" xfId="3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41" xfId="0" applyFont="1" applyBorder="1" applyAlignment="1">
      <alignment wrapText="1"/>
    </xf>
    <xf numFmtId="0" fontId="0" fillId="0" borderId="41" xfId="0" applyBorder="1" applyAlignment="1">
      <alignment wrapText="1"/>
    </xf>
    <xf numFmtId="49" fontId="11" fillId="2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20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2" fontId="11" fillId="4" borderId="20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4" fontId="16" fillId="7" borderId="18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left" vertical="center" wrapText="1"/>
    </xf>
    <xf numFmtId="49" fontId="11" fillId="4" borderId="20" xfId="0" applyNumberFormat="1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left" vertical="center" wrapText="1"/>
    </xf>
    <xf numFmtId="49" fontId="19" fillId="4" borderId="20" xfId="0" applyNumberFormat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4" fontId="0" fillId="7" borderId="20" xfId="0" applyNumberFormat="1" applyFill="1" applyBorder="1" applyAlignment="1">
      <alignment horizontal="center" vertical="center" wrapText="1"/>
    </xf>
    <xf numFmtId="4" fontId="11" fillId="4" borderId="39" xfId="0" applyNumberFormat="1" applyFont="1" applyFill="1" applyBorder="1" applyAlignment="1">
      <alignment horizontal="center" vertical="center" wrapText="1"/>
    </xf>
    <xf numFmtId="4" fontId="11" fillId="4" borderId="40" xfId="0" applyNumberFormat="1" applyFont="1" applyFill="1" applyBorder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30" fillId="0" borderId="25" xfId="0" applyFont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textRotation="90" wrapText="1"/>
    </xf>
    <xf numFmtId="0" fontId="30" fillId="0" borderId="28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wrapText="1"/>
    </xf>
    <xf numFmtId="4" fontId="11" fillId="0" borderId="13" xfId="0" applyNumberFormat="1" applyFont="1" applyBorder="1" applyAlignment="1">
      <alignment horizontal="center" wrapText="1"/>
    </xf>
    <xf numFmtId="0" fontId="0" fillId="7" borderId="20" xfId="0" applyFill="1" applyBorder="1" applyAlignment="1">
      <alignment horizontal="center" vertical="center" wrapText="1"/>
    </xf>
    <xf numFmtId="49" fontId="16" fillId="7" borderId="20" xfId="0" applyNumberFormat="1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10" fillId="0" borderId="26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4" fontId="20" fillId="7" borderId="18" xfId="0" applyNumberFormat="1" applyFont="1" applyFill="1" applyBorder="1" applyAlignment="1">
      <alignment horizontal="center" vertical="center" wrapText="1"/>
    </xf>
    <xf numFmtId="4" fontId="20" fillId="7" borderId="20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49" fontId="20" fillId="7" borderId="18" xfId="0" applyNumberFormat="1" applyFont="1" applyFill="1" applyBorder="1" applyAlignment="1">
      <alignment horizontal="center" vertical="center" wrapText="1"/>
    </xf>
    <xf numFmtId="49" fontId="20" fillId="7" borderId="20" xfId="0" applyNumberFormat="1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2" fontId="1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4" fontId="11" fillId="10" borderId="8" xfId="6" applyNumberFormat="1" applyFont="1" applyFill="1" applyBorder="1" applyAlignment="1">
      <alignment horizontal="center" vertical="center"/>
    </xf>
    <xf numFmtId="0" fontId="19" fillId="0" borderId="8" xfId="15" applyFont="1" applyBorder="1" applyAlignment="1">
      <alignment horizontal="center" vertical="center"/>
    </xf>
    <xf numFmtId="49" fontId="11" fillId="0" borderId="8" xfId="6" applyNumberFormat="1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10" borderId="8" xfId="21" applyFont="1" applyFill="1" applyBorder="1" applyAlignment="1">
      <alignment horizontal="left" vertical="center" wrapText="1" shrinkToFit="1"/>
    </xf>
    <xf numFmtId="0" fontId="19" fillId="10" borderId="8" xfId="15" applyFont="1" applyFill="1" applyBorder="1" applyAlignment="1">
      <alignment horizontal="left" vertical="center" wrapText="1" shrinkToFit="1"/>
    </xf>
    <xf numFmtId="4" fontId="11" fillId="10" borderId="18" xfId="6" applyNumberFormat="1" applyFont="1" applyFill="1" applyBorder="1" applyAlignment="1">
      <alignment horizontal="center" vertical="center"/>
    </xf>
    <xf numFmtId="4" fontId="11" fillId="10" borderId="20" xfId="6" applyNumberFormat="1" applyFont="1" applyFill="1" applyBorder="1" applyAlignment="1">
      <alignment horizontal="center" vertical="center"/>
    </xf>
    <xf numFmtId="49" fontId="11" fillId="0" borderId="18" xfId="6" applyNumberFormat="1" applyFont="1" applyBorder="1" applyAlignment="1">
      <alignment horizontal="center" vertical="center" wrapText="1"/>
    </xf>
    <xf numFmtId="49" fontId="11" fillId="0" borderId="19" xfId="6" applyNumberFormat="1" applyFont="1" applyBorder="1" applyAlignment="1">
      <alignment horizontal="center" vertical="center" wrapText="1"/>
    </xf>
    <xf numFmtId="49" fontId="11" fillId="0" borderId="20" xfId="6" applyNumberFormat="1" applyFont="1" applyBorder="1" applyAlignment="1">
      <alignment horizontal="center" vertical="center" wrapText="1"/>
    </xf>
    <xf numFmtId="0" fontId="11" fillId="0" borderId="18" xfId="6" applyFont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 wrapText="1"/>
    </xf>
    <xf numFmtId="0" fontId="11" fillId="0" borderId="20" xfId="6" applyFont="1" applyBorder="1" applyAlignment="1">
      <alignment horizontal="center" vertical="center" wrapText="1"/>
    </xf>
    <xf numFmtId="0" fontId="11" fillId="10" borderId="18" xfId="15" applyFont="1" applyFill="1" applyBorder="1" applyAlignment="1">
      <alignment horizontal="left" vertical="center" wrapText="1"/>
    </xf>
    <xf numFmtId="0" fontId="11" fillId="10" borderId="20" xfId="15" applyFont="1" applyFill="1" applyBorder="1" applyAlignment="1">
      <alignment horizontal="left" vertical="center" wrapText="1"/>
    </xf>
    <xf numFmtId="0" fontId="11" fillId="10" borderId="18" xfId="21" applyFont="1" applyFill="1" applyBorder="1" applyAlignment="1">
      <alignment horizontal="left" vertical="center" wrapText="1" shrinkToFit="1"/>
    </xf>
    <xf numFmtId="0" fontId="19" fillId="10" borderId="20" xfId="15" applyFont="1" applyFill="1" applyBorder="1" applyAlignment="1">
      <alignment horizontal="left" vertical="center" wrapText="1" shrinkToFit="1"/>
    </xf>
    <xf numFmtId="0" fontId="19" fillId="0" borderId="20" xfId="15" applyFont="1" applyBorder="1" applyAlignment="1">
      <alignment horizontal="center" vertical="center"/>
    </xf>
    <xf numFmtId="0" fontId="11" fillId="10" borderId="20" xfId="21" applyFont="1" applyFill="1" applyBorder="1" applyAlignment="1">
      <alignment horizontal="left" vertical="center" wrapText="1" shrinkToFit="1"/>
    </xf>
    <xf numFmtId="49" fontId="11" fillId="2" borderId="18" xfId="6" applyNumberFormat="1" applyFont="1" applyFill="1" applyBorder="1" applyAlignment="1">
      <alignment horizontal="center" vertical="center" wrapText="1"/>
    </xf>
    <xf numFmtId="49" fontId="11" fillId="2" borderId="19" xfId="6" applyNumberFormat="1" applyFont="1" applyFill="1" applyBorder="1" applyAlignment="1">
      <alignment horizontal="center" vertical="center" wrapText="1"/>
    </xf>
    <xf numFmtId="49" fontId="11" fillId="2" borderId="20" xfId="6" applyNumberFormat="1" applyFont="1" applyFill="1" applyBorder="1" applyAlignment="1">
      <alignment horizontal="center" vertical="center" wrapText="1"/>
    </xf>
    <xf numFmtId="49" fontId="16" fillId="0" borderId="19" xfId="6" applyNumberFormat="1" applyFont="1" applyBorder="1" applyAlignment="1">
      <alignment horizontal="center" vertical="center" wrapText="1"/>
    </xf>
    <xf numFmtId="49" fontId="16" fillId="0" borderId="20" xfId="6" applyNumberFormat="1" applyFont="1" applyBorder="1" applyAlignment="1">
      <alignment horizontal="center" vertical="center" wrapText="1"/>
    </xf>
    <xf numFmtId="0" fontId="11" fillId="10" borderId="19" xfId="21" applyFont="1" applyFill="1" applyBorder="1" applyAlignment="1">
      <alignment horizontal="left" vertical="center" wrapText="1" shrinkToFit="1"/>
    </xf>
    <xf numFmtId="4" fontId="11" fillId="10" borderId="8" xfId="6" applyNumberFormat="1" applyFont="1" applyFill="1" applyBorder="1" applyAlignment="1">
      <alignment horizontal="center" vertical="center" wrapText="1"/>
    </xf>
    <xf numFmtId="49" fontId="16" fillId="7" borderId="18" xfId="6" applyNumberFormat="1" applyFont="1" applyFill="1" applyBorder="1" applyAlignment="1">
      <alignment horizontal="center" vertical="center" wrapText="1"/>
    </xf>
    <xf numFmtId="49" fontId="16" fillId="7" borderId="19" xfId="6" applyNumberFormat="1" applyFont="1" applyFill="1" applyBorder="1" applyAlignment="1">
      <alignment horizontal="center" vertical="center" wrapText="1"/>
    </xf>
    <xf numFmtId="4" fontId="16" fillId="7" borderId="18" xfId="6" applyNumberFormat="1" applyFont="1" applyFill="1" applyBorder="1" applyAlignment="1">
      <alignment horizontal="center" vertical="center" wrapText="1"/>
    </xf>
    <xf numFmtId="4" fontId="16" fillId="7" borderId="19" xfId="6" applyNumberFormat="1" applyFont="1" applyFill="1" applyBorder="1" applyAlignment="1">
      <alignment horizontal="center" vertical="center" wrapText="1"/>
    </xf>
    <xf numFmtId="0" fontId="19" fillId="0" borderId="20" xfId="15" applyFont="1" applyBorder="1" applyAlignment="1">
      <alignment horizontal="left" vertical="center" wrapText="1" shrinkToFit="1"/>
    </xf>
    <xf numFmtId="0" fontId="20" fillId="7" borderId="20" xfId="15" applyFont="1" applyFill="1" applyBorder="1" applyAlignment="1">
      <alignment horizontal="center" vertical="center" wrapText="1"/>
    </xf>
    <xf numFmtId="0" fontId="16" fillId="7" borderId="18" xfId="21" applyFont="1" applyFill="1" applyBorder="1" applyAlignment="1">
      <alignment horizontal="left" vertical="center" wrapText="1" shrinkToFit="1"/>
    </xf>
    <xf numFmtId="0" fontId="20" fillId="7" borderId="20" xfId="15" applyFont="1" applyFill="1" applyBorder="1" applyAlignment="1">
      <alignment horizontal="left" vertical="center" wrapText="1" shrinkToFit="1"/>
    </xf>
    <xf numFmtId="0" fontId="19" fillId="10" borderId="20" xfId="15" applyFont="1" applyFill="1" applyBorder="1" applyAlignment="1">
      <alignment horizontal="center" vertical="center"/>
    </xf>
    <xf numFmtId="0" fontId="19" fillId="0" borderId="0" xfId="15" applyFont="1" applyAlignment="1">
      <alignment horizontal="left" vertical="center" wrapText="1"/>
    </xf>
    <xf numFmtId="49" fontId="11" fillId="0" borderId="0" xfId="15" applyNumberFormat="1" applyFont="1" applyAlignment="1">
      <alignment horizontal="center" vertical="center" wrapText="1"/>
    </xf>
    <xf numFmtId="49" fontId="19" fillId="0" borderId="0" xfId="15" applyNumberFormat="1" applyFont="1" applyAlignment="1">
      <alignment horizontal="center" vertical="center" wrapText="1"/>
    </xf>
    <xf numFmtId="0" fontId="19" fillId="0" borderId="24" xfId="15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textRotation="90" wrapText="1"/>
    </xf>
    <xf numFmtId="0" fontId="11" fillId="0" borderId="20" xfId="1" applyFont="1" applyBorder="1" applyAlignment="1">
      <alignment horizontal="center" vertical="center" textRotation="90" wrapText="1"/>
    </xf>
    <xf numFmtId="0" fontId="11" fillId="0" borderId="26" xfId="1" applyFont="1" applyBorder="1" applyAlignment="1">
      <alignment horizontal="center" vertical="center" textRotation="90" wrapText="1"/>
    </xf>
    <xf numFmtId="0" fontId="11" fillId="0" borderId="32" xfId="1" applyFont="1" applyBorder="1" applyAlignment="1">
      <alignment horizontal="center" vertical="center" textRotation="90" wrapText="1"/>
    </xf>
    <xf numFmtId="0" fontId="11" fillId="0" borderId="30" xfId="15" applyFont="1" applyBorder="1" applyAlignment="1">
      <alignment horizontal="center" vertical="center" wrapText="1"/>
    </xf>
    <xf numFmtId="0" fontId="11" fillId="0" borderId="31" xfId="15" applyFont="1" applyBorder="1" applyAlignment="1">
      <alignment horizontal="center" vertical="center" wrapText="1"/>
    </xf>
    <xf numFmtId="0" fontId="11" fillId="0" borderId="18" xfId="15" applyFont="1" applyBorder="1" applyAlignment="1">
      <alignment horizontal="left" vertical="center" wrapText="1"/>
    </xf>
    <xf numFmtId="0" fontId="11" fillId="0" borderId="20" xfId="15" applyFont="1" applyBorder="1" applyAlignment="1">
      <alignment horizontal="left" vertical="center" wrapText="1"/>
    </xf>
    <xf numFmtId="0" fontId="11" fillId="0" borderId="22" xfId="15" applyFont="1" applyBorder="1" applyAlignment="1">
      <alignment horizontal="center" vertical="center" wrapText="1"/>
    </xf>
    <xf numFmtId="0" fontId="11" fillId="0" borderId="29" xfId="15" applyFont="1" applyBorder="1" applyAlignment="1">
      <alignment horizontal="center" vertical="center" wrapText="1"/>
    </xf>
    <xf numFmtId="0" fontId="11" fillId="0" borderId="23" xfId="15" applyFont="1" applyBorder="1" applyAlignment="1">
      <alignment horizontal="center" vertical="center" wrapText="1"/>
    </xf>
    <xf numFmtId="164" fontId="11" fillId="0" borderId="22" xfId="6" applyNumberFormat="1" applyFont="1" applyBorder="1" applyAlignment="1">
      <alignment horizontal="center" vertical="center" wrapText="1" shrinkToFit="1"/>
    </xf>
    <xf numFmtId="164" fontId="11" fillId="0" borderId="29" xfId="6" applyNumberFormat="1" applyFont="1" applyBorder="1" applyAlignment="1">
      <alignment horizontal="center" vertical="center" wrapText="1" shrinkToFit="1"/>
    </xf>
    <xf numFmtId="164" fontId="11" fillId="0" borderId="23" xfId="6" applyNumberFormat="1" applyFont="1" applyBorder="1" applyAlignment="1">
      <alignment horizontal="center" vertical="center" wrapText="1" shrinkToFit="1"/>
    </xf>
    <xf numFmtId="0" fontId="11" fillId="0" borderId="19" xfId="1" applyFont="1" applyBorder="1" applyAlignment="1">
      <alignment horizontal="center" vertical="center" wrapText="1"/>
    </xf>
    <xf numFmtId="49" fontId="11" fillId="2" borderId="19" xfId="1" applyNumberFormat="1" applyFont="1" applyFill="1" applyBorder="1" applyAlignment="1">
      <alignment horizontal="center"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wrapText="1"/>
    </xf>
    <xf numFmtId="4" fontId="11" fillId="0" borderId="6" xfId="1" applyNumberFormat="1" applyFont="1" applyBorder="1" applyAlignment="1">
      <alignment horizontal="center" wrapText="1"/>
    </xf>
    <xf numFmtId="4" fontId="11" fillId="0" borderId="13" xfId="1" applyNumberFormat="1" applyFont="1" applyBorder="1" applyAlignment="1">
      <alignment horizontal="center" wrapText="1"/>
    </xf>
    <xf numFmtId="4" fontId="11" fillId="0" borderId="5" xfId="1" applyNumberFormat="1" applyFont="1" applyBorder="1" applyAlignment="1">
      <alignment horizontal="center" wrapText="1"/>
    </xf>
    <xf numFmtId="4" fontId="11" fillId="0" borderId="2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0" fontId="10" fillId="0" borderId="0" xfId="1" applyFont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7" fillId="0" borderId="19" xfId="1" applyBorder="1" applyAlignment="1">
      <alignment horizontal="center" vertical="center" wrapText="1"/>
    </xf>
    <xf numFmtId="0" fontId="17" fillId="0" borderId="20" xfId="1" applyBorder="1" applyAlignment="1">
      <alignment horizontal="center" vertical="center" wrapText="1"/>
    </xf>
    <xf numFmtId="49" fontId="11" fillId="2" borderId="18" xfId="1" applyNumberFormat="1" applyFont="1" applyFill="1" applyBorder="1" applyAlignment="1">
      <alignment horizontal="center" vertical="center" wrapText="1"/>
    </xf>
    <xf numFmtId="0" fontId="17" fillId="2" borderId="19" xfId="1" applyFill="1" applyBorder="1" applyAlignment="1">
      <alignment horizontal="center" vertical="center" wrapText="1"/>
    </xf>
    <xf numFmtId="0" fontId="17" fillId="2" borderId="20" xfId="1" applyFill="1" applyBorder="1" applyAlignment="1">
      <alignment horizontal="center" vertical="center" wrapText="1"/>
    </xf>
    <xf numFmtId="49" fontId="11" fillId="0" borderId="18" xfId="1" applyNumberFormat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49" fontId="11" fillId="2" borderId="20" xfId="1" applyNumberFormat="1" applyFont="1" applyFill="1" applyBorder="1" applyAlignment="1">
      <alignment horizontal="center"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4" fontId="11" fillId="0" borderId="18" xfId="3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49" fontId="11" fillId="0" borderId="18" xfId="3" applyNumberFormat="1" applyFont="1" applyBorder="1" applyAlignment="1">
      <alignment horizontal="center" vertical="center" wrapText="1"/>
    </xf>
    <xf numFmtId="49" fontId="10" fillId="2" borderId="18" xfId="3" applyNumberFormat="1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49" fontId="11" fillId="2" borderId="8" xfId="3" applyNumberFormat="1" applyFont="1" applyFill="1" applyBorder="1" applyAlignment="1">
      <alignment horizontal="left" vertical="center" wrapText="1"/>
    </xf>
    <xf numFmtId="4" fontId="11" fillId="0" borderId="5" xfId="3" applyNumberFormat="1" applyFont="1" applyBorder="1" applyAlignment="1">
      <alignment horizontal="center" wrapText="1"/>
    </xf>
    <xf numFmtId="4" fontId="11" fillId="0" borderId="2" xfId="3" applyNumberFormat="1" applyFont="1" applyBorder="1" applyAlignment="1">
      <alignment horizontal="center" wrapText="1"/>
    </xf>
    <xf numFmtId="4" fontId="11" fillId="0" borderId="1" xfId="3" applyNumberFormat="1" applyFont="1" applyBorder="1" applyAlignment="1">
      <alignment horizont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4" fontId="11" fillId="0" borderId="6" xfId="3" applyNumberFormat="1" applyFont="1" applyBorder="1" applyAlignment="1">
      <alignment horizontal="center" wrapText="1"/>
    </xf>
    <xf numFmtId="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left" wrapText="1"/>
    </xf>
    <xf numFmtId="0" fontId="10" fillId="0" borderId="0" xfId="3" applyFont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49" fontId="11" fillId="0" borderId="20" xfId="3" applyNumberFormat="1" applyFont="1" applyBorder="1" applyAlignment="1">
      <alignment horizontal="center" vertical="center" wrapText="1"/>
    </xf>
    <xf numFmtId="4" fontId="11" fillId="2" borderId="18" xfId="3" applyNumberFormat="1" applyFont="1" applyFill="1" applyBorder="1" applyAlignment="1">
      <alignment horizontal="center" vertical="center" wrapText="1"/>
    </xf>
    <xf numFmtId="0" fontId="10" fillId="2" borderId="18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1" fillId="2" borderId="20" xfId="3" applyFont="1" applyFill="1" applyBorder="1" applyAlignment="1">
      <alignment horizontal="left" vertical="center" wrapText="1"/>
    </xf>
    <xf numFmtId="0" fontId="11" fillId="2" borderId="18" xfId="3" applyFont="1" applyFill="1" applyBorder="1" applyAlignment="1">
      <alignment horizontal="center" vertical="center" wrapText="1"/>
    </xf>
    <xf numFmtId="0" fontId="11" fillId="2" borderId="20" xfId="3" applyFont="1" applyFill="1" applyBorder="1" applyAlignment="1">
      <alignment horizontal="center" vertical="center" wrapText="1"/>
    </xf>
    <xf numFmtId="49" fontId="11" fillId="2" borderId="18" xfId="3" applyNumberFormat="1" applyFont="1" applyFill="1" applyBorder="1" applyAlignment="1">
      <alignment horizontal="left" vertical="center" wrapText="1"/>
    </xf>
    <xf numFmtId="49" fontId="11" fillId="2" borderId="20" xfId="3" applyNumberFormat="1" applyFont="1" applyFill="1" applyBorder="1" applyAlignment="1">
      <alignment horizontal="left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10" fillId="2" borderId="8" xfId="6" applyFont="1" applyFill="1" applyBorder="1" applyAlignment="1">
      <alignment horizontal="center" vertical="center" wrapText="1"/>
    </xf>
    <xf numFmtId="0" fontId="12" fillId="0" borderId="0" xfId="14" applyFont="1" applyAlignment="1">
      <alignment horizontal="left" wrapText="1"/>
    </xf>
    <xf numFmtId="0" fontId="32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4" fontId="11" fillId="2" borderId="0" xfId="6" applyNumberFormat="1" applyFont="1" applyFill="1" applyBorder="1" applyAlignment="1">
      <alignment horizontal="center" vertical="center"/>
    </xf>
    <xf numFmtId="0" fontId="19" fillId="2" borderId="0" xfId="15" applyFont="1" applyFill="1" applyBorder="1" applyAlignment="1">
      <alignment horizontal="center" vertical="center"/>
    </xf>
  </cellXfs>
  <cellStyles count="22">
    <cellStyle name="Обычный" xfId="0" builtinId="0"/>
    <cellStyle name="Обычный 12" xfId="7"/>
    <cellStyle name="Обычный 12 2" xfId="16"/>
    <cellStyle name="Обычный 12 3" xfId="18"/>
    <cellStyle name="Обычный 12 4" xfId="19"/>
    <cellStyle name="Обычный 12 5" xfId="20"/>
    <cellStyle name="Обычный 12 6" xfId="21"/>
    <cellStyle name="Обычный 2" xfId="1"/>
    <cellStyle name="Обычный 2 2" xfId="8"/>
    <cellStyle name="Обычный 3" xfId="3"/>
    <cellStyle name="Обычный 3 2" xfId="14"/>
    <cellStyle name="Обычный 4" xfId="4"/>
    <cellStyle name="Обычный 5" xfId="5"/>
    <cellStyle name="Обычный 5 2" xfId="15"/>
    <cellStyle name="Обычный 6" xfId="11"/>
    <cellStyle name="Обычный 6 2" xfId="12"/>
    <cellStyle name="Обычный 7" xfId="6"/>
    <cellStyle name="Обычный 7 2" xfId="10"/>
    <cellStyle name="Обычный 7 2 2" xfId="13"/>
    <cellStyle name="Обычный 7 2 2 2" xfId="17"/>
    <cellStyle name="Финансовый" xfId="2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159</xdr:row>
      <xdr:rowOff>89647</xdr:rowOff>
    </xdr:from>
    <xdr:to>
      <xdr:col>11</xdr:col>
      <xdr:colOff>215215</xdr:colOff>
      <xdr:row>163</xdr:row>
      <xdr:rowOff>11206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2412" y="62954647"/>
          <a:ext cx="14051678" cy="1445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Примечание: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*) мероприятия по приобретению и выкупу жилых помещений взамен изымаемых по данным адресам будут исполнены при наличии софинансирования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за счет средств вышестоящих бюджетов.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2"/>
  <sheetViews>
    <sheetView zoomScale="55" zoomScaleNormal="55" zoomScaleSheetLayoutView="80" zoomScalePageLayoutView="70" workbookViewId="0">
      <selection activeCell="AC13" sqref="AC13"/>
    </sheetView>
  </sheetViews>
  <sheetFormatPr defaultColWidth="8.7109375" defaultRowHeight="15.75" x14ac:dyDescent="0.25"/>
  <cols>
    <col min="1" max="1" width="9.28515625" style="3" customWidth="1"/>
    <col min="2" max="3" width="11.85546875" style="3" bestFit="1" customWidth="1"/>
    <col min="4" max="4" width="16.42578125" style="3" customWidth="1"/>
    <col min="5" max="5" width="75.7109375" style="100" customWidth="1"/>
    <col min="6" max="6" width="28.85546875" style="3" customWidth="1"/>
    <col min="7" max="7" width="11" style="3" customWidth="1"/>
    <col min="8" max="8" width="17.5703125" style="79" customWidth="1"/>
    <col min="9" max="9" width="19.42578125" style="3" customWidth="1"/>
    <col min="10" max="10" width="17.85546875" style="3" customWidth="1"/>
    <col min="11" max="11" width="16.42578125" style="3" customWidth="1"/>
    <col min="12" max="12" width="14.42578125" style="3" customWidth="1"/>
    <col min="13" max="13" width="14.85546875" style="3" customWidth="1"/>
    <col min="14" max="14" width="80.42578125" style="5" hidden="1" customWidth="1"/>
    <col min="15" max="15" width="10.28515625" style="2" hidden="1" customWidth="1"/>
    <col min="16" max="17" width="11.5703125" style="2" hidden="1" customWidth="1"/>
    <col min="18" max="18" width="10.28515625" style="2" hidden="1" customWidth="1"/>
    <col min="19" max="20" width="8.7109375" style="2" hidden="1" bestFit="1" customWidth="1"/>
    <col min="21" max="21" width="9.140625" style="2" hidden="1" customWidth="1"/>
    <col min="22" max="23" width="10.28515625" style="2" hidden="1" customWidth="1"/>
    <col min="24" max="24" width="25.5703125" style="2" hidden="1" customWidth="1"/>
    <col min="25" max="25" width="32.42578125" style="406" customWidth="1"/>
    <col min="26" max="26" width="20.42578125" style="406" customWidth="1"/>
    <col min="27" max="27" width="29.5703125" style="406" customWidth="1"/>
    <col min="28" max="29" width="8.7109375" style="406" bestFit="1" customWidth="1"/>
    <col min="30" max="30" width="7.85546875" style="406" customWidth="1"/>
    <col min="31" max="38" width="8.7109375" style="406" bestFit="1" customWidth="1"/>
    <col min="39" max="39" width="8.7109375" style="407" bestFit="1" customWidth="1"/>
    <col min="40" max="42" width="8.7109375" style="407"/>
    <col min="43" max="16384" width="8.7109375" style="3"/>
  </cols>
  <sheetData>
    <row r="1" spans="1:42" s="2" customFormat="1" ht="120" customHeight="1" x14ac:dyDescent="0.3">
      <c r="A1" s="38"/>
      <c r="B1" s="39"/>
      <c r="C1" s="39"/>
      <c r="D1" s="39"/>
      <c r="E1" s="99"/>
      <c r="F1" s="39"/>
      <c r="G1" s="39"/>
      <c r="H1" s="78"/>
      <c r="I1" s="39"/>
      <c r="J1" s="484" t="s">
        <v>313</v>
      </c>
      <c r="K1" s="484"/>
      <c r="L1" s="484"/>
      <c r="M1" s="484"/>
      <c r="N1" s="1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7"/>
      <c r="AN1" s="406"/>
      <c r="AO1" s="406"/>
      <c r="AP1" s="406"/>
    </row>
    <row r="2" spans="1:42" s="2" customFormat="1" ht="20.100000000000001" customHeight="1" x14ac:dyDescent="0.25">
      <c r="A2" s="485" t="s">
        <v>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7"/>
      <c r="AN2" s="406"/>
      <c r="AO2" s="406"/>
      <c r="AP2" s="406"/>
    </row>
    <row r="3" spans="1:42" s="2" customFormat="1" ht="20.100000000000001" customHeight="1" x14ac:dyDescent="0.25">
      <c r="A3" s="485" t="s">
        <v>707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5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7"/>
      <c r="AN3" s="406"/>
      <c r="AO3" s="406"/>
      <c r="AP3" s="406"/>
    </row>
    <row r="4" spans="1:42" s="381" customFormat="1" ht="50.1" customHeight="1" x14ac:dyDescent="0.25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5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406"/>
      <c r="AK4" s="406"/>
      <c r="AL4" s="406"/>
      <c r="AM4" s="407"/>
      <c r="AN4" s="406"/>
      <c r="AO4" s="406"/>
      <c r="AP4" s="406"/>
    </row>
    <row r="5" spans="1:42" s="2" customFormat="1" ht="20.100000000000001" customHeight="1" x14ac:dyDescent="0.25">
      <c r="A5" s="38"/>
      <c r="B5" s="38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5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7"/>
      <c r="AN5" s="406"/>
      <c r="AO5" s="406"/>
      <c r="AP5" s="406"/>
    </row>
    <row r="6" spans="1:42" ht="20.100000000000001" customHeight="1" x14ac:dyDescent="0.25"/>
    <row r="7" spans="1:42" s="2" customFormat="1" ht="81.75" customHeight="1" x14ac:dyDescent="0.25">
      <c r="A7" s="486" t="s">
        <v>2</v>
      </c>
      <c r="B7" s="486" t="s">
        <v>3</v>
      </c>
      <c r="C7" s="489" t="s">
        <v>275</v>
      </c>
      <c r="D7" s="478" t="s">
        <v>5</v>
      </c>
      <c r="E7" s="478" t="s">
        <v>6</v>
      </c>
      <c r="F7" s="478" t="s">
        <v>7</v>
      </c>
      <c r="G7" s="492"/>
      <c r="H7" s="493"/>
      <c r="I7" s="493"/>
      <c r="J7" s="494"/>
      <c r="K7" s="493" t="s">
        <v>8</v>
      </c>
      <c r="L7" s="493"/>
      <c r="M7" s="494"/>
      <c r="N7" s="475" t="s">
        <v>9</v>
      </c>
      <c r="O7" s="477" t="s">
        <v>10</v>
      </c>
      <c r="P7" s="476"/>
      <c r="Q7" s="476"/>
      <c r="R7" s="477"/>
      <c r="T7" s="475" t="s">
        <v>11</v>
      </c>
      <c r="U7" s="476"/>
      <c r="V7" s="476"/>
      <c r="W7" s="477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7"/>
      <c r="AN7" s="406"/>
      <c r="AO7" s="406"/>
      <c r="AP7" s="406"/>
    </row>
    <row r="8" spans="1:42" s="2" customFormat="1" ht="23.25" customHeight="1" x14ac:dyDescent="0.25">
      <c r="A8" s="487"/>
      <c r="B8" s="487"/>
      <c r="C8" s="490"/>
      <c r="D8" s="479"/>
      <c r="E8" s="479"/>
      <c r="F8" s="478" t="s">
        <v>12</v>
      </c>
      <c r="G8" s="481" t="s">
        <v>13</v>
      </c>
      <c r="H8" s="483" t="s">
        <v>14</v>
      </c>
      <c r="I8" s="483"/>
      <c r="J8" s="483"/>
      <c r="K8" s="495"/>
      <c r="L8" s="495"/>
      <c r="M8" s="496"/>
      <c r="N8" s="499"/>
      <c r="O8" s="35"/>
      <c r="P8" s="34"/>
      <c r="Q8" s="34"/>
      <c r="R8" s="34"/>
      <c r="T8" s="34"/>
      <c r="U8" s="34"/>
      <c r="V8" s="34"/>
      <c r="W8" s="34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  <c r="AL8" s="406"/>
      <c r="AM8" s="407"/>
      <c r="AN8" s="406"/>
      <c r="AO8" s="406"/>
      <c r="AP8" s="406"/>
    </row>
    <row r="9" spans="1:42" s="2" customFormat="1" ht="22.5" customHeight="1" x14ac:dyDescent="0.25">
      <c r="A9" s="487"/>
      <c r="B9" s="487"/>
      <c r="C9" s="490"/>
      <c r="D9" s="479"/>
      <c r="E9" s="479"/>
      <c r="F9" s="479"/>
      <c r="G9" s="482"/>
      <c r="H9" s="483"/>
      <c r="I9" s="483"/>
      <c r="J9" s="483"/>
      <c r="K9" s="497"/>
      <c r="L9" s="497"/>
      <c r="M9" s="498"/>
      <c r="N9" s="500"/>
      <c r="O9" s="35"/>
      <c r="P9" s="34"/>
      <c r="Q9" s="34"/>
      <c r="R9" s="34"/>
      <c r="T9" s="34"/>
      <c r="U9" s="34"/>
      <c r="V9" s="34"/>
      <c r="W9" s="34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  <c r="AL9" s="406"/>
      <c r="AM9" s="407"/>
      <c r="AN9" s="406"/>
      <c r="AO9" s="406"/>
      <c r="AP9" s="406"/>
    </row>
    <row r="10" spans="1:42" s="2" customFormat="1" ht="43.5" customHeight="1" x14ac:dyDescent="0.25">
      <c r="A10" s="488"/>
      <c r="B10" s="488"/>
      <c r="C10" s="491"/>
      <c r="D10" s="480"/>
      <c r="E10" s="480"/>
      <c r="F10" s="480"/>
      <c r="G10" s="480"/>
      <c r="H10" s="80" t="s">
        <v>15</v>
      </c>
      <c r="I10" s="37" t="s">
        <v>16</v>
      </c>
      <c r="J10" s="37" t="s">
        <v>17</v>
      </c>
      <c r="K10" s="36" t="s">
        <v>15</v>
      </c>
      <c r="L10" s="36" t="s">
        <v>16</v>
      </c>
      <c r="M10" s="36" t="s">
        <v>17</v>
      </c>
      <c r="N10" s="6"/>
      <c r="O10" s="7">
        <v>2020</v>
      </c>
      <c r="P10" s="8">
        <v>2021</v>
      </c>
      <c r="Q10" s="8">
        <v>2022</v>
      </c>
      <c r="R10" s="8">
        <v>2023</v>
      </c>
      <c r="T10" s="8">
        <v>2020</v>
      </c>
      <c r="U10" s="8">
        <v>2021</v>
      </c>
      <c r="V10" s="8">
        <v>2022</v>
      </c>
      <c r="W10" s="8">
        <v>2023</v>
      </c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7"/>
      <c r="AN10" s="406"/>
      <c r="AO10" s="406"/>
      <c r="AP10" s="406"/>
    </row>
    <row r="11" spans="1:42" s="2" customFormat="1" ht="20.100000000000001" customHeight="1" x14ac:dyDescent="0.25">
      <c r="A11" s="104">
        <v>1</v>
      </c>
      <c r="B11" s="104">
        <v>2</v>
      </c>
      <c r="C11" s="104">
        <v>3</v>
      </c>
      <c r="D11" s="104">
        <v>4</v>
      </c>
      <c r="E11" s="104">
        <v>5</v>
      </c>
      <c r="F11" s="104">
        <v>6</v>
      </c>
      <c r="G11" s="104">
        <v>7</v>
      </c>
      <c r="H11" s="147">
        <v>8</v>
      </c>
      <c r="I11" s="104">
        <v>9</v>
      </c>
      <c r="J11" s="104">
        <v>10</v>
      </c>
      <c r="K11" s="104">
        <v>11</v>
      </c>
      <c r="L11" s="104">
        <v>12</v>
      </c>
      <c r="M11" s="104">
        <v>13</v>
      </c>
      <c r="N11" s="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7"/>
      <c r="AN11" s="406"/>
      <c r="AO11" s="406"/>
      <c r="AP11" s="406"/>
    </row>
    <row r="12" spans="1:42" s="2" customFormat="1" ht="20.100000000000001" customHeight="1" x14ac:dyDescent="0.25">
      <c r="A12" s="11" t="s">
        <v>18</v>
      </c>
      <c r="B12" s="11" t="s">
        <v>18</v>
      </c>
      <c r="C12" s="11" t="s">
        <v>18</v>
      </c>
      <c r="D12" s="11" t="s">
        <v>18</v>
      </c>
      <c r="E12" s="251" t="s">
        <v>19</v>
      </c>
      <c r="F12" s="81" t="s">
        <v>18</v>
      </c>
      <c r="G12" s="81" t="s">
        <v>18</v>
      </c>
      <c r="H12" s="81" t="s">
        <v>18</v>
      </c>
      <c r="I12" s="11" t="s">
        <v>18</v>
      </c>
      <c r="J12" s="11" t="s">
        <v>18</v>
      </c>
      <c r="K12" s="12">
        <f>K13+K28+K185+K189+K217+K241+K415</f>
        <v>803075.25</v>
      </c>
      <c r="L12" s="12">
        <f>L13+L28+L185+L189+L217+L241+L415+L18+L19</f>
        <v>655319.5</v>
      </c>
      <c r="M12" s="12">
        <f>M13+M28+M185+M189+M217+M241+M415</f>
        <v>399887.07</v>
      </c>
      <c r="N12" s="12" t="e">
        <f>N13+N28+#REF!+#REF!+N208+N225</f>
        <v>#REF!</v>
      </c>
      <c r="O12" s="12" t="e">
        <f>O13+O28+#REF!+#REF!+O208+O225</f>
        <v>#REF!</v>
      </c>
      <c r="P12" s="12" t="e">
        <f>P13+P28+#REF!+#REF!+P208+P225</f>
        <v>#REF!</v>
      </c>
      <c r="Q12" s="12" t="e">
        <f>Q13+Q28+#REF!+#REF!+Q208+Q225</f>
        <v>#REF!</v>
      </c>
      <c r="R12" s="12" t="e">
        <f>R13+R28+#REF!+#REF!+R208+R225</f>
        <v>#REF!</v>
      </c>
      <c r="S12" s="12" t="e">
        <f>S13+S28+#REF!+#REF!+S208+S225</f>
        <v>#REF!</v>
      </c>
      <c r="T12" s="12" t="e">
        <f>T13+T28+#REF!+#REF!+T208+T225</f>
        <v>#REF!</v>
      </c>
      <c r="U12" s="12" t="e">
        <f>U13+U28+#REF!+#REF!+U208+U225</f>
        <v>#REF!</v>
      </c>
      <c r="V12" s="12" t="e">
        <f>V13+V28+#REF!+#REF!+V208+V225</f>
        <v>#REF!</v>
      </c>
      <c r="W12" s="12" t="e">
        <f>W13+W28+#REF!+#REF!+W208+W225</f>
        <v>#REF!</v>
      </c>
      <c r="X12" s="12" t="e">
        <f>X13+X28+#REF!+#REF!+X208+X225</f>
        <v>#VALUE!</v>
      </c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7"/>
      <c r="AN12" s="406"/>
      <c r="AO12" s="406"/>
      <c r="AP12" s="406"/>
    </row>
    <row r="13" spans="1:42" s="2" customFormat="1" ht="50.1" customHeight="1" x14ac:dyDescent="0.25">
      <c r="A13" s="311">
        <v>1</v>
      </c>
      <c r="B13" s="312" t="s">
        <v>20</v>
      </c>
      <c r="C13" s="312" t="s">
        <v>339</v>
      </c>
      <c r="D13" s="312" t="s">
        <v>18</v>
      </c>
      <c r="E13" s="310" t="s">
        <v>270</v>
      </c>
      <c r="F13" s="312" t="s">
        <v>23</v>
      </c>
      <c r="G13" s="312" t="s">
        <v>24</v>
      </c>
      <c r="H13" s="312">
        <f t="shared" ref="H13:M13" si="0">H14</f>
        <v>0</v>
      </c>
      <c r="I13" s="133">
        <f t="shared" si="0"/>
        <v>1</v>
      </c>
      <c r="J13" s="133">
        <f t="shared" si="0"/>
        <v>0</v>
      </c>
      <c r="K13" s="135">
        <f>K14</f>
        <v>40737.22</v>
      </c>
      <c r="L13" s="135">
        <v>986.44</v>
      </c>
      <c r="M13" s="135">
        <f t="shared" si="0"/>
        <v>0</v>
      </c>
      <c r="N13" s="5"/>
      <c r="O13" s="13"/>
      <c r="P13" s="13"/>
      <c r="Q13" s="13">
        <v>1000</v>
      </c>
      <c r="R13" s="13">
        <v>1000</v>
      </c>
      <c r="S13" s="13"/>
      <c r="T13" s="13"/>
      <c r="U13" s="13"/>
      <c r="V13" s="13" t="e">
        <f>Q13-#REF!</f>
        <v>#REF!</v>
      </c>
      <c r="W13" s="13" t="e">
        <f>R13-#REF!</f>
        <v>#REF!</v>
      </c>
      <c r="X13" s="77" t="s">
        <v>25</v>
      </c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7"/>
      <c r="AN13" s="406"/>
      <c r="AO13" s="406"/>
      <c r="AP13" s="406"/>
    </row>
    <row r="14" spans="1:42" s="2" customFormat="1" ht="39.950000000000003" customHeight="1" x14ac:dyDescent="0.25">
      <c r="A14" s="433">
        <v>1</v>
      </c>
      <c r="B14" s="431" t="s">
        <v>20</v>
      </c>
      <c r="C14" s="431" t="s">
        <v>21</v>
      </c>
      <c r="D14" s="431" t="s">
        <v>26</v>
      </c>
      <c r="E14" s="336" t="s">
        <v>22</v>
      </c>
      <c r="F14" s="95" t="s">
        <v>23</v>
      </c>
      <c r="G14" s="95" t="s">
        <v>24</v>
      </c>
      <c r="H14" s="95">
        <v>0</v>
      </c>
      <c r="I14" s="95">
        <v>1</v>
      </c>
      <c r="J14" s="95">
        <v>0</v>
      </c>
      <c r="K14" s="97">
        <f>28737.22+12000</f>
        <v>40737.22</v>
      </c>
      <c r="L14" s="97">
        <v>986.44</v>
      </c>
      <c r="M14" s="97">
        <v>0</v>
      </c>
      <c r="N14" s="5"/>
      <c r="O14" s="13"/>
      <c r="P14" s="13"/>
      <c r="Q14" s="13"/>
      <c r="R14" s="13"/>
      <c r="S14" s="13"/>
      <c r="T14" s="13"/>
      <c r="U14" s="13"/>
      <c r="V14" s="13"/>
      <c r="W14" s="13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  <c r="AL14" s="406"/>
      <c r="AM14" s="407"/>
      <c r="AN14" s="406"/>
      <c r="AO14" s="406"/>
      <c r="AP14" s="406"/>
    </row>
    <row r="15" spans="1:42" s="2" customFormat="1" ht="20.100000000000001" customHeight="1" x14ac:dyDescent="0.25">
      <c r="A15" s="429"/>
      <c r="B15" s="429"/>
      <c r="C15" s="429"/>
      <c r="D15" s="429"/>
      <c r="E15" s="90" t="s">
        <v>244</v>
      </c>
      <c r="F15" s="279" t="s">
        <v>281</v>
      </c>
      <c r="G15" s="279" t="s">
        <v>281</v>
      </c>
      <c r="H15" s="260" t="s">
        <v>281</v>
      </c>
      <c r="I15" s="260" t="s">
        <v>57</v>
      </c>
      <c r="J15" s="279" t="s">
        <v>281</v>
      </c>
      <c r="K15" s="279" t="s">
        <v>281</v>
      </c>
      <c r="L15" s="279" t="s">
        <v>281</v>
      </c>
      <c r="M15" s="279" t="s">
        <v>281</v>
      </c>
      <c r="N15" s="5"/>
      <c r="O15" s="13"/>
      <c r="P15" s="13"/>
      <c r="Q15" s="13"/>
      <c r="R15" s="13"/>
      <c r="S15" s="13"/>
      <c r="T15" s="13"/>
      <c r="U15" s="13"/>
      <c r="V15" s="13"/>
      <c r="W15" s="13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7"/>
      <c r="AN15" s="406"/>
      <c r="AO15" s="406"/>
      <c r="AP15" s="406"/>
    </row>
    <row r="16" spans="1:42" s="2" customFormat="1" ht="20.100000000000001" customHeight="1" x14ac:dyDescent="0.25">
      <c r="A16" s="429"/>
      <c r="B16" s="429"/>
      <c r="C16" s="429"/>
      <c r="D16" s="429"/>
      <c r="E16" s="90" t="s">
        <v>324</v>
      </c>
      <c r="F16" s="279" t="s">
        <v>281</v>
      </c>
      <c r="G16" s="279" t="s">
        <v>281</v>
      </c>
      <c r="H16" s="260" t="s">
        <v>281</v>
      </c>
      <c r="I16" s="260" t="s">
        <v>37</v>
      </c>
      <c r="J16" s="279" t="s">
        <v>281</v>
      </c>
      <c r="K16" s="279" t="s">
        <v>281</v>
      </c>
      <c r="L16" s="279" t="s">
        <v>281</v>
      </c>
      <c r="M16" s="279" t="s">
        <v>281</v>
      </c>
      <c r="N16" s="5"/>
      <c r="O16" s="13"/>
      <c r="P16" s="13"/>
      <c r="Q16" s="13"/>
      <c r="R16" s="13"/>
      <c r="S16" s="13"/>
      <c r="T16" s="13"/>
      <c r="U16" s="13"/>
      <c r="V16" s="13"/>
      <c r="W16" s="13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7"/>
      <c r="AN16" s="406"/>
      <c r="AO16" s="406"/>
      <c r="AP16" s="406"/>
    </row>
    <row r="17" spans="1:42" s="2" customFormat="1" ht="20.100000000000001" customHeight="1" x14ac:dyDescent="0.25">
      <c r="A17" s="430"/>
      <c r="B17" s="430"/>
      <c r="C17" s="430"/>
      <c r="D17" s="430"/>
      <c r="E17" s="90" t="s">
        <v>31</v>
      </c>
      <c r="F17" s="279" t="s">
        <v>281</v>
      </c>
      <c r="G17" s="279" t="s">
        <v>281</v>
      </c>
      <c r="H17" s="260" t="s">
        <v>281</v>
      </c>
      <c r="I17" s="260" t="s">
        <v>225</v>
      </c>
      <c r="J17" s="279" t="s">
        <v>281</v>
      </c>
      <c r="K17" s="279" t="s">
        <v>281</v>
      </c>
      <c r="L17" s="279" t="s">
        <v>281</v>
      </c>
      <c r="M17" s="279" t="s">
        <v>281</v>
      </c>
      <c r="N17" s="5"/>
      <c r="O17" s="13"/>
      <c r="P17" s="13"/>
      <c r="Q17" s="13"/>
      <c r="R17" s="13"/>
      <c r="S17" s="13"/>
      <c r="T17" s="13"/>
      <c r="U17" s="13"/>
      <c r="V17" s="13"/>
      <c r="W17" s="13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7"/>
      <c r="AN17" s="406"/>
      <c r="AO17" s="406"/>
      <c r="AP17" s="406"/>
    </row>
    <row r="18" spans="1:42" s="2" customFormat="1" ht="45.75" customHeight="1" x14ac:dyDescent="0.25">
      <c r="A18" s="461">
        <v>1</v>
      </c>
      <c r="B18" s="461" t="s">
        <v>20</v>
      </c>
      <c r="C18" s="461" t="s">
        <v>639</v>
      </c>
      <c r="D18" s="461" t="s">
        <v>18</v>
      </c>
      <c r="E18" s="456" t="s">
        <v>638</v>
      </c>
      <c r="F18" s="133" t="s">
        <v>23</v>
      </c>
      <c r="G18" s="312" t="s">
        <v>24</v>
      </c>
      <c r="H18" s="378">
        <f>H20</f>
        <v>0</v>
      </c>
      <c r="I18" s="133">
        <f>I20</f>
        <v>0</v>
      </c>
      <c r="J18" s="133" t="s">
        <v>27</v>
      </c>
      <c r="K18" s="135">
        <f>K20</f>
        <v>0</v>
      </c>
      <c r="L18" s="135">
        <f>L20</f>
        <v>0</v>
      </c>
      <c r="M18" s="135">
        <f t="shared" ref="L18:M19" si="1">M20</f>
        <v>0</v>
      </c>
      <c r="N18" s="5"/>
      <c r="O18" s="13"/>
      <c r="P18" s="13"/>
      <c r="Q18" s="13"/>
      <c r="R18" s="13"/>
      <c r="S18" s="13"/>
      <c r="T18" s="13"/>
      <c r="U18" s="13"/>
      <c r="V18" s="13"/>
      <c r="W18" s="13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7"/>
      <c r="AN18" s="406"/>
      <c r="AO18" s="406"/>
      <c r="AP18" s="406"/>
    </row>
    <row r="19" spans="1:42" s="381" customFormat="1" ht="45.75" customHeight="1" x14ac:dyDescent="0.25">
      <c r="A19" s="503"/>
      <c r="B19" s="503"/>
      <c r="C19" s="503"/>
      <c r="D19" s="503"/>
      <c r="E19" s="502"/>
      <c r="F19" s="133" t="s">
        <v>364</v>
      </c>
      <c r="G19" s="378" t="s">
        <v>24</v>
      </c>
      <c r="H19" s="378" t="s">
        <v>28</v>
      </c>
      <c r="I19" s="378" t="s">
        <v>27</v>
      </c>
      <c r="J19" s="378" t="s">
        <v>28</v>
      </c>
      <c r="K19" s="380">
        <v>0</v>
      </c>
      <c r="L19" s="135">
        <f t="shared" si="1"/>
        <v>7750.26</v>
      </c>
      <c r="M19" s="380">
        <v>0</v>
      </c>
      <c r="N19" s="5"/>
      <c r="O19" s="13"/>
      <c r="P19" s="13"/>
      <c r="Q19" s="13"/>
      <c r="R19" s="13"/>
      <c r="S19" s="13"/>
      <c r="T19" s="13"/>
      <c r="U19" s="13"/>
      <c r="V19" s="13"/>
      <c r="W19" s="13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7"/>
      <c r="AN19" s="406"/>
      <c r="AO19" s="406"/>
      <c r="AP19" s="406"/>
    </row>
    <row r="20" spans="1:42" s="2" customFormat="1" ht="39" customHeight="1" x14ac:dyDescent="0.25">
      <c r="A20" s="434">
        <v>1</v>
      </c>
      <c r="B20" s="434" t="s">
        <v>20</v>
      </c>
      <c r="C20" s="434">
        <v>84621</v>
      </c>
      <c r="D20" s="434" t="s">
        <v>148</v>
      </c>
      <c r="E20" s="463" t="s">
        <v>649</v>
      </c>
      <c r="F20" s="95" t="s">
        <v>23</v>
      </c>
      <c r="G20" s="96" t="s">
        <v>24</v>
      </c>
      <c r="H20" s="331">
        <v>0</v>
      </c>
      <c r="I20" s="331">
        <v>0</v>
      </c>
      <c r="J20" s="331">
        <v>1</v>
      </c>
      <c r="K20" s="332">
        <v>0</v>
      </c>
      <c r="L20" s="332">
        <v>0</v>
      </c>
      <c r="M20" s="332">
        <v>0</v>
      </c>
      <c r="N20" s="5"/>
      <c r="O20" s="13"/>
      <c r="P20" s="13"/>
      <c r="Q20" s="13"/>
      <c r="R20" s="13"/>
      <c r="S20" s="13"/>
      <c r="T20" s="13"/>
      <c r="U20" s="13"/>
      <c r="V20" s="13"/>
      <c r="W20" s="13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7"/>
      <c r="AN20" s="406"/>
      <c r="AO20" s="406"/>
      <c r="AP20" s="406"/>
    </row>
    <row r="21" spans="1:42" s="381" customFormat="1" ht="39" customHeight="1" x14ac:dyDescent="0.25">
      <c r="A21" s="434"/>
      <c r="B21" s="434"/>
      <c r="C21" s="434"/>
      <c r="D21" s="434"/>
      <c r="E21" s="464"/>
      <c r="F21" s="95" t="s">
        <v>364</v>
      </c>
      <c r="G21" s="96" t="s">
        <v>24</v>
      </c>
      <c r="H21" s="331">
        <v>0</v>
      </c>
      <c r="I21" s="331">
        <v>1</v>
      </c>
      <c r="J21" s="331">
        <v>0</v>
      </c>
      <c r="K21" s="332">
        <v>0</v>
      </c>
      <c r="L21" s="332">
        <v>7750.26</v>
      </c>
      <c r="M21" s="332">
        <v>0</v>
      </c>
      <c r="N21" s="5"/>
      <c r="O21" s="13"/>
      <c r="P21" s="13"/>
      <c r="Q21" s="13"/>
      <c r="R21" s="13"/>
      <c r="S21" s="13"/>
      <c r="T21" s="13"/>
      <c r="U21" s="13"/>
      <c r="V21" s="13"/>
      <c r="W21" s="13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6"/>
      <c r="AJ21" s="406"/>
      <c r="AK21" s="406"/>
      <c r="AL21" s="406"/>
      <c r="AM21" s="407"/>
      <c r="AN21" s="406"/>
      <c r="AO21" s="406"/>
      <c r="AP21" s="406"/>
    </row>
    <row r="22" spans="1:42" s="2" customFormat="1" ht="20.100000000000001" customHeight="1" x14ac:dyDescent="0.25">
      <c r="A22" s="434"/>
      <c r="B22" s="434"/>
      <c r="C22" s="434"/>
      <c r="D22" s="434"/>
      <c r="E22" s="337" t="s">
        <v>505</v>
      </c>
      <c r="F22" s="279" t="s">
        <v>281</v>
      </c>
      <c r="G22" s="279" t="s">
        <v>281</v>
      </c>
      <c r="H22" s="358" t="s">
        <v>281</v>
      </c>
      <c r="I22" s="279" t="s">
        <v>36</v>
      </c>
      <c r="J22" s="279" t="s">
        <v>281</v>
      </c>
      <c r="K22" s="279" t="s">
        <v>281</v>
      </c>
      <c r="L22" s="279" t="s">
        <v>281</v>
      </c>
      <c r="M22" s="279" t="s">
        <v>281</v>
      </c>
      <c r="N22" s="5"/>
      <c r="O22" s="13"/>
      <c r="P22" s="13"/>
      <c r="Q22" s="13"/>
      <c r="R22" s="13"/>
      <c r="S22" s="13"/>
      <c r="T22" s="13"/>
      <c r="U22" s="13"/>
      <c r="V22" s="13"/>
      <c r="W22" s="13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7"/>
      <c r="AN22" s="406"/>
      <c r="AO22" s="406"/>
      <c r="AP22" s="406"/>
    </row>
    <row r="23" spans="1:42" s="2" customFormat="1" ht="20.100000000000001" customHeight="1" x14ac:dyDescent="0.25">
      <c r="A23" s="434"/>
      <c r="B23" s="434"/>
      <c r="C23" s="434"/>
      <c r="D23" s="434"/>
      <c r="E23" s="90" t="s">
        <v>340</v>
      </c>
      <c r="F23" s="279" t="s">
        <v>281</v>
      </c>
      <c r="G23" s="279" t="s">
        <v>281</v>
      </c>
      <c r="H23" s="279" t="s">
        <v>281</v>
      </c>
      <c r="I23" s="330" t="s">
        <v>224</v>
      </c>
      <c r="J23" s="279" t="s">
        <v>281</v>
      </c>
      <c r="K23" s="279" t="s">
        <v>281</v>
      </c>
      <c r="L23" s="279" t="s">
        <v>281</v>
      </c>
      <c r="M23" s="279" t="s">
        <v>281</v>
      </c>
      <c r="N23" s="5"/>
      <c r="O23" s="13"/>
      <c r="P23" s="13"/>
      <c r="Q23" s="13"/>
      <c r="R23" s="13"/>
      <c r="S23" s="13"/>
      <c r="T23" s="13"/>
      <c r="U23" s="13"/>
      <c r="V23" s="13"/>
      <c r="W23" s="13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7"/>
      <c r="AN23" s="406"/>
      <c r="AO23" s="406"/>
      <c r="AP23" s="406"/>
    </row>
    <row r="24" spans="1:42" s="2" customFormat="1" ht="20.100000000000001" customHeight="1" x14ac:dyDescent="0.25">
      <c r="A24" s="434"/>
      <c r="B24" s="434"/>
      <c r="C24" s="434"/>
      <c r="D24" s="434"/>
      <c r="E24" s="90" t="s">
        <v>506</v>
      </c>
      <c r="F24" s="279" t="s">
        <v>281</v>
      </c>
      <c r="G24" s="279" t="s">
        <v>281</v>
      </c>
      <c r="H24" s="279" t="s">
        <v>281</v>
      </c>
      <c r="I24" s="330" t="s">
        <v>38</v>
      </c>
      <c r="J24" s="279" t="s">
        <v>281</v>
      </c>
      <c r="K24" s="279" t="s">
        <v>281</v>
      </c>
      <c r="L24" s="279" t="s">
        <v>281</v>
      </c>
      <c r="M24" s="279" t="s">
        <v>281</v>
      </c>
      <c r="N24" s="5"/>
      <c r="O24" s="13"/>
      <c r="P24" s="13"/>
      <c r="Q24" s="13"/>
      <c r="R24" s="13"/>
      <c r="S24" s="13"/>
      <c r="T24" s="13"/>
      <c r="U24" s="13"/>
      <c r="V24" s="13"/>
      <c r="W24" s="13"/>
      <c r="Y24" s="406"/>
      <c r="Z24" s="406"/>
      <c r="AA24" s="406"/>
      <c r="AB24" s="406"/>
      <c r="AC24" s="406"/>
      <c r="AD24" s="406"/>
      <c r="AE24" s="406"/>
      <c r="AF24" s="406"/>
      <c r="AG24" s="406"/>
      <c r="AH24" s="406"/>
      <c r="AI24" s="406"/>
      <c r="AJ24" s="406"/>
      <c r="AK24" s="406"/>
      <c r="AL24" s="406"/>
      <c r="AM24" s="407"/>
      <c r="AN24" s="406"/>
      <c r="AO24" s="406"/>
      <c r="AP24" s="406"/>
    </row>
    <row r="25" spans="1:42" s="2" customFormat="1" ht="20.100000000000001" customHeight="1" x14ac:dyDescent="0.25">
      <c r="A25" s="434"/>
      <c r="B25" s="434"/>
      <c r="C25" s="434"/>
      <c r="D25" s="434"/>
      <c r="E25" s="90" t="s">
        <v>244</v>
      </c>
      <c r="F25" s="279" t="s">
        <v>281</v>
      </c>
      <c r="G25" s="279" t="s">
        <v>281</v>
      </c>
      <c r="H25" s="279" t="s">
        <v>281</v>
      </c>
      <c r="I25" s="358" t="s">
        <v>281</v>
      </c>
      <c r="J25" s="279" t="s">
        <v>63</v>
      </c>
      <c r="K25" s="279" t="s">
        <v>281</v>
      </c>
      <c r="L25" s="279" t="s">
        <v>281</v>
      </c>
      <c r="M25" s="279" t="s">
        <v>281</v>
      </c>
      <c r="N25" s="5"/>
      <c r="O25" s="13"/>
      <c r="P25" s="13"/>
      <c r="Q25" s="13"/>
      <c r="R25" s="13"/>
      <c r="S25" s="13"/>
      <c r="T25" s="13"/>
      <c r="U25" s="13"/>
      <c r="V25" s="13"/>
      <c r="W25" s="13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7"/>
      <c r="AN25" s="406"/>
      <c r="AO25" s="406"/>
      <c r="AP25" s="406"/>
    </row>
    <row r="26" spans="1:42" s="2" customFormat="1" ht="20.100000000000001" customHeight="1" x14ac:dyDescent="0.25">
      <c r="A26" s="434"/>
      <c r="B26" s="434"/>
      <c r="C26" s="434"/>
      <c r="D26" s="434"/>
      <c r="E26" s="90" t="s">
        <v>324</v>
      </c>
      <c r="F26" s="279" t="s">
        <v>281</v>
      </c>
      <c r="G26" s="279" t="s">
        <v>281</v>
      </c>
      <c r="H26" s="279" t="s">
        <v>281</v>
      </c>
      <c r="I26" s="358" t="s">
        <v>281</v>
      </c>
      <c r="J26" s="279" t="s">
        <v>55</v>
      </c>
      <c r="K26" s="279" t="s">
        <v>281</v>
      </c>
      <c r="L26" s="279" t="s">
        <v>281</v>
      </c>
      <c r="M26" s="279" t="s">
        <v>281</v>
      </c>
      <c r="N26" s="5"/>
      <c r="O26" s="13"/>
      <c r="P26" s="13"/>
      <c r="Q26" s="13"/>
      <c r="R26" s="13"/>
      <c r="S26" s="13"/>
      <c r="T26" s="13"/>
      <c r="U26" s="13"/>
      <c r="V26" s="13"/>
      <c r="W26" s="13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7"/>
      <c r="AN26" s="406"/>
      <c r="AO26" s="406"/>
      <c r="AP26" s="406"/>
    </row>
    <row r="27" spans="1:42" s="2" customFormat="1" ht="20.100000000000001" customHeight="1" x14ac:dyDescent="0.25">
      <c r="A27" s="449"/>
      <c r="B27" s="449"/>
      <c r="C27" s="449"/>
      <c r="D27" s="449"/>
      <c r="E27" s="90" t="s">
        <v>31</v>
      </c>
      <c r="F27" s="279" t="s">
        <v>281</v>
      </c>
      <c r="G27" s="279" t="s">
        <v>281</v>
      </c>
      <c r="H27" s="279" t="s">
        <v>281</v>
      </c>
      <c r="I27" s="358" t="s">
        <v>281</v>
      </c>
      <c r="J27" s="279" t="s">
        <v>37</v>
      </c>
      <c r="K27" s="279" t="s">
        <v>281</v>
      </c>
      <c r="L27" s="279" t="s">
        <v>281</v>
      </c>
      <c r="M27" s="279" t="s">
        <v>281</v>
      </c>
      <c r="N27" s="5"/>
      <c r="O27" s="13"/>
      <c r="P27" s="13"/>
      <c r="Q27" s="13"/>
      <c r="R27" s="13"/>
      <c r="S27" s="13"/>
      <c r="T27" s="13"/>
      <c r="U27" s="13"/>
      <c r="V27" s="13"/>
      <c r="W27" s="13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7"/>
      <c r="AN27" s="406"/>
      <c r="AO27" s="406"/>
      <c r="AP27" s="406"/>
    </row>
    <row r="28" spans="1:42" s="2" customFormat="1" ht="39.950000000000003" customHeight="1" x14ac:dyDescent="0.25">
      <c r="A28" s="462">
        <v>1</v>
      </c>
      <c r="B28" s="462" t="s">
        <v>20</v>
      </c>
      <c r="C28" s="462" t="s">
        <v>32</v>
      </c>
      <c r="D28" s="462" t="s">
        <v>18</v>
      </c>
      <c r="E28" s="456" t="s">
        <v>33</v>
      </c>
      <c r="F28" s="133" t="s">
        <v>23</v>
      </c>
      <c r="G28" s="133" t="s">
        <v>24</v>
      </c>
      <c r="H28" s="203">
        <f>H30+H37+H44+H51+H56+H64+H69+H74+H83+H87+H95+H99+H103+H106+H34</f>
        <v>0</v>
      </c>
      <c r="I28" s="203">
        <f>I30+I37+I44+I51+I56+I64+I69+I74+I83+I87+I95+I99+I103+I106</f>
        <v>5</v>
      </c>
      <c r="J28" s="203">
        <f>J30+J37+J44+J51+J56+J64+J69+J74+J83+J87+J95+J99+J103+J106</f>
        <v>3</v>
      </c>
      <c r="K28" s="458">
        <f>K30+K37+K44+K51+K56+K69+K74+K64+K145+K149+K113+K99+K83+K103+K137+K87+K109+K181+K95+K106+K140+K117+K121+K125+K129+K133+K153+K157+K161+K165+K34+K169+K173+K177</f>
        <v>166279.62000000002</v>
      </c>
      <c r="L28" s="458">
        <f>L30+L37+L44+L51+L56+L69+L74+L64+L145+L149+L113+L99+L83+L103+L137+L87+L109+L181+L95+L106+L140+L117+L121+L125+L129+L133+L153+L157+L161+L165+L34</f>
        <v>226177.02999999997</v>
      </c>
      <c r="M28" s="458">
        <f>M30+M37+M44+M51+M56+M69+M74+M64+M145+M149+M113+M99+M83+M103+M137+M87+M109+M181+M95+M106+M140+M117+M121+M125+M129+M133+M153+M157+M161+M165+M34</f>
        <v>132887.07</v>
      </c>
      <c r="N28" s="5"/>
      <c r="O28" s="13"/>
      <c r="P28" s="13"/>
      <c r="Q28" s="13"/>
      <c r="R28" s="13"/>
      <c r="S28" s="13"/>
      <c r="T28" s="13"/>
      <c r="U28" s="13"/>
      <c r="V28" s="13"/>
      <c r="W28" s="13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7"/>
      <c r="AN28" s="406"/>
      <c r="AO28" s="406"/>
      <c r="AP28" s="406"/>
    </row>
    <row r="29" spans="1:42" s="2" customFormat="1" ht="39.950000000000003" customHeight="1" x14ac:dyDescent="0.25">
      <c r="A29" s="501"/>
      <c r="B29" s="501"/>
      <c r="C29" s="501"/>
      <c r="D29" s="501"/>
      <c r="E29" s="457"/>
      <c r="F29" s="133" t="s">
        <v>364</v>
      </c>
      <c r="G29" s="133" t="s">
        <v>219</v>
      </c>
      <c r="H29" s="203">
        <f>H38+H45+H52+H57+H65+H70+H75+H84+H96+H100</f>
        <v>2</v>
      </c>
      <c r="I29" s="203">
        <f>I45+I52+I57+I65+I70+I75+I84+I96+I100</f>
        <v>5</v>
      </c>
      <c r="J29" s="203">
        <f>J45+J52+J57+J65+J70+J75+J84+J96+J100</f>
        <v>0</v>
      </c>
      <c r="K29" s="471"/>
      <c r="L29" s="471"/>
      <c r="M29" s="471"/>
      <c r="N29" s="5"/>
      <c r="O29" s="13"/>
      <c r="P29" s="13"/>
      <c r="Q29" s="13"/>
      <c r="R29" s="13"/>
      <c r="S29" s="13"/>
      <c r="T29" s="13"/>
      <c r="U29" s="13"/>
      <c r="V29" s="13"/>
      <c r="W29" s="13"/>
      <c r="Y29" s="408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7"/>
      <c r="AN29" s="406"/>
      <c r="AO29" s="406"/>
      <c r="AP29" s="406"/>
    </row>
    <row r="30" spans="1:42" s="2" customFormat="1" ht="30" customHeight="1" x14ac:dyDescent="0.25">
      <c r="A30" s="433">
        <v>1</v>
      </c>
      <c r="B30" s="431" t="s">
        <v>20</v>
      </c>
      <c r="C30" s="431" t="s">
        <v>32</v>
      </c>
      <c r="D30" s="431" t="s">
        <v>35</v>
      </c>
      <c r="E30" s="108" t="s">
        <v>384</v>
      </c>
      <c r="F30" s="96" t="s">
        <v>23</v>
      </c>
      <c r="G30" s="96" t="s">
        <v>24</v>
      </c>
      <c r="H30" s="95">
        <v>0</v>
      </c>
      <c r="I30" s="95">
        <v>1</v>
      </c>
      <c r="J30" s="95">
        <v>0</v>
      </c>
      <c r="K30" s="97">
        <v>9600</v>
      </c>
      <c r="L30" s="97">
        <f>93566.37-2823.91+20000</f>
        <v>110742.45999999999</v>
      </c>
      <c r="M30" s="97">
        <v>0</v>
      </c>
      <c r="N30" s="5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7"/>
      <c r="AN30" s="406"/>
      <c r="AO30" s="406"/>
      <c r="AP30" s="406"/>
    </row>
    <row r="31" spans="1:42" s="2" customFormat="1" ht="20.100000000000001" customHeight="1" x14ac:dyDescent="0.25">
      <c r="A31" s="434"/>
      <c r="B31" s="432"/>
      <c r="C31" s="432"/>
      <c r="D31" s="432"/>
      <c r="E31" s="90" t="s">
        <v>244</v>
      </c>
      <c r="F31" s="279" t="s">
        <v>281</v>
      </c>
      <c r="G31" s="279" t="s">
        <v>281</v>
      </c>
      <c r="H31" s="377" t="s">
        <v>281</v>
      </c>
      <c r="I31" s="279" t="s">
        <v>55</v>
      </c>
      <c r="J31" s="279" t="s">
        <v>281</v>
      </c>
      <c r="K31" s="279" t="s">
        <v>281</v>
      </c>
      <c r="L31" s="279" t="s">
        <v>281</v>
      </c>
      <c r="M31" s="279" t="s">
        <v>281</v>
      </c>
      <c r="N31" s="5"/>
      <c r="Y31" s="406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7"/>
      <c r="AN31" s="406"/>
      <c r="AO31" s="406"/>
      <c r="AP31" s="406"/>
    </row>
    <row r="32" spans="1:42" ht="20.100000000000001" customHeight="1" x14ac:dyDescent="0.25">
      <c r="A32" s="434"/>
      <c r="B32" s="432"/>
      <c r="C32" s="432"/>
      <c r="D32" s="432"/>
      <c r="E32" s="90" t="s">
        <v>324</v>
      </c>
      <c r="F32" s="279" t="s">
        <v>281</v>
      </c>
      <c r="G32" s="279" t="s">
        <v>281</v>
      </c>
      <c r="H32" s="279" t="s">
        <v>281</v>
      </c>
      <c r="I32" s="40" t="s">
        <v>223</v>
      </c>
      <c r="J32" s="279" t="s">
        <v>281</v>
      </c>
      <c r="K32" s="279" t="s">
        <v>281</v>
      </c>
      <c r="L32" s="279" t="s">
        <v>281</v>
      </c>
      <c r="M32" s="279" t="s">
        <v>281</v>
      </c>
    </row>
    <row r="33" spans="1:42" ht="20.100000000000001" customHeight="1" x14ac:dyDescent="0.25">
      <c r="A33" s="449"/>
      <c r="B33" s="435"/>
      <c r="C33" s="435"/>
      <c r="D33" s="435"/>
      <c r="E33" s="90" t="s">
        <v>31</v>
      </c>
      <c r="F33" s="279" t="s">
        <v>281</v>
      </c>
      <c r="G33" s="279" t="s">
        <v>281</v>
      </c>
      <c r="H33" s="279" t="s">
        <v>281</v>
      </c>
      <c r="I33" s="40" t="s">
        <v>223</v>
      </c>
      <c r="J33" s="279" t="s">
        <v>281</v>
      </c>
      <c r="K33" s="279" t="s">
        <v>281</v>
      </c>
      <c r="L33" s="279" t="s">
        <v>281</v>
      </c>
      <c r="M33" s="279" t="s">
        <v>281</v>
      </c>
    </row>
    <row r="34" spans="1:42" ht="30" customHeight="1" x14ac:dyDescent="0.25">
      <c r="A34" s="446">
        <v>1</v>
      </c>
      <c r="B34" s="428" t="s">
        <v>20</v>
      </c>
      <c r="C34" s="428" t="s">
        <v>32</v>
      </c>
      <c r="D34" s="428" t="s">
        <v>35</v>
      </c>
      <c r="E34" s="108" t="s">
        <v>631</v>
      </c>
      <c r="F34" s="96" t="s">
        <v>23</v>
      </c>
      <c r="G34" s="96" t="s">
        <v>24</v>
      </c>
      <c r="H34" s="95">
        <v>0</v>
      </c>
      <c r="I34" s="95">
        <v>0</v>
      </c>
      <c r="J34" s="95">
        <v>0</v>
      </c>
      <c r="K34" s="97">
        <f>553.56+433.86+227.48</f>
        <v>1214.8999999999999</v>
      </c>
      <c r="L34" s="97">
        <v>0</v>
      </c>
      <c r="M34" s="97">
        <v>0</v>
      </c>
    </row>
    <row r="35" spans="1:42" s="327" customFormat="1" ht="29.25" customHeight="1" x14ac:dyDescent="0.25">
      <c r="A35" s="429"/>
      <c r="B35" s="429"/>
      <c r="C35" s="429"/>
      <c r="D35" s="429"/>
      <c r="E35" s="90" t="s">
        <v>615</v>
      </c>
      <c r="F35" s="260" t="s">
        <v>281</v>
      </c>
      <c r="G35" s="40"/>
      <c r="H35" s="40" t="s">
        <v>54</v>
      </c>
      <c r="I35" s="260" t="s">
        <v>281</v>
      </c>
      <c r="J35" s="260" t="s">
        <v>281</v>
      </c>
      <c r="K35" s="260" t="s">
        <v>281</v>
      </c>
      <c r="L35" s="260" t="s">
        <v>281</v>
      </c>
      <c r="M35" s="260" t="s">
        <v>281</v>
      </c>
      <c r="N35" s="326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6"/>
      <c r="AL35" s="406"/>
      <c r="AM35" s="407"/>
      <c r="AN35" s="406"/>
      <c r="AO35" s="406"/>
      <c r="AP35" s="406"/>
    </row>
    <row r="36" spans="1:42" s="327" customFormat="1" ht="32.25" customHeight="1" x14ac:dyDescent="0.25">
      <c r="A36" s="430"/>
      <c r="B36" s="430"/>
      <c r="C36" s="430"/>
      <c r="D36" s="430"/>
      <c r="E36" s="90" t="s">
        <v>616</v>
      </c>
      <c r="F36" s="260" t="s">
        <v>281</v>
      </c>
      <c r="G36" s="260" t="s">
        <v>281</v>
      </c>
      <c r="H36" s="260" t="s">
        <v>223</v>
      </c>
      <c r="I36" s="260" t="s">
        <v>281</v>
      </c>
      <c r="J36" s="260" t="s">
        <v>281</v>
      </c>
      <c r="K36" s="260" t="s">
        <v>281</v>
      </c>
      <c r="L36" s="260" t="s">
        <v>281</v>
      </c>
      <c r="M36" s="260" t="s">
        <v>281</v>
      </c>
      <c r="N36" s="32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7"/>
      <c r="AN36" s="406"/>
      <c r="AO36" s="406"/>
      <c r="AP36" s="406"/>
    </row>
    <row r="37" spans="1:42" ht="30" customHeight="1" x14ac:dyDescent="0.25">
      <c r="A37" s="433">
        <v>1</v>
      </c>
      <c r="B37" s="431" t="s">
        <v>20</v>
      </c>
      <c r="C37" s="431" t="s">
        <v>32</v>
      </c>
      <c r="D37" s="431" t="s">
        <v>35</v>
      </c>
      <c r="E37" s="463" t="s">
        <v>537</v>
      </c>
      <c r="F37" s="96" t="s">
        <v>23</v>
      </c>
      <c r="G37" s="96" t="s">
        <v>24</v>
      </c>
      <c r="H37" s="95">
        <v>0</v>
      </c>
      <c r="I37" s="95">
        <v>1</v>
      </c>
      <c r="J37" s="95">
        <v>0</v>
      </c>
      <c r="K37" s="472">
        <v>1980</v>
      </c>
      <c r="L37" s="472">
        <v>70148.179999999993</v>
      </c>
      <c r="M37" s="474">
        <v>0</v>
      </c>
    </row>
    <row r="38" spans="1:42" ht="30" customHeight="1" x14ac:dyDescent="0.25">
      <c r="A38" s="434"/>
      <c r="B38" s="432"/>
      <c r="C38" s="432"/>
      <c r="D38" s="432"/>
      <c r="E38" s="464"/>
      <c r="F38" s="96" t="s">
        <v>364</v>
      </c>
      <c r="G38" s="96" t="s">
        <v>24</v>
      </c>
      <c r="H38" s="171">
        <v>0</v>
      </c>
      <c r="I38" s="171">
        <v>1</v>
      </c>
      <c r="J38" s="171">
        <v>0</v>
      </c>
      <c r="K38" s="473"/>
      <c r="L38" s="473"/>
      <c r="M38" s="474"/>
    </row>
    <row r="39" spans="1:42" ht="27.75" customHeight="1" x14ac:dyDescent="0.25">
      <c r="A39" s="434"/>
      <c r="B39" s="432"/>
      <c r="C39" s="432"/>
      <c r="D39" s="432"/>
      <c r="E39" s="90" t="s">
        <v>340</v>
      </c>
      <c r="F39" s="279" t="s">
        <v>281</v>
      </c>
      <c r="G39" s="279" t="s">
        <v>281</v>
      </c>
      <c r="H39" s="377" t="s">
        <v>281</v>
      </c>
      <c r="I39" s="279" t="s">
        <v>68</v>
      </c>
      <c r="J39" s="279" t="s">
        <v>281</v>
      </c>
      <c r="K39" s="279" t="s">
        <v>281</v>
      </c>
      <c r="L39" s="279" t="s">
        <v>281</v>
      </c>
      <c r="M39" s="279" t="s">
        <v>281</v>
      </c>
    </row>
    <row r="40" spans="1:42" ht="20.100000000000001" customHeight="1" x14ac:dyDescent="0.25">
      <c r="A40" s="434"/>
      <c r="B40" s="432"/>
      <c r="C40" s="432"/>
      <c r="D40" s="432"/>
      <c r="E40" s="90" t="s">
        <v>31</v>
      </c>
      <c r="F40" s="279" t="s">
        <v>281</v>
      </c>
      <c r="G40" s="279" t="s">
        <v>281</v>
      </c>
      <c r="H40" s="377" t="s">
        <v>281</v>
      </c>
      <c r="I40" s="279" t="s">
        <v>68</v>
      </c>
      <c r="J40" s="279" t="s">
        <v>281</v>
      </c>
      <c r="K40" s="279" t="s">
        <v>281</v>
      </c>
      <c r="L40" s="279" t="s">
        <v>281</v>
      </c>
      <c r="M40" s="279" t="s">
        <v>281</v>
      </c>
    </row>
    <row r="41" spans="1:42" ht="20.100000000000001" customHeight="1" x14ac:dyDescent="0.25">
      <c r="A41" s="429"/>
      <c r="B41" s="429"/>
      <c r="C41" s="429"/>
      <c r="D41" s="429"/>
      <c r="E41" s="90" t="s">
        <v>244</v>
      </c>
      <c r="F41" s="279" t="s">
        <v>281</v>
      </c>
      <c r="G41" s="279" t="s">
        <v>281</v>
      </c>
      <c r="H41" s="377" t="s">
        <v>281</v>
      </c>
      <c r="I41" s="279" t="s">
        <v>226</v>
      </c>
      <c r="J41" s="279" t="s">
        <v>281</v>
      </c>
      <c r="K41" s="279" t="s">
        <v>281</v>
      </c>
      <c r="L41" s="279" t="s">
        <v>281</v>
      </c>
      <c r="M41" s="279" t="s">
        <v>281</v>
      </c>
    </row>
    <row r="42" spans="1:42" ht="20.100000000000001" customHeight="1" x14ac:dyDescent="0.25">
      <c r="A42" s="429"/>
      <c r="B42" s="429"/>
      <c r="C42" s="429"/>
      <c r="D42" s="429"/>
      <c r="E42" s="90" t="s">
        <v>324</v>
      </c>
      <c r="F42" s="279" t="s">
        <v>281</v>
      </c>
      <c r="G42" s="279" t="s">
        <v>281</v>
      </c>
      <c r="H42" s="279" t="s">
        <v>281</v>
      </c>
      <c r="I42" s="40" t="s">
        <v>224</v>
      </c>
      <c r="J42" s="279" t="s">
        <v>281</v>
      </c>
      <c r="K42" s="279" t="s">
        <v>281</v>
      </c>
      <c r="L42" s="279" t="s">
        <v>281</v>
      </c>
      <c r="M42" s="279" t="s">
        <v>281</v>
      </c>
    </row>
    <row r="43" spans="1:42" ht="20.100000000000001" customHeight="1" x14ac:dyDescent="0.25">
      <c r="A43" s="430"/>
      <c r="B43" s="430"/>
      <c r="C43" s="430"/>
      <c r="D43" s="430"/>
      <c r="E43" s="90" t="s">
        <v>31</v>
      </c>
      <c r="F43" s="279" t="s">
        <v>281</v>
      </c>
      <c r="G43" s="279" t="s">
        <v>281</v>
      </c>
      <c r="H43" s="279" t="s">
        <v>281</v>
      </c>
      <c r="I43" s="40" t="s">
        <v>224</v>
      </c>
      <c r="J43" s="279" t="s">
        <v>281</v>
      </c>
      <c r="K43" s="279" t="s">
        <v>281</v>
      </c>
      <c r="L43" s="279" t="s">
        <v>281</v>
      </c>
      <c r="M43" s="279" t="s">
        <v>281</v>
      </c>
    </row>
    <row r="44" spans="1:42" ht="30" customHeight="1" x14ac:dyDescent="0.25">
      <c r="A44" s="433">
        <v>1</v>
      </c>
      <c r="B44" s="431" t="s">
        <v>20</v>
      </c>
      <c r="C44" s="431" t="s">
        <v>32</v>
      </c>
      <c r="D44" s="431" t="s">
        <v>35</v>
      </c>
      <c r="E44" s="463" t="s">
        <v>39</v>
      </c>
      <c r="F44" s="96" t="s">
        <v>23</v>
      </c>
      <c r="G44" s="96" t="s">
        <v>24</v>
      </c>
      <c r="H44" s="95">
        <v>0</v>
      </c>
      <c r="I44" s="95">
        <v>1</v>
      </c>
      <c r="J44" s="95">
        <v>0</v>
      </c>
      <c r="K44" s="450">
        <v>3998</v>
      </c>
      <c r="L44" s="450">
        <v>25286.39</v>
      </c>
      <c r="M44" s="454">
        <v>0</v>
      </c>
    </row>
    <row r="45" spans="1:42" ht="30" customHeight="1" x14ac:dyDescent="0.25">
      <c r="A45" s="434"/>
      <c r="B45" s="432"/>
      <c r="C45" s="432"/>
      <c r="D45" s="432"/>
      <c r="E45" s="464"/>
      <c r="F45" s="96" t="s">
        <v>364</v>
      </c>
      <c r="G45" s="96" t="s">
        <v>24</v>
      </c>
      <c r="H45" s="95">
        <v>0</v>
      </c>
      <c r="I45" s="95">
        <v>1</v>
      </c>
      <c r="J45" s="95">
        <v>0</v>
      </c>
      <c r="K45" s="451"/>
      <c r="L45" s="451"/>
      <c r="M45" s="455"/>
    </row>
    <row r="46" spans="1:42" ht="20.100000000000001" customHeight="1" x14ac:dyDescent="0.25">
      <c r="A46" s="434"/>
      <c r="B46" s="432"/>
      <c r="C46" s="432"/>
      <c r="D46" s="432"/>
      <c r="E46" s="252" t="s">
        <v>340</v>
      </c>
      <c r="F46" s="279" t="s">
        <v>281</v>
      </c>
      <c r="G46" s="279" t="s">
        <v>281</v>
      </c>
      <c r="H46" s="377" t="s">
        <v>281</v>
      </c>
      <c r="I46" s="279" t="s">
        <v>36</v>
      </c>
      <c r="J46" s="279" t="s">
        <v>281</v>
      </c>
      <c r="K46" s="279" t="s">
        <v>281</v>
      </c>
      <c r="L46" s="279" t="s">
        <v>281</v>
      </c>
      <c r="M46" s="279" t="s">
        <v>281</v>
      </c>
    </row>
    <row r="47" spans="1:42" ht="20.100000000000001" customHeight="1" x14ac:dyDescent="0.25">
      <c r="A47" s="434"/>
      <c r="B47" s="432"/>
      <c r="C47" s="432"/>
      <c r="D47" s="432"/>
      <c r="E47" s="252" t="s">
        <v>506</v>
      </c>
      <c r="F47" s="279" t="s">
        <v>281</v>
      </c>
      <c r="G47" s="279" t="s">
        <v>281</v>
      </c>
      <c r="H47" s="377" t="s">
        <v>281</v>
      </c>
      <c r="I47" s="279" t="s">
        <v>36</v>
      </c>
      <c r="J47" s="279" t="s">
        <v>281</v>
      </c>
      <c r="K47" s="279" t="s">
        <v>281</v>
      </c>
      <c r="L47" s="279" t="s">
        <v>281</v>
      </c>
      <c r="M47" s="279" t="s">
        <v>281</v>
      </c>
    </row>
    <row r="48" spans="1:42" ht="20.100000000000001" customHeight="1" x14ac:dyDescent="0.25">
      <c r="A48" s="429"/>
      <c r="B48" s="429"/>
      <c r="C48" s="429"/>
      <c r="D48" s="429"/>
      <c r="E48" s="90" t="s">
        <v>244</v>
      </c>
      <c r="F48" s="279" t="s">
        <v>281</v>
      </c>
      <c r="G48" s="279" t="s">
        <v>281</v>
      </c>
      <c r="H48" s="279" t="s">
        <v>281</v>
      </c>
      <c r="I48" s="318" t="s">
        <v>225</v>
      </c>
      <c r="J48" s="279" t="s">
        <v>281</v>
      </c>
      <c r="K48" s="279" t="s">
        <v>281</v>
      </c>
      <c r="L48" s="279" t="s">
        <v>281</v>
      </c>
      <c r="M48" s="279" t="s">
        <v>281</v>
      </c>
    </row>
    <row r="49" spans="1:42" ht="20.100000000000001" customHeight="1" x14ac:dyDescent="0.25">
      <c r="A49" s="429"/>
      <c r="B49" s="429"/>
      <c r="C49" s="429"/>
      <c r="D49" s="429"/>
      <c r="E49" s="90" t="s">
        <v>324</v>
      </c>
      <c r="F49" s="279" t="s">
        <v>281</v>
      </c>
      <c r="G49" s="279" t="s">
        <v>281</v>
      </c>
      <c r="H49" s="279" t="s">
        <v>281</v>
      </c>
      <c r="I49" s="318" t="s">
        <v>223</v>
      </c>
      <c r="J49" s="279" t="s">
        <v>281</v>
      </c>
      <c r="K49" s="279" t="s">
        <v>281</v>
      </c>
      <c r="L49" s="279" t="s">
        <v>281</v>
      </c>
      <c r="M49" s="279" t="s">
        <v>281</v>
      </c>
    </row>
    <row r="50" spans="1:42" s="79" customFormat="1" ht="19.5" customHeight="1" x14ac:dyDescent="0.25">
      <c r="A50" s="430"/>
      <c r="B50" s="430"/>
      <c r="C50" s="430"/>
      <c r="D50" s="430"/>
      <c r="E50" s="90" t="s">
        <v>31</v>
      </c>
      <c r="F50" s="279" t="s">
        <v>281</v>
      </c>
      <c r="G50" s="279" t="s">
        <v>281</v>
      </c>
      <c r="H50" s="279" t="s">
        <v>281</v>
      </c>
      <c r="I50" s="318" t="s">
        <v>224</v>
      </c>
      <c r="J50" s="279" t="s">
        <v>281</v>
      </c>
      <c r="K50" s="279" t="s">
        <v>281</v>
      </c>
      <c r="L50" s="279" t="s">
        <v>281</v>
      </c>
      <c r="M50" s="279" t="s">
        <v>281</v>
      </c>
      <c r="N50" s="93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  <c r="AJ50" s="406"/>
      <c r="AK50" s="406"/>
      <c r="AL50" s="406"/>
      <c r="AM50" s="407"/>
      <c r="AN50" s="407"/>
      <c r="AO50" s="407"/>
      <c r="AP50" s="407"/>
    </row>
    <row r="51" spans="1:42" s="79" customFormat="1" ht="30" customHeight="1" x14ac:dyDescent="0.25">
      <c r="A51" s="433">
        <v>1</v>
      </c>
      <c r="B51" s="431" t="s">
        <v>20</v>
      </c>
      <c r="C51" s="431" t="s">
        <v>32</v>
      </c>
      <c r="D51" s="431" t="s">
        <v>35</v>
      </c>
      <c r="E51" s="463" t="s">
        <v>385</v>
      </c>
      <c r="F51" s="96" t="s">
        <v>23</v>
      </c>
      <c r="G51" s="96" t="s">
        <v>24</v>
      </c>
      <c r="H51" s="95">
        <v>0</v>
      </c>
      <c r="I51" s="95">
        <v>0</v>
      </c>
      <c r="J51" s="95">
        <v>1</v>
      </c>
      <c r="K51" s="450">
        <v>0</v>
      </c>
      <c r="L51" s="454">
        <v>0</v>
      </c>
      <c r="M51" s="450">
        <v>70000</v>
      </c>
      <c r="N51" s="93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06"/>
      <c r="AK51" s="406"/>
      <c r="AL51" s="406"/>
      <c r="AM51" s="407"/>
      <c r="AN51" s="407"/>
      <c r="AO51" s="407"/>
      <c r="AP51" s="407"/>
    </row>
    <row r="52" spans="1:42" s="79" customFormat="1" ht="30" customHeight="1" x14ac:dyDescent="0.25">
      <c r="A52" s="434"/>
      <c r="B52" s="432"/>
      <c r="C52" s="432"/>
      <c r="D52" s="432"/>
      <c r="E52" s="468"/>
      <c r="F52" s="96" t="s">
        <v>364</v>
      </c>
      <c r="G52" s="96" t="s">
        <v>24</v>
      </c>
      <c r="H52" s="95">
        <v>0</v>
      </c>
      <c r="I52" s="95">
        <v>0</v>
      </c>
      <c r="J52" s="95">
        <v>0</v>
      </c>
      <c r="K52" s="469"/>
      <c r="L52" s="470"/>
      <c r="M52" s="430"/>
      <c r="N52" s="93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6"/>
      <c r="AM52" s="407"/>
      <c r="AN52" s="407"/>
      <c r="AO52" s="407"/>
      <c r="AP52" s="407"/>
    </row>
    <row r="53" spans="1:42" s="79" customFormat="1" ht="20.100000000000001" customHeight="1" x14ac:dyDescent="0.25">
      <c r="A53" s="434"/>
      <c r="B53" s="432"/>
      <c r="C53" s="432"/>
      <c r="D53" s="432"/>
      <c r="E53" s="90" t="s">
        <v>244</v>
      </c>
      <c r="F53" s="279" t="s">
        <v>281</v>
      </c>
      <c r="G53" s="279" t="s">
        <v>281</v>
      </c>
      <c r="H53" s="279" t="s">
        <v>281</v>
      </c>
      <c r="I53" s="279" t="s">
        <v>281</v>
      </c>
      <c r="J53" s="65" t="s">
        <v>57</v>
      </c>
      <c r="K53" s="279" t="s">
        <v>281</v>
      </c>
      <c r="L53" s="279" t="s">
        <v>281</v>
      </c>
      <c r="M53" s="279" t="s">
        <v>281</v>
      </c>
      <c r="N53" s="93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7"/>
      <c r="AN53" s="407"/>
      <c r="AO53" s="407"/>
      <c r="AP53" s="407"/>
    </row>
    <row r="54" spans="1:42" ht="20.100000000000001" customHeight="1" x14ac:dyDescent="0.25">
      <c r="A54" s="434"/>
      <c r="B54" s="432"/>
      <c r="C54" s="432"/>
      <c r="D54" s="432"/>
      <c r="E54" s="90" t="s">
        <v>324</v>
      </c>
      <c r="F54" s="279" t="s">
        <v>281</v>
      </c>
      <c r="G54" s="279" t="s">
        <v>281</v>
      </c>
      <c r="H54" s="279" t="s">
        <v>281</v>
      </c>
      <c r="I54" s="279" t="s">
        <v>281</v>
      </c>
      <c r="J54" s="65" t="s">
        <v>224</v>
      </c>
      <c r="K54" s="279" t="s">
        <v>281</v>
      </c>
      <c r="L54" s="279" t="s">
        <v>281</v>
      </c>
      <c r="M54" s="279" t="s">
        <v>281</v>
      </c>
    </row>
    <row r="55" spans="1:42" ht="20.100000000000001" customHeight="1" x14ac:dyDescent="0.25">
      <c r="A55" s="449"/>
      <c r="B55" s="435"/>
      <c r="C55" s="435"/>
      <c r="D55" s="435"/>
      <c r="E55" s="90" t="s">
        <v>31</v>
      </c>
      <c r="F55" s="279" t="s">
        <v>281</v>
      </c>
      <c r="G55" s="279" t="s">
        <v>281</v>
      </c>
      <c r="H55" s="279" t="s">
        <v>281</v>
      </c>
      <c r="I55" s="279" t="s">
        <v>281</v>
      </c>
      <c r="J55" s="65" t="s">
        <v>38</v>
      </c>
      <c r="K55" s="279" t="s">
        <v>281</v>
      </c>
      <c r="L55" s="279" t="s">
        <v>281</v>
      </c>
      <c r="M55" s="279" t="s">
        <v>281</v>
      </c>
    </row>
    <row r="56" spans="1:42" ht="30" customHeight="1" x14ac:dyDescent="0.25">
      <c r="A56" s="433">
        <v>1</v>
      </c>
      <c r="B56" s="431" t="s">
        <v>20</v>
      </c>
      <c r="C56" s="431" t="s">
        <v>32</v>
      </c>
      <c r="D56" s="431" t="s">
        <v>35</v>
      </c>
      <c r="E56" s="463" t="s">
        <v>41</v>
      </c>
      <c r="F56" s="96" t="s">
        <v>23</v>
      </c>
      <c r="G56" s="96" t="s">
        <v>24</v>
      </c>
      <c r="H56" s="95">
        <v>0</v>
      </c>
      <c r="I56" s="95">
        <v>0</v>
      </c>
      <c r="J56" s="95">
        <v>1</v>
      </c>
      <c r="K56" s="450">
        <v>1495</v>
      </c>
      <c r="L56" s="467">
        <v>0</v>
      </c>
      <c r="M56" s="450">
        <v>37887.07</v>
      </c>
      <c r="N56" s="91"/>
      <c r="O56" s="92"/>
      <c r="P56" s="92"/>
      <c r="Q56" s="92"/>
      <c r="R56" s="92"/>
      <c r="S56" s="92"/>
      <c r="T56" s="92"/>
      <c r="U56" s="92"/>
      <c r="V56" s="92"/>
      <c r="W56" s="92"/>
      <c r="X56" s="92"/>
    </row>
    <row r="57" spans="1:42" ht="30" customHeight="1" x14ac:dyDescent="0.25">
      <c r="A57" s="434"/>
      <c r="B57" s="432"/>
      <c r="C57" s="432"/>
      <c r="D57" s="432"/>
      <c r="E57" s="468"/>
      <c r="F57" s="96" t="s">
        <v>364</v>
      </c>
      <c r="G57" s="96" t="s">
        <v>24</v>
      </c>
      <c r="H57" s="95">
        <v>0</v>
      </c>
      <c r="I57" s="95">
        <v>1</v>
      </c>
      <c r="J57" s="95">
        <v>0</v>
      </c>
      <c r="K57" s="469"/>
      <c r="L57" s="430"/>
      <c r="M57" s="430"/>
      <c r="N57" s="91"/>
      <c r="O57" s="92"/>
      <c r="P57" s="92"/>
      <c r="Q57" s="92"/>
      <c r="R57" s="92"/>
      <c r="S57" s="92"/>
      <c r="T57" s="92"/>
      <c r="U57" s="92"/>
      <c r="V57" s="92"/>
      <c r="W57" s="92"/>
      <c r="X57" s="92"/>
    </row>
    <row r="58" spans="1:42" ht="20.100000000000001" customHeight="1" x14ac:dyDescent="0.25">
      <c r="A58" s="434"/>
      <c r="B58" s="432"/>
      <c r="C58" s="432"/>
      <c r="D58" s="432"/>
      <c r="E58" s="79" t="s">
        <v>505</v>
      </c>
      <c r="F58" s="279" t="s">
        <v>281</v>
      </c>
      <c r="G58" s="279" t="s">
        <v>281</v>
      </c>
      <c r="H58" s="40" t="s">
        <v>226</v>
      </c>
      <c r="I58" s="279" t="s">
        <v>281</v>
      </c>
      <c r="J58" s="279" t="s">
        <v>281</v>
      </c>
      <c r="K58" s="279" t="s">
        <v>281</v>
      </c>
      <c r="L58" s="279" t="s">
        <v>281</v>
      </c>
      <c r="M58" s="279" t="s">
        <v>281</v>
      </c>
      <c r="N58" s="91"/>
      <c r="O58" s="92"/>
      <c r="P58" s="92"/>
      <c r="Q58" s="92"/>
      <c r="R58" s="92"/>
      <c r="S58" s="92"/>
      <c r="T58" s="92"/>
      <c r="U58" s="92"/>
      <c r="V58" s="92"/>
      <c r="W58" s="92"/>
      <c r="X58" s="92"/>
    </row>
    <row r="59" spans="1:42" ht="20.100000000000001" customHeight="1" x14ac:dyDescent="0.25">
      <c r="A59" s="434"/>
      <c r="B59" s="432"/>
      <c r="C59" s="432"/>
      <c r="D59" s="432"/>
      <c r="E59" s="252" t="s">
        <v>340</v>
      </c>
      <c r="F59" s="279" t="s">
        <v>281</v>
      </c>
      <c r="G59" s="279" t="s">
        <v>281</v>
      </c>
      <c r="H59" s="377" t="s">
        <v>281</v>
      </c>
      <c r="I59" s="279" t="s">
        <v>57</v>
      </c>
      <c r="J59" s="279" t="s">
        <v>281</v>
      </c>
      <c r="K59" s="279" t="s">
        <v>281</v>
      </c>
      <c r="L59" s="279" t="s">
        <v>281</v>
      </c>
      <c r="M59" s="279" t="s">
        <v>281</v>
      </c>
      <c r="N59" s="91"/>
      <c r="O59" s="92"/>
      <c r="P59" s="92"/>
      <c r="Q59" s="92"/>
      <c r="R59" s="92"/>
      <c r="S59" s="92"/>
      <c r="T59" s="92"/>
      <c r="U59" s="92"/>
      <c r="V59" s="92"/>
      <c r="W59" s="92"/>
      <c r="X59" s="92"/>
    </row>
    <row r="60" spans="1:42" ht="20.100000000000001" customHeight="1" x14ac:dyDescent="0.25">
      <c r="A60" s="434"/>
      <c r="B60" s="432"/>
      <c r="C60" s="432"/>
      <c r="D60" s="432"/>
      <c r="E60" s="252" t="s">
        <v>506</v>
      </c>
      <c r="F60" s="279" t="s">
        <v>281</v>
      </c>
      <c r="G60" s="279" t="s">
        <v>281</v>
      </c>
      <c r="H60" s="377" t="s">
        <v>281</v>
      </c>
      <c r="I60" s="279" t="s">
        <v>63</v>
      </c>
      <c r="J60" s="279" t="s">
        <v>281</v>
      </c>
      <c r="K60" s="279" t="s">
        <v>281</v>
      </c>
      <c r="L60" s="279" t="s">
        <v>281</v>
      </c>
      <c r="M60" s="279" t="s">
        <v>281</v>
      </c>
      <c r="N60" s="91"/>
      <c r="O60" s="92"/>
      <c r="P60" s="92"/>
      <c r="Q60" s="92"/>
      <c r="R60" s="92"/>
      <c r="S60" s="92"/>
      <c r="T60" s="92"/>
      <c r="U60" s="92"/>
      <c r="V60" s="92"/>
      <c r="W60" s="92"/>
      <c r="X60" s="92"/>
    </row>
    <row r="61" spans="1:42" ht="20.100000000000001" customHeight="1" x14ac:dyDescent="0.25">
      <c r="A61" s="429"/>
      <c r="B61" s="429"/>
      <c r="C61" s="429"/>
      <c r="D61" s="429"/>
      <c r="E61" s="90" t="s">
        <v>244</v>
      </c>
      <c r="F61" s="279" t="s">
        <v>281</v>
      </c>
      <c r="G61" s="279" t="s">
        <v>281</v>
      </c>
      <c r="H61" s="279" t="s">
        <v>281</v>
      </c>
      <c r="I61" s="279" t="s">
        <v>281</v>
      </c>
      <c r="J61" s="132" t="s">
        <v>63</v>
      </c>
      <c r="K61" s="279" t="s">
        <v>281</v>
      </c>
      <c r="L61" s="279" t="s">
        <v>281</v>
      </c>
      <c r="M61" s="279" t="s">
        <v>281</v>
      </c>
    </row>
    <row r="62" spans="1:42" ht="20.100000000000001" customHeight="1" x14ac:dyDescent="0.25">
      <c r="A62" s="429"/>
      <c r="B62" s="429"/>
      <c r="C62" s="429"/>
      <c r="D62" s="429"/>
      <c r="E62" s="90" t="s">
        <v>324</v>
      </c>
      <c r="F62" s="279" t="s">
        <v>281</v>
      </c>
      <c r="G62" s="279" t="s">
        <v>281</v>
      </c>
      <c r="H62" s="279" t="s">
        <v>281</v>
      </c>
      <c r="I62" s="279" t="s">
        <v>281</v>
      </c>
      <c r="J62" s="132" t="s">
        <v>54</v>
      </c>
      <c r="K62" s="279" t="s">
        <v>281</v>
      </c>
      <c r="L62" s="279" t="s">
        <v>281</v>
      </c>
      <c r="M62" s="279" t="s">
        <v>281</v>
      </c>
    </row>
    <row r="63" spans="1:42" ht="20.100000000000001" customHeight="1" x14ac:dyDescent="0.25">
      <c r="A63" s="430"/>
      <c r="B63" s="430"/>
      <c r="C63" s="430"/>
      <c r="D63" s="430"/>
      <c r="E63" s="90" t="s">
        <v>31</v>
      </c>
      <c r="F63" s="279" t="s">
        <v>281</v>
      </c>
      <c r="G63" s="279" t="s">
        <v>281</v>
      </c>
      <c r="H63" s="279" t="s">
        <v>281</v>
      </c>
      <c r="I63" s="279" t="s">
        <v>281</v>
      </c>
      <c r="J63" s="132" t="s">
        <v>223</v>
      </c>
      <c r="K63" s="279" t="s">
        <v>281</v>
      </c>
      <c r="L63" s="279" t="s">
        <v>281</v>
      </c>
      <c r="M63" s="279" t="s">
        <v>281</v>
      </c>
    </row>
    <row r="64" spans="1:42" ht="30" customHeight="1" x14ac:dyDescent="0.25">
      <c r="A64" s="433">
        <v>1</v>
      </c>
      <c r="B64" s="431" t="s">
        <v>20</v>
      </c>
      <c r="C64" s="431" t="s">
        <v>32</v>
      </c>
      <c r="D64" s="431" t="s">
        <v>35</v>
      </c>
      <c r="E64" s="463" t="s">
        <v>507</v>
      </c>
      <c r="F64" s="96" t="s">
        <v>23</v>
      </c>
      <c r="G64" s="96" t="s">
        <v>24</v>
      </c>
      <c r="H64" s="95">
        <v>0</v>
      </c>
      <c r="I64" s="95">
        <v>0</v>
      </c>
      <c r="J64" s="95">
        <v>0</v>
      </c>
      <c r="K64" s="450">
        <v>1005</v>
      </c>
      <c r="L64" s="450" t="s">
        <v>40</v>
      </c>
      <c r="M64" s="450">
        <v>0</v>
      </c>
      <c r="N64" s="91"/>
      <c r="O64" s="92"/>
      <c r="P64" s="92"/>
      <c r="Q64" s="92"/>
      <c r="R64" s="92"/>
      <c r="S64" s="92"/>
      <c r="T64" s="92"/>
      <c r="U64" s="92"/>
      <c r="V64" s="92"/>
      <c r="W64" s="92"/>
      <c r="X64" s="92"/>
    </row>
    <row r="65" spans="1:42" ht="30" customHeight="1" x14ac:dyDescent="0.25">
      <c r="A65" s="434"/>
      <c r="B65" s="432"/>
      <c r="C65" s="432"/>
      <c r="D65" s="432"/>
      <c r="E65" s="464"/>
      <c r="F65" s="96" t="s">
        <v>364</v>
      </c>
      <c r="G65" s="96" t="s">
        <v>24</v>
      </c>
      <c r="H65" s="95">
        <v>0</v>
      </c>
      <c r="I65" s="95">
        <v>1</v>
      </c>
      <c r="J65" s="95">
        <v>0</v>
      </c>
      <c r="K65" s="451"/>
      <c r="L65" s="451"/>
      <c r="M65" s="451"/>
      <c r="N65" s="91"/>
      <c r="O65" s="92"/>
      <c r="P65" s="92"/>
      <c r="Q65" s="92"/>
      <c r="R65" s="92"/>
      <c r="S65" s="92"/>
      <c r="T65" s="92"/>
      <c r="U65" s="92"/>
      <c r="V65" s="92"/>
      <c r="W65" s="92"/>
      <c r="X65" s="92"/>
    </row>
    <row r="66" spans="1:42" ht="20.100000000000001" customHeight="1" x14ac:dyDescent="0.25">
      <c r="A66" s="429"/>
      <c r="B66" s="429"/>
      <c r="C66" s="429"/>
      <c r="D66" s="429"/>
      <c r="E66" s="79" t="s">
        <v>505</v>
      </c>
      <c r="F66" s="279" t="s">
        <v>281</v>
      </c>
      <c r="G66" s="279" t="s">
        <v>281</v>
      </c>
      <c r="H66" s="40" t="s">
        <v>226</v>
      </c>
      <c r="I66" s="279" t="s">
        <v>281</v>
      </c>
      <c r="J66" s="279" t="s">
        <v>281</v>
      </c>
      <c r="K66" s="279" t="s">
        <v>281</v>
      </c>
      <c r="L66" s="279" t="s">
        <v>281</v>
      </c>
      <c r="M66" s="279" t="s">
        <v>281</v>
      </c>
    </row>
    <row r="67" spans="1:42" ht="20.100000000000001" customHeight="1" x14ac:dyDescent="0.25">
      <c r="A67" s="429"/>
      <c r="B67" s="429"/>
      <c r="C67" s="429"/>
      <c r="D67" s="429"/>
      <c r="E67" s="252" t="s">
        <v>340</v>
      </c>
      <c r="F67" s="279" t="s">
        <v>281</v>
      </c>
      <c r="G67" s="279" t="s">
        <v>281</v>
      </c>
      <c r="H67" s="377" t="s">
        <v>281</v>
      </c>
      <c r="I67" s="279" t="s">
        <v>57</v>
      </c>
      <c r="J67" s="279" t="s">
        <v>281</v>
      </c>
      <c r="K67" s="279" t="s">
        <v>281</v>
      </c>
      <c r="L67" s="279" t="s">
        <v>281</v>
      </c>
      <c r="M67" s="279" t="s">
        <v>281</v>
      </c>
    </row>
    <row r="68" spans="1:42" ht="20.100000000000001" customHeight="1" x14ac:dyDescent="0.25">
      <c r="A68" s="430"/>
      <c r="B68" s="430"/>
      <c r="C68" s="430"/>
      <c r="D68" s="430"/>
      <c r="E68" s="252" t="s">
        <v>506</v>
      </c>
      <c r="F68" s="279" t="s">
        <v>281</v>
      </c>
      <c r="G68" s="279" t="s">
        <v>281</v>
      </c>
      <c r="H68" s="377" t="s">
        <v>281</v>
      </c>
      <c r="I68" s="279" t="s">
        <v>63</v>
      </c>
      <c r="J68" s="279" t="s">
        <v>281</v>
      </c>
      <c r="K68" s="279" t="s">
        <v>281</v>
      </c>
      <c r="L68" s="279" t="s">
        <v>281</v>
      </c>
      <c r="M68" s="279" t="s">
        <v>281</v>
      </c>
    </row>
    <row r="69" spans="1:42" ht="30" customHeight="1" x14ac:dyDescent="0.25">
      <c r="A69" s="433">
        <v>1</v>
      </c>
      <c r="B69" s="431" t="s">
        <v>20</v>
      </c>
      <c r="C69" s="431" t="s">
        <v>32</v>
      </c>
      <c r="D69" s="431" t="s">
        <v>35</v>
      </c>
      <c r="E69" s="463" t="s">
        <v>42</v>
      </c>
      <c r="F69" s="96" t="s">
        <v>23</v>
      </c>
      <c r="G69" s="96" t="s">
        <v>24</v>
      </c>
      <c r="H69" s="95">
        <v>0</v>
      </c>
      <c r="I69" s="95">
        <v>0</v>
      </c>
      <c r="J69" s="95">
        <v>1</v>
      </c>
      <c r="K69" s="450">
        <v>814</v>
      </c>
      <c r="L69" s="450" t="s">
        <v>40</v>
      </c>
      <c r="M69" s="450">
        <v>25000</v>
      </c>
    </row>
    <row r="70" spans="1:42" ht="30" customHeight="1" x14ac:dyDescent="0.25">
      <c r="A70" s="434"/>
      <c r="B70" s="432"/>
      <c r="C70" s="432"/>
      <c r="D70" s="432"/>
      <c r="E70" s="464"/>
      <c r="F70" s="96" t="s">
        <v>364</v>
      </c>
      <c r="G70" s="96" t="s">
        <v>24</v>
      </c>
      <c r="H70" s="95">
        <v>0</v>
      </c>
      <c r="I70" s="95">
        <v>0</v>
      </c>
      <c r="J70" s="95">
        <v>0</v>
      </c>
      <c r="K70" s="451"/>
      <c r="L70" s="451"/>
      <c r="M70" s="451"/>
    </row>
    <row r="71" spans="1:42" ht="20.100000000000001" customHeight="1" x14ac:dyDescent="0.25">
      <c r="A71" s="429"/>
      <c r="B71" s="429"/>
      <c r="C71" s="429"/>
      <c r="D71" s="429"/>
      <c r="E71" s="90" t="s">
        <v>244</v>
      </c>
      <c r="F71" s="279" t="s">
        <v>281</v>
      </c>
      <c r="G71" s="279" t="s">
        <v>281</v>
      </c>
      <c r="H71" s="377" t="s">
        <v>281</v>
      </c>
      <c r="I71" s="279" t="s">
        <v>281</v>
      </c>
      <c r="J71" s="279" t="s">
        <v>63</v>
      </c>
      <c r="K71" s="279" t="s">
        <v>281</v>
      </c>
      <c r="L71" s="279" t="s">
        <v>281</v>
      </c>
      <c r="M71" s="279" t="s">
        <v>281</v>
      </c>
    </row>
    <row r="72" spans="1:42" ht="20.100000000000001" customHeight="1" x14ac:dyDescent="0.25">
      <c r="A72" s="429"/>
      <c r="B72" s="429"/>
      <c r="C72" s="429"/>
      <c r="D72" s="429"/>
      <c r="E72" s="90" t="s">
        <v>324</v>
      </c>
      <c r="F72" s="279" t="s">
        <v>281</v>
      </c>
      <c r="G72" s="279" t="s">
        <v>281</v>
      </c>
      <c r="H72" s="279" t="s">
        <v>281</v>
      </c>
      <c r="I72" s="279" t="s">
        <v>281</v>
      </c>
      <c r="J72" s="65" t="s">
        <v>224</v>
      </c>
      <c r="K72" s="279" t="s">
        <v>281</v>
      </c>
      <c r="L72" s="279" t="s">
        <v>281</v>
      </c>
      <c r="M72" s="279" t="s">
        <v>281</v>
      </c>
    </row>
    <row r="73" spans="1:42" ht="20.100000000000001" customHeight="1" x14ac:dyDescent="0.25">
      <c r="A73" s="430"/>
      <c r="B73" s="430"/>
      <c r="C73" s="430"/>
      <c r="D73" s="430"/>
      <c r="E73" s="90" t="s">
        <v>31</v>
      </c>
      <c r="F73" s="279" t="s">
        <v>281</v>
      </c>
      <c r="G73" s="279" t="s">
        <v>281</v>
      </c>
      <c r="H73" s="279" t="s">
        <v>281</v>
      </c>
      <c r="I73" s="279" t="s">
        <v>281</v>
      </c>
      <c r="J73" s="65" t="s">
        <v>38</v>
      </c>
      <c r="K73" s="279" t="s">
        <v>281</v>
      </c>
      <c r="L73" s="279" t="s">
        <v>281</v>
      </c>
      <c r="M73" s="279" t="s">
        <v>281</v>
      </c>
    </row>
    <row r="74" spans="1:42" ht="27" customHeight="1" x14ac:dyDescent="0.25">
      <c r="A74" s="433">
        <v>1</v>
      </c>
      <c r="B74" s="431" t="s">
        <v>20</v>
      </c>
      <c r="C74" s="431" t="s">
        <v>32</v>
      </c>
      <c r="D74" s="431" t="s">
        <v>35</v>
      </c>
      <c r="E74" s="465" t="s">
        <v>633</v>
      </c>
      <c r="F74" s="96" t="s">
        <v>23</v>
      </c>
      <c r="G74" s="96" t="s">
        <v>24</v>
      </c>
      <c r="H74" s="95">
        <v>0</v>
      </c>
      <c r="I74" s="95">
        <v>1</v>
      </c>
      <c r="J74" s="95">
        <v>0</v>
      </c>
      <c r="K74" s="450">
        <f>422.45+133.87+17137.1+9336.55</f>
        <v>27029.969999999998</v>
      </c>
      <c r="L74" s="450">
        <v>0</v>
      </c>
      <c r="M74" s="450">
        <v>0</v>
      </c>
    </row>
    <row r="75" spans="1:42" ht="31.5" customHeight="1" x14ac:dyDescent="0.25">
      <c r="A75" s="434"/>
      <c r="B75" s="432"/>
      <c r="C75" s="432"/>
      <c r="D75" s="432"/>
      <c r="E75" s="466"/>
      <c r="F75" s="96" t="s">
        <v>364</v>
      </c>
      <c r="G75" s="96" t="s">
        <v>24</v>
      </c>
      <c r="H75" s="171">
        <v>1</v>
      </c>
      <c r="I75" s="171">
        <v>0</v>
      </c>
      <c r="J75" s="171">
        <v>0</v>
      </c>
      <c r="K75" s="451"/>
      <c r="L75" s="451"/>
      <c r="M75" s="451"/>
    </row>
    <row r="76" spans="1:42" s="328" customFormat="1" ht="20.100000000000001" customHeight="1" x14ac:dyDescent="0.25">
      <c r="A76" s="434"/>
      <c r="B76" s="432"/>
      <c r="C76" s="432"/>
      <c r="D76" s="432"/>
      <c r="E76" s="90" t="s">
        <v>506</v>
      </c>
      <c r="F76" s="260" t="s">
        <v>281</v>
      </c>
      <c r="G76" s="260" t="s">
        <v>281</v>
      </c>
      <c r="H76" s="352" t="s">
        <v>37</v>
      </c>
      <c r="I76" s="260" t="s">
        <v>281</v>
      </c>
      <c r="J76" s="260" t="s">
        <v>281</v>
      </c>
      <c r="K76" s="260" t="s">
        <v>281</v>
      </c>
      <c r="L76" s="260" t="s">
        <v>281</v>
      </c>
      <c r="M76" s="260" t="s">
        <v>281</v>
      </c>
      <c r="N76" s="326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7"/>
      <c r="AN76" s="407"/>
      <c r="AO76" s="407"/>
      <c r="AP76" s="407"/>
    </row>
    <row r="77" spans="1:42" ht="32.25" customHeight="1" x14ac:dyDescent="0.25">
      <c r="A77" s="429"/>
      <c r="B77" s="429"/>
      <c r="C77" s="429"/>
      <c r="D77" s="429"/>
      <c r="E77" s="90" t="s">
        <v>632</v>
      </c>
      <c r="F77" s="260" t="s">
        <v>281</v>
      </c>
      <c r="G77" s="260" t="s">
        <v>281</v>
      </c>
      <c r="H77" s="260" t="s">
        <v>226</v>
      </c>
      <c r="I77" s="260" t="s">
        <v>281</v>
      </c>
      <c r="J77" s="260" t="s">
        <v>281</v>
      </c>
      <c r="K77" s="260" t="s">
        <v>281</v>
      </c>
      <c r="L77" s="260" t="s">
        <v>281</v>
      </c>
      <c r="M77" s="260" t="s">
        <v>281</v>
      </c>
    </row>
    <row r="78" spans="1:42" ht="20.100000000000001" customHeight="1" x14ac:dyDescent="0.25">
      <c r="A78" s="429"/>
      <c r="B78" s="429"/>
      <c r="C78" s="429"/>
      <c r="D78" s="429"/>
      <c r="E78" s="90" t="s">
        <v>324</v>
      </c>
      <c r="F78" s="260" t="s">
        <v>281</v>
      </c>
      <c r="G78" s="260" t="s">
        <v>281</v>
      </c>
      <c r="H78" s="260" t="s">
        <v>38</v>
      </c>
      <c r="I78" s="260" t="s">
        <v>36</v>
      </c>
      <c r="J78" s="260" t="s">
        <v>281</v>
      </c>
      <c r="K78" s="260" t="s">
        <v>281</v>
      </c>
      <c r="L78" s="260" t="s">
        <v>281</v>
      </c>
      <c r="M78" s="260" t="s">
        <v>281</v>
      </c>
    </row>
    <row r="79" spans="1:42" ht="20.100000000000001" customHeight="1" x14ac:dyDescent="0.25">
      <c r="A79" s="429"/>
      <c r="B79" s="429"/>
      <c r="C79" s="429"/>
      <c r="D79" s="429"/>
      <c r="E79" s="90" t="s">
        <v>31</v>
      </c>
      <c r="F79" s="260" t="s">
        <v>281</v>
      </c>
      <c r="G79" s="260" t="s">
        <v>281</v>
      </c>
      <c r="H79" s="260" t="s">
        <v>38</v>
      </c>
      <c r="I79" s="260" t="s">
        <v>36</v>
      </c>
      <c r="J79" s="260" t="s">
        <v>281</v>
      </c>
      <c r="K79" s="260" t="s">
        <v>281</v>
      </c>
      <c r="L79" s="260" t="s">
        <v>281</v>
      </c>
      <c r="M79" s="260" t="s">
        <v>281</v>
      </c>
    </row>
    <row r="80" spans="1:42" s="328" customFormat="1" ht="20.100000000000001" customHeight="1" x14ac:dyDescent="0.25">
      <c r="A80" s="429"/>
      <c r="B80" s="429"/>
      <c r="C80" s="429"/>
      <c r="D80" s="429"/>
      <c r="E80" s="90" t="s">
        <v>665</v>
      </c>
      <c r="F80" s="260" t="s">
        <v>281</v>
      </c>
      <c r="G80" s="260" t="s">
        <v>281</v>
      </c>
      <c r="H80" s="260" t="s">
        <v>38</v>
      </c>
      <c r="I80" s="260" t="s">
        <v>281</v>
      </c>
      <c r="J80" s="260" t="s">
        <v>281</v>
      </c>
      <c r="K80" s="260" t="s">
        <v>281</v>
      </c>
      <c r="L80" s="260" t="s">
        <v>281</v>
      </c>
      <c r="M80" s="260" t="s">
        <v>281</v>
      </c>
      <c r="N80" s="326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406"/>
      <c r="Z80" s="406"/>
      <c r="AA80" s="406"/>
      <c r="AB80" s="406"/>
      <c r="AC80" s="406"/>
      <c r="AD80" s="406"/>
      <c r="AE80" s="406"/>
      <c r="AF80" s="406"/>
      <c r="AG80" s="406"/>
      <c r="AH80" s="406"/>
      <c r="AI80" s="406"/>
      <c r="AJ80" s="406"/>
      <c r="AK80" s="406"/>
      <c r="AL80" s="406"/>
      <c r="AM80" s="407"/>
      <c r="AN80" s="407"/>
      <c r="AO80" s="407"/>
      <c r="AP80" s="407"/>
    </row>
    <row r="81" spans="1:42" s="328" customFormat="1" ht="20.100000000000001" customHeight="1" x14ac:dyDescent="0.25">
      <c r="A81" s="429"/>
      <c r="B81" s="429"/>
      <c r="C81" s="429"/>
      <c r="D81" s="429"/>
      <c r="E81" s="90" t="s">
        <v>324</v>
      </c>
      <c r="F81" s="260" t="s">
        <v>281</v>
      </c>
      <c r="G81" s="260" t="s">
        <v>281</v>
      </c>
      <c r="H81" s="260" t="s">
        <v>38</v>
      </c>
      <c r="I81" s="260" t="s">
        <v>36</v>
      </c>
      <c r="J81" s="260" t="s">
        <v>281</v>
      </c>
      <c r="K81" s="260" t="s">
        <v>281</v>
      </c>
      <c r="L81" s="260" t="s">
        <v>281</v>
      </c>
      <c r="M81" s="260" t="s">
        <v>281</v>
      </c>
      <c r="N81" s="326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406"/>
      <c r="Z81" s="406"/>
      <c r="AA81" s="406"/>
      <c r="AB81" s="406"/>
      <c r="AC81" s="406"/>
      <c r="AD81" s="406"/>
      <c r="AE81" s="406"/>
      <c r="AF81" s="406"/>
      <c r="AG81" s="406"/>
      <c r="AH81" s="406"/>
      <c r="AI81" s="406"/>
      <c r="AJ81" s="406"/>
      <c r="AK81" s="406"/>
      <c r="AL81" s="406"/>
      <c r="AM81" s="407"/>
      <c r="AN81" s="407"/>
      <c r="AO81" s="407"/>
      <c r="AP81" s="407"/>
    </row>
    <row r="82" spans="1:42" s="328" customFormat="1" ht="20.100000000000001" customHeight="1" x14ac:dyDescent="0.25">
      <c r="A82" s="430"/>
      <c r="B82" s="430"/>
      <c r="C82" s="430"/>
      <c r="D82" s="430"/>
      <c r="E82" s="90" t="s">
        <v>31</v>
      </c>
      <c r="F82" s="260" t="s">
        <v>281</v>
      </c>
      <c r="G82" s="260" t="s">
        <v>281</v>
      </c>
      <c r="H82" s="260" t="s">
        <v>38</v>
      </c>
      <c r="I82" s="260" t="s">
        <v>36</v>
      </c>
      <c r="J82" s="260" t="s">
        <v>281</v>
      </c>
      <c r="K82" s="260" t="s">
        <v>281</v>
      </c>
      <c r="L82" s="260" t="s">
        <v>281</v>
      </c>
      <c r="M82" s="260" t="s">
        <v>281</v>
      </c>
      <c r="N82" s="326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7"/>
      <c r="AN82" s="407"/>
      <c r="AO82" s="407"/>
      <c r="AP82" s="407"/>
    </row>
    <row r="83" spans="1:42" ht="30" customHeight="1" x14ac:dyDescent="0.25">
      <c r="A83" s="433">
        <v>1</v>
      </c>
      <c r="B83" s="431" t="s">
        <v>20</v>
      </c>
      <c r="C83" s="431" t="s">
        <v>32</v>
      </c>
      <c r="D83" s="431" t="s">
        <v>35</v>
      </c>
      <c r="E83" s="463" t="s">
        <v>65</v>
      </c>
      <c r="F83" s="96" t="s">
        <v>23</v>
      </c>
      <c r="G83" s="96" t="s">
        <v>24</v>
      </c>
      <c r="H83" s="95">
        <v>0</v>
      </c>
      <c r="I83" s="95">
        <v>0</v>
      </c>
      <c r="J83" s="95">
        <v>0</v>
      </c>
      <c r="K83" s="450">
        <v>1510.21</v>
      </c>
      <c r="L83" s="450">
        <v>0</v>
      </c>
      <c r="M83" s="450">
        <v>0</v>
      </c>
    </row>
    <row r="84" spans="1:42" ht="30" customHeight="1" x14ac:dyDescent="0.25">
      <c r="A84" s="434"/>
      <c r="B84" s="432"/>
      <c r="C84" s="432"/>
      <c r="D84" s="432"/>
      <c r="E84" s="464"/>
      <c r="F84" s="96" t="s">
        <v>364</v>
      </c>
      <c r="G84" s="96" t="s">
        <v>24</v>
      </c>
      <c r="H84" s="171">
        <v>1</v>
      </c>
      <c r="I84" s="171">
        <v>0</v>
      </c>
      <c r="J84" s="171">
        <v>0</v>
      </c>
      <c r="K84" s="451"/>
      <c r="L84" s="451"/>
      <c r="M84" s="451"/>
    </row>
    <row r="85" spans="1:42" ht="20.100000000000001" customHeight="1" x14ac:dyDescent="0.25">
      <c r="A85" s="429"/>
      <c r="B85" s="429"/>
      <c r="C85" s="429"/>
      <c r="D85" s="429"/>
      <c r="E85" s="90" t="s">
        <v>340</v>
      </c>
      <c r="F85" s="279" t="s">
        <v>281</v>
      </c>
      <c r="G85" s="279" t="s">
        <v>281</v>
      </c>
      <c r="H85" s="40" t="s">
        <v>224</v>
      </c>
      <c r="I85" s="279" t="s">
        <v>281</v>
      </c>
      <c r="J85" s="279" t="s">
        <v>281</v>
      </c>
      <c r="K85" s="279" t="s">
        <v>281</v>
      </c>
      <c r="L85" s="279" t="s">
        <v>281</v>
      </c>
      <c r="M85" s="279" t="s">
        <v>281</v>
      </c>
    </row>
    <row r="86" spans="1:42" ht="20.100000000000001" customHeight="1" x14ac:dyDescent="0.25">
      <c r="A86" s="430"/>
      <c r="B86" s="430"/>
      <c r="C86" s="430"/>
      <c r="D86" s="430"/>
      <c r="E86" s="90" t="s">
        <v>31</v>
      </c>
      <c r="F86" s="279" t="s">
        <v>281</v>
      </c>
      <c r="G86" s="279" t="s">
        <v>281</v>
      </c>
      <c r="H86" s="352" t="s">
        <v>38</v>
      </c>
      <c r="I86" s="279" t="s">
        <v>281</v>
      </c>
      <c r="J86" s="279" t="s">
        <v>281</v>
      </c>
      <c r="K86" s="279" t="s">
        <v>281</v>
      </c>
      <c r="L86" s="279" t="s">
        <v>281</v>
      </c>
      <c r="M86" s="279" t="s">
        <v>281</v>
      </c>
    </row>
    <row r="87" spans="1:42" ht="30" customHeight="1" x14ac:dyDescent="0.25">
      <c r="A87" s="433">
        <v>1</v>
      </c>
      <c r="B87" s="431" t="s">
        <v>20</v>
      </c>
      <c r="C87" s="431" t="s">
        <v>32</v>
      </c>
      <c r="D87" s="431" t="s">
        <v>35</v>
      </c>
      <c r="E87" s="108" t="s">
        <v>389</v>
      </c>
      <c r="F87" s="96" t="s">
        <v>23</v>
      </c>
      <c r="G87" s="96" t="s">
        <v>24</v>
      </c>
      <c r="H87" s="95">
        <v>0</v>
      </c>
      <c r="I87" s="95">
        <v>1</v>
      </c>
      <c r="J87" s="95">
        <v>0</v>
      </c>
      <c r="K87" s="340">
        <f>80+150+150+18347.08</f>
        <v>18727.080000000002</v>
      </c>
      <c r="L87" s="309">
        <v>0</v>
      </c>
      <c r="M87" s="309">
        <v>0</v>
      </c>
    </row>
    <row r="88" spans="1:42" ht="20.100000000000001" customHeight="1" x14ac:dyDescent="0.25">
      <c r="A88" s="434"/>
      <c r="B88" s="432"/>
      <c r="C88" s="432"/>
      <c r="D88" s="432"/>
      <c r="E88" s="90" t="s">
        <v>510</v>
      </c>
      <c r="F88" s="279" t="s">
        <v>281</v>
      </c>
      <c r="G88" s="279" t="s">
        <v>281</v>
      </c>
      <c r="H88" s="40" t="s">
        <v>36</v>
      </c>
      <c r="I88" s="279" t="s">
        <v>281</v>
      </c>
      <c r="J88" s="279" t="s">
        <v>281</v>
      </c>
      <c r="K88" s="279" t="s">
        <v>281</v>
      </c>
      <c r="L88" s="279" t="s">
        <v>281</v>
      </c>
      <c r="M88" s="279" t="s">
        <v>281</v>
      </c>
    </row>
    <row r="89" spans="1:42" ht="19.5" customHeight="1" x14ac:dyDescent="0.25">
      <c r="A89" s="434"/>
      <c r="B89" s="432"/>
      <c r="C89" s="432"/>
      <c r="D89" s="432"/>
      <c r="E89" s="90" t="s">
        <v>511</v>
      </c>
      <c r="F89" s="279" t="s">
        <v>281</v>
      </c>
      <c r="G89" s="279" t="s">
        <v>281</v>
      </c>
      <c r="H89" s="359" t="s">
        <v>68</v>
      </c>
      <c r="I89" s="279" t="s">
        <v>281</v>
      </c>
      <c r="J89" s="279" t="s">
        <v>281</v>
      </c>
      <c r="K89" s="279" t="s">
        <v>281</v>
      </c>
      <c r="L89" s="279" t="s">
        <v>281</v>
      </c>
      <c r="M89" s="279" t="s">
        <v>281</v>
      </c>
    </row>
    <row r="90" spans="1:42" ht="19.5" customHeight="1" x14ac:dyDescent="0.25">
      <c r="A90" s="434"/>
      <c r="B90" s="432"/>
      <c r="C90" s="432"/>
      <c r="D90" s="432"/>
      <c r="E90" s="90" t="s">
        <v>540</v>
      </c>
      <c r="F90" s="279" t="s">
        <v>281</v>
      </c>
      <c r="G90" s="279" t="s">
        <v>281</v>
      </c>
      <c r="H90" s="377" t="s">
        <v>281</v>
      </c>
      <c r="I90" s="279" t="s">
        <v>36</v>
      </c>
      <c r="J90" s="279" t="s">
        <v>281</v>
      </c>
      <c r="K90" s="279" t="s">
        <v>281</v>
      </c>
      <c r="L90" s="279" t="s">
        <v>281</v>
      </c>
      <c r="M90" s="279" t="s">
        <v>281</v>
      </c>
    </row>
    <row r="91" spans="1:42" ht="19.5" customHeight="1" x14ac:dyDescent="0.25">
      <c r="A91" s="434"/>
      <c r="B91" s="432"/>
      <c r="C91" s="432"/>
      <c r="D91" s="432"/>
      <c r="E91" s="90" t="s">
        <v>541</v>
      </c>
      <c r="F91" s="279" t="s">
        <v>281</v>
      </c>
      <c r="G91" s="279" t="s">
        <v>281</v>
      </c>
      <c r="H91" s="377" t="s">
        <v>281</v>
      </c>
      <c r="I91" s="279" t="s">
        <v>36</v>
      </c>
      <c r="J91" s="279" t="s">
        <v>281</v>
      </c>
      <c r="K91" s="279" t="s">
        <v>281</v>
      </c>
      <c r="L91" s="279" t="s">
        <v>281</v>
      </c>
      <c r="M91" s="279" t="s">
        <v>281</v>
      </c>
    </row>
    <row r="92" spans="1:42" ht="20.100000000000001" customHeight="1" x14ac:dyDescent="0.25">
      <c r="A92" s="429"/>
      <c r="B92" s="429"/>
      <c r="C92" s="429"/>
      <c r="D92" s="429"/>
      <c r="E92" s="90" t="s">
        <v>244</v>
      </c>
      <c r="F92" s="279" t="s">
        <v>281</v>
      </c>
      <c r="G92" s="279" t="s">
        <v>281</v>
      </c>
      <c r="H92" s="377" t="s">
        <v>281</v>
      </c>
      <c r="I92" s="279" t="s">
        <v>68</v>
      </c>
      <c r="J92" s="279" t="s">
        <v>281</v>
      </c>
      <c r="K92" s="279" t="s">
        <v>281</v>
      </c>
      <c r="L92" s="279" t="s">
        <v>281</v>
      </c>
      <c r="M92" s="279" t="s">
        <v>281</v>
      </c>
    </row>
    <row r="93" spans="1:42" ht="20.100000000000001" customHeight="1" x14ac:dyDescent="0.25">
      <c r="A93" s="429"/>
      <c r="B93" s="429"/>
      <c r="C93" s="429"/>
      <c r="D93" s="429"/>
      <c r="E93" s="90" t="s">
        <v>324</v>
      </c>
      <c r="F93" s="279" t="s">
        <v>281</v>
      </c>
      <c r="G93" s="279" t="s">
        <v>281</v>
      </c>
      <c r="H93" s="279" t="s">
        <v>281</v>
      </c>
      <c r="I93" s="279" t="s">
        <v>37</v>
      </c>
      <c r="J93" s="279" t="s">
        <v>281</v>
      </c>
      <c r="K93" s="279" t="s">
        <v>281</v>
      </c>
      <c r="L93" s="279" t="s">
        <v>281</v>
      </c>
      <c r="M93" s="279" t="s">
        <v>281</v>
      </c>
    </row>
    <row r="94" spans="1:42" ht="20.100000000000001" customHeight="1" x14ac:dyDescent="0.25">
      <c r="A94" s="430"/>
      <c r="B94" s="430"/>
      <c r="C94" s="430"/>
      <c r="D94" s="430"/>
      <c r="E94" s="90" t="s">
        <v>31</v>
      </c>
      <c r="F94" s="279" t="s">
        <v>281</v>
      </c>
      <c r="G94" s="279" t="s">
        <v>281</v>
      </c>
      <c r="H94" s="279" t="s">
        <v>281</v>
      </c>
      <c r="I94" s="279" t="s">
        <v>225</v>
      </c>
      <c r="J94" s="279" t="s">
        <v>281</v>
      </c>
      <c r="K94" s="279" t="s">
        <v>281</v>
      </c>
      <c r="L94" s="279" t="s">
        <v>281</v>
      </c>
      <c r="M94" s="279" t="s">
        <v>281</v>
      </c>
    </row>
    <row r="95" spans="1:42" ht="30" customHeight="1" x14ac:dyDescent="0.25">
      <c r="A95" s="433">
        <v>1</v>
      </c>
      <c r="B95" s="431" t="s">
        <v>20</v>
      </c>
      <c r="C95" s="431" t="s">
        <v>32</v>
      </c>
      <c r="D95" s="431" t="s">
        <v>35</v>
      </c>
      <c r="E95" s="463" t="s">
        <v>512</v>
      </c>
      <c r="F95" s="96" t="s">
        <v>23</v>
      </c>
      <c r="G95" s="96" t="s">
        <v>24</v>
      </c>
      <c r="H95" s="95">
        <v>0</v>
      </c>
      <c r="I95" s="95">
        <v>0</v>
      </c>
      <c r="J95" s="95">
        <v>0</v>
      </c>
      <c r="K95" s="450">
        <v>4059.2</v>
      </c>
      <c r="L95" s="450">
        <v>0</v>
      </c>
      <c r="M95" s="450">
        <v>0</v>
      </c>
    </row>
    <row r="96" spans="1:42" ht="30" customHeight="1" x14ac:dyDescent="0.25">
      <c r="A96" s="434"/>
      <c r="B96" s="432"/>
      <c r="C96" s="432"/>
      <c r="D96" s="432"/>
      <c r="E96" s="464"/>
      <c r="F96" s="96" t="s">
        <v>364</v>
      </c>
      <c r="G96" s="96" t="s">
        <v>24</v>
      </c>
      <c r="H96" s="171">
        <v>0</v>
      </c>
      <c r="I96" s="171">
        <v>1</v>
      </c>
      <c r="J96" s="171">
        <v>0</v>
      </c>
      <c r="K96" s="451"/>
      <c r="L96" s="451">
        <v>0</v>
      </c>
      <c r="M96" s="451">
        <v>0</v>
      </c>
    </row>
    <row r="97" spans="1:25" ht="20.100000000000001" customHeight="1" x14ac:dyDescent="0.25">
      <c r="A97" s="429"/>
      <c r="B97" s="429"/>
      <c r="C97" s="429"/>
      <c r="D97" s="429"/>
      <c r="E97" s="252" t="s">
        <v>340</v>
      </c>
      <c r="F97" s="279" t="s">
        <v>281</v>
      </c>
      <c r="G97" s="279" t="s">
        <v>281</v>
      </c>
      <c r="H97" s="40" t="s">
        <v>38</v>
      </c>
      <c r="I97" s="279" t="s">
        <v>54</v>
      </c>
      <c r="J97" s="279" t="s">
        <v>281</v>
      </c>
      <c r="K97" s="279" t="s">
        <v>281</v>
      </c>
      <c r="L97" s="279" t="s">
        <v>281</v>
      </c>
      <c r="M97" s="279" t="s">
        <v>281</v>
      </c>
    </row>
    <row r="98" spans="1:25" ht="20.100000000000001" customHeight="1" x14ac:dyDescent="0.25">
      <c r="A98" s="430"/>
      <c r="B98" s="430"/>
      <c r="C98" s="430"/>
      <c r="D98" s="430"/>
      <c r="E98" s="90" t="s">
        <v>506</v>
      </c>
      <c r="F98" s="279" t="s">
        <v>281</v>
      </c>
      <c r="G98" s="279" t="s">
        <v>281</v>
      </c>
      <c r="H98" s="40" t="s">
        <v>38</v>
      </c>
      <c r="I98" s="279" t="s">
        <v>223</v>
      </c>
      <c r="J98" s="279" t="s">
        <v>281</v>
      </c>
      <c r="K98" s="279" t="s">
        <v>281</v>
      </c>
      <c r="L98" s="279" t="s">
        <v>281</v>
      </c>
      <c r="M98" s="279" t="s">
        <v>281</v>
      </c>
    </row>
    <row r="99" spans="1:25" ht="30" customHeight="1" x14ac:dyDescent="0.25">
      <c r="A99" s="433">
        <v>1</v>
      </c>
      <c r="B99" s="431" t="s">
        <v>20</v>
      </c>
      <c r="C99" s="431" t="s">
        <v>32</v>
      </c>
      <c r="D99" s="431" t="s">
        <v>35</v>
      </c>
      <c r="E99" s="463" t="s">
        <v>513</v>
      </c>
      <c r="F99" s="96" t="s">
        <v>23</v>
      </c>
      <c r="G99" s="96" t="s">
        <v>24</v>
      </c>
      <c r="H99" s="95">
        <v>0</v>
      </c>
      <c r="I99" s="95">
        <v>0</v>
      </c>
      <c r="J99" s="95">
        <v>0</v>
      </c>
      <c r="K99" s="450">
        <v>7116.67</v>
      </c>
      <c r="L99" s="450">
        <v>0</v>
      </c>
      <c r="M99" s="450">
        <v>0</v>
      </c>
    </row>
    <row r="100" spans="1:25" ht="30" customHeight="1" x14ac:dyDescent="0.25">
      <c r="A100" s="434"/>
      <c r="B100" s="432"/>
      <c r="C100" s="432"/>
      <c r="D100" s="432"/>
      <c r="E100" s="464"/>
      <c r="F100" s="96" t="s">
        <v>364</v>
      </c>
      <c r="G100" s="96" t="s">
        <v>24</v>
      </c>
      <c r="H100" s="171">
        <v>0</v>
      </c>
      <c r="I100" s="171">
        <v>1</v>
      </c>
      <c r="J100" s="171">
        <v>0</v>
      </c>
      <c r="K100" s="451"/>
      <c r="L100" s="451">
        <v>0</v>
      </c>
      <c r="M100" s="451">
        <v>0</v>
      </c>
    </row>
    <row r="101" spans="1:25" ht="20.100000000000001" customHeight="1" x14ac:dyDescent="0.25">
      <c r="A101" s="429"/>
      <c r="B101" s="429"/>
      <c r="C101" s="429"/>
      <c r="D101" s="429"/>
      <c r="E101" s="252" t="s">
        <v>340</v>
      </c>
      <c r="F101" s="279" t="s">
        <v>281</v>
      </c>
      <c r="G101" s="279" t="s">
        <v>281</v>
      </c>
      <c r="H101" s="377" t="s">
        <v>281</v>
      </c>
      <c r="I101" s="377" t="s">
        <v>54</v>
      </c>
      <c r="J101" s="279" t="s">
        <v>281</v>
      </c>
      <c r="K101" s="279" t="s">
        <v>281</v>
      </c>
      <c r="L101" s="279" t="s">
        <v>281</v>
      </c>
      <c r="M101" s="279" t="s">
        <v>281</v>
      </c>
    </row>
    <row r="102" spans="1:25" ht="20.100000000000001" customHeight="1" x14ac:dyDescent="0.25">
      <c r="A102" s="430"/>
      <c r="B102" s="430"/>
      <c r="C102" s="430"/>
      <c r="D102" s="430"/>
      <c r="E102" s="252" t="s">
        <v>506</v>
      </c>
      <c r="F102" s="279" t="s">
        <v>281</v>
      </c>
      <c r="G102" s="279" t="s">
        <v>281</v>
      </c>
      <c r="H102" s="377" t="s">
        <v>281</v>
      </c>
      <c r="I102" s="377" t="s">
        <v>223</v>
      </c>
      <c r="J102" s="279" t="s">
        <v>281</v>
      </c>
      <c r="K102" s="279" t="s">
        <v>281</v>
      </c>
      <c r="L102" s="279" t="s">
        <v>281</v>
      </c>
      <c r="M102" s="279" t="s">
        <v>281</v>
      </c>
    </row>
    <row r="103" spans="1:25" ht="39.950000000000003" customHeight="1" x14ac:dyDescent="0.25">
      <c r="A103" s="433">
        <v>1</v>
      </c>
      <c r="B103" s="431" t="s">
        <v>20</v>
      </c>
      <c r="C103" s="431" t="s">
        <v>32</v>
      </c>
      <c r="D103" s="431" t="s">
        <v>35</v>
      </c>
      <c r="E103" s="108" t="s">
        <v>527</v>
      </c>
      <c r="F103" s="96" t="s">
        <v>23</v>
      </c>
      <c r="G103" s="96" t="s">
        <v>24</v>
      </c>
      <c r="H103" s="171">
        <v>0</v>
      </c>
      <c r="I103" s="171">
        <v>0</v>
      </c>
      <c r="J103" s="171">
        <v>0</v>
      </c>
      <c r="K103" s="97">
        <v>5673.87</v>
      </c>
      <c r="L103" s="97">
        <v>0</v>
      </c>
      <c r="M103" s="97">
        <v>0</v>
      </c>
    </row>
    <row r="104" spans="1:25" ht="20.100000000000001" customHeight="1" x14ac:dyDescent="0.25">
      <c r="A104" s="429"/>
      <c r="B104" s="429"/>
      <c r="C104" s="429"/>
      <c r="D104" s="429"/>
      <c r="E104" s="90" t="s">
        <v>324</v>
      </c>
      <c r="F104" s="279" t="s">
        <v>281</v>
      </c>
      <c r="G104" s="279" t="s">
        <v>281</v>
      </c>
      <c r="H104" s="40" t="s">
        <v>226</v>
      </c>
      <c r="I104" s="279" t="s">
        <v>281</v>
      </c>
      <c r="J104" s="279" t="s">
        <v>281</v>
      </c>
      <c r="K104" s="279" t="s">
        <v>281</v>
      </c>
      <c r="L104" s="279" t="s">
        <v>281</v>
      </c>
      <c r="M104" s="279" t="s">
        <v>281</v>
      </c>
    </row>
    <row r="105" spans="1:25" ht="20.100000000000001" customHeight="1" x14ac:dyDescent="0.25">
      <c r="A105" s="430"/>
      <c r="B105" s="430"/>
      <c r="C105" s="430"/>
      <c r="D105" s="430"/>
      <c r="E105" s="90" t="s">
        <v>31</v>
      </c>
      <c r="F105" s="279" t="s">
        <v>281</v>
      </c>
      <c r="G105" s="279" t="s">
        <v>281</v>
      </c>
      <c r="H105" s="40" t="s">
        <v>54</v>
      </c>
      <c r="I105" s="279" t="s">
        <v>281</v>
      </c>
      <c r="J105" s="279" t="s">
        <v>281</v>
      </c>
      <c r="K105" s="279" t="s">
        <v>281</v>
      </c>
      <c r="L105" s="279" t="s">
        <v>281</v>
      </c>
      <c r="M105" s="279" t="s">
        <v>281</v>
      </c>
    </row>
    <row r="106" spans="1:25" ht="39.950000000000003" customHeight="1" x14ac:dyDescent="0.25">
      <c r="A106" s="433">
        <v>1</v>
      </c>
      <c r="B106" s="431" t="s">
        <v>20</v>
      </c>
      <c r="C106" s="431" t="s">
        <v>32</v>
      </c>
      <c r="D106" s="431" t="s">
        <v>35</v>
      </c>
      <c r="E106" s="108" t="s">
        <v>388</v>
      </c>
      <c r="F106" s="96" t="s">
        <v>23</v>
      </c>
      <c r="G106" s="96" t="s">
        <v>24</v>
      </c>
      <c r="H106" s="171">
        <v>0</v>
      </c>
      <c r="I106" s="171">
        <v>0</v>
      </c>
      <c r="J106" s="171">
        <v>0</v>
      </c>
      <c r="K106" s="97">
        <v>652.78</v>
      </c>
      <c r="L106" s="97">
        <v>0</v>
      </c>
      <c r="M106" s="97">
        <v>0</v>
      </c>
    </row>
    <row r="107" spans="1:25" ht="20.100000000000001" customHeight="1" x14ac:dyDescent="0.25">
      <c r="A107" s="429"/>
      <c r="B107" s="429"/>
      <c r="C107" s="429"/>
      <c r="D107" s="429"/>
      <c r="E107" s="90" t="s">
        <v>324</v>
      </c>
      <c r="F107" s="279" t="s">
        <v>281</v>
      </c>
      <c r="G107" s="279" t="s">
        <v>281</v>
      </c>
      <c r="H107" s="40" t="s">
        <v>36</v>
      </c>
      <c r="I107" s="279" t="s">
        <v>281</v>
      </c>
      <c r="J107" s="279" t="s">
        <v>281</v>
      </c>
      <c r="K107" s="279" t="s">
        <v>281</v>
      </c>
      <c r="L107" s="279" t="s">
        <v>281</v>
      </c>
      <c r="M107" s="279" t="s">
        <v>281</v>
      </c>
    </row>
    <row r="108" spans="1:25" ht="20.100000000000001" customHeight="1" x14ac:dyDescent="0.25">
      <c r="A108" s="430"/>
      <c r="B108" s="430"/>
      <c r="C108" s="430"/>
      <c r="D108" s="430"/>
      <c r="E108" s="90" t="s">
        <v>31</v>
      </c>
      <c r="F108" s="279" t="s">
        <v>281</v>
      </c>
      <c r="G108" s="279" t="s">
        <v>281</v>
      </c>
      <c r="H108" s="40" t="s">
        <v>36</v>
      </c>
      <c r="I108" s="279" t="s">
        <v>281</v>
      </c>
      <c r="J108" s="279" t="s">
        <v>281</v>
      </c>
      <c r="K108" s="279" t="s">
        <v>281</v>
      </c>
      <c r="L108" s="279" t="s">
        <v>281</v>
      </c>
      <c r="M108" s="279" t="s">
        <v>281</v>
      </c>
    </row>
    <row r="109" spans="1:25" ht="39.950000000000003" customHeight="1" x14ac:dyDescent="0.25">
      <c r="A109" s="433">
        <v>1</v>
      </c>
      <c r="B109" s="431" t="s">
        <v>20</v>
      </c>
      <c r="C109" s="431" t="s">
        <v>32</v>
      </c>
      <c r="D109" s="431" t="s">
        <v>35</v>
      </c>
      <c r="E109" s="108" t="s">
        <v>677</v>
      </c>
      <c r="F109" s="96" t="s">
        <v>520</v>
      </c>
      <c r="G109" s="96" t="s">
        <v>24</v>
      </c>
      <c r="H109" s="171">
        <v>1</v>
      </c>
      <c r="I109" s="171">
        <v>6</v>
      </c>
      <c r="J109" s="171">
        <v>0</v>
      </c>
      <c r="K109" s="344">
        <v>2043.19</v>
      </c>
      <c r="L109" s="97">
        <v>20000</v>
      </c>
      <c r="M109" s="97">
        <v>0</v>
      </c>
      <c r="Y109" s="407"/>
    </row>
    <row r="110" spans="1:25" ht="20.100000000000001" customHeight="1" x14ac:dyDescent="0.25">
      <c r="A110" s="429"/>
      <c r="B110" s="429"/>
      <c r="C110" s="429"/>
      <c r="D110" s="429"/>
      <c r="E110" s="90" t="s">
        <v>244</v>
      </c>
      <c r="F110" s="279" t="s">
        <v>281</v>
      </c>
      <c r="G110" s="279" t="s">
        <v>281</v>
      </c>
      <c r="H110" s="40" t="s">
        <v>55</v>
      </c>
      <c r="I110" s="279" t="s">
        <v>281</v>
      </c>
      <c r="J110" s="279" t="s">
        <v>281</v>
      </c>
      <c r="K110" s="279" t="s">
        <v>281</v>
      </c>
      <c r="L110" s="279" t="s">
        <v>281</v>
      </c>
      <c r="M110" s="279" t="s">
        <v>281</v>
      </c>
    </row>
    <row r="111" spans="1:25" ht="20.100000000000001" customHeight="1" x14ac:dyDescent="0.25">
      <c r="A111" s="429"/>
      <c r="B111" s="429"/>
      <c r="C111" s="429"/>
      <c r="D111" s="429"/>
      <c r="E111" s="90" t="s">
        <v>324</v>
      </c>
      <c r="F111" s="279" t="s">
        <v>281</v>
      </c>
      <c r="G111" s="279" t="s">
        <v>281</v>
      </c>
      <c r="H111" s="40" t="s">
        <v>226</v>
      </c>
      <c r="I111" s="279" t="s">
        <v>281</v>
      </c>
      <c r="J111" s="279" t="s">
        <v>281</v>
      </c>
      <c r="K111" s="279" t="s">
        <v>281</v>
      </c>
      <c r="L111" s="279" t="s">
        <v>281</v>
      </c>
      <c r="M111" s="279" t="s">
        <v>281</v>
      </c>
    </row>
    <row r="112" spans="1:25" ht="20.100000000000001" customHeight="1" x14ac:dyDescent="0.25">
      <c r="A112" s="430"/>
      <c r="B112" s="430"/>
      <c r="C112" s="430"/>
      <c r="D112" s="430"/>
      <c r="E112" s="90" t="s">
        <v>31</v>
      </c>
      <c r="F112" s="279" t="s">
        <v>281</v>
      </c>
      <c r="G112" s="279" t="s">
        <v>281</v>
      </c>
      <c r="H112" s="40" t="s">
        <v>226</v>
      </c>
      <c r="I112" s="279" t="s">
        <v>281</v>
      </c>
      <c r="J112" s="279" t="s">
        <v>281</v>
      </c>
      <c r="K112" s="279" t="s">
        <v>281</v>
      </c>
      <c r="L112" s="279" t="s">
        <v>281</v>
      </c>
      <c r="M112" s="279" t="s">
        <v>281</v>
      </c>
    </row>
    <row r="113" spans="1:25" ht="39.950000000000003" customHeight="1" x14ac:dyDescent="0.25">
      <c r="A113" s="433">
        <v>1</v>
      </c>
      <c r="B113" s="431" t="s">
        <v>20</v>
      </c>
      <c r="C113" s="431" t="s">
        <v>32</v>
      </c>
      <c r="D113" s="431" t="s">
        <v>35</v>
      </c>
      <c r="E113" s="108" t="s">
        <v>524</v>
      </c>
      <c r="F113" s="96" t="s">
        <v>519</v>
      </c>
      <c r="G113" s="96" t="s">
        <v>24</v>
      </c>
      <c r="H113" s="171">
        <v>0</v>
      </c>
      <c r="I113" s="171">
        <v>0</v>
      </c>
      <c r="J113" s="171">
        <v>0</v>
      </c>
      <c r="K113" s="97">
        <v>7207.16</v>
      </c>
      <c r="L113" s="97">
        <v>0</v>
      </c>
      <c r="M113" s="97">
        <v>0</v>
      </c>
      <c r="Y113" s="409"/>
    </row>
    <row r="114" spans="1:25" ht="19.5" customHeight="1" x14ac:dyDescent="0.25">
      <c r="A114" s="429"/>
      <c r="B114" s="429"/>
      <c r="C114" s="429"/>
      <c r="D114" s="429"/>
      <c r="E114" s="90" t="s">
        <v>324</v>
      </c>
      <c r="F114" s="279" t="s">
        <v>281</v>
      </c>
      <c r="G114" s="279" t="s">
        <v>281</v>
      </c>
      <c r="H114" s="40" t="s">
        <v>68</v>
      </c>
      <c r="I114" s="279" t="s">
        <v>281</v>
      </c>
      <c r="J114" s="279" t="s">
        <v>281</v>
      </c>
      <c r="K114" s="279" t="s">
        <v>281</v>
      </c>
      <c r="L114" s="279" t="s">
        <v>281</v>
      </c>
      <c r="M114" s="279" t="s">
        <v>281</v>
      </c>
    </row>
    <row r="115" spans="1:25" ht="20.100000000000001" customHeight="1" x14ac:dyDescent="0.25">
      <c r="A115" s="430"/>
      <c r="B115" s="430"/>
      <c r="C115" s="430"/>
      <c r="D115" s="430"/>
      <c r="E115" s="90" t="s">
        <v>31</v>
      </c>
      <c r="F115" s="279" t="s">
        <v>281</v>
      </c>
      <c r="G115" s="279" t="s">
        <v>281</v>
      </c>
      <c r="H115" s="40" t="s">
        <v>223</v>
      </c>
      <c r="I115" s="279" t="s">
        <v>281</v>
      </c>
      <c r="J115" s="279" t="s">
        <v>281</v>
      </c>
      <c r="K115" s="279" t="s">
        <v>281</v>
      </c>
      <c r="L115" s="279" t="s">
        <v>281</v>
      </c>
      <c r="M115" s="279" t="s">
        <v>281</v>
      </c>
    </row>
    <row r="116" spans="1:25" ht="78.75" customHeight="1" x14ac:dyDescent="0.25">
      <c r="A116" s="242" t="s">
        <v>18</v>
      </c>
      <c r="B116" s="242" t="s">
        <v>18</v>
      </c>
      <c r="C116" s="242" t="s">
        <v>18</v>
      </c>
      <c r="D116" s="242" t="s">
        <v>18</v>
      </c>
      <c r="E116" s="243" t="s">
        <v>509</v>
      </c>
      <c r="F116" s="137" t="s">
        <v>536</v>
      </c>
      <c r="G116" s="137" t="s">
        <v>24</v>
      </c>
      <c r="H116" s="246">
        <f>H117+H121+H125+H129+H133+H140+H145+H149+H153+H157+H161+H169</f>
        <v>10</v>
      </c>
      <c r="I116" s="246">
        <f t="shared" ref="I116:J116" si="2">I117+I121+I125+I129+I133+I137+I140+I145+I149+I153+I157+I161+I165+I169+I173+I177</f>
        <v>4</v>
      </c>
      <c r="J116" s="246">
        <f t="shared" si="2"/>
        <v>0</v>
      </c>
      <c r="K116" s="139">
        <f>K117+K121+K125+K129+K133+K137+K140+K145+K149+K153+K157+K161+K165+K169+K173+K177</f>
        <v>71044.05</v>
      </c>
      <c r="L116" s="139">
        <f>L117+L121+L125+L129+L133+L137+L140+L145+L149+L153+L157+L161+L165</f>
        <v>0</v>
      </c>
      <c r="M116" s="139">
        <f>M117+M121+M125+M129+M133+M137+M140+M145+M149+M153+M157+M161+M165</f>
        <v>0</v>
      </c>
    </row>
    <row r="117" spans="1:25" ht="60" customHeight="1" x14ac:dyDescent="0.25">
      <c r="A117" s="431">
        <v>1</v>
      </c>
      <c r="B117" s="431" t="s">
        <v>20</v>
      </c>
      <c r="C117" s="431">
        <v>85321</v>
      </c>
      <c r="D117" s="431" t="s">
        <v>35</v>
      </c>
      <c r="E117" s="108" t="s">
        <v>695</v>
      </c>
      <c r="F117" s="96" t="s">
        <v>536</v>
      </c>
      <c r="G117" s="96" t="s">
        <v>24</v>
      </c>
      <c r="H117" s="386">
        <v>1</v>
      </c>
      <c r="I117" s="386">
        <v>0</v>
      </c>
      <c r="J117" s="386">
        <v>0</v>
      </c>
      <c r="K117" s="344">
        <v>4188.09</v>
      </c>
      <c r="L117" s="96" t="s">
        <v>40</v>
      </c>
      <c r="M117" s="96" t="s">
        <v>40</v>
      </c>
    </row>
    <row r="118" spans="1:25" ht="19.5" customHeight="1" x14ac:dyDescent="0.25">
      <c r="A118" s="432"/>
      <c r="B118" s="432"/>
      <c r="C118" s="432"/>
      <c r="D118" s="432"/>
      <c r="E118" s="90" t="s">
        <v>244</v>
      </c>
      <c r="F118" s="40" t="s">
        <v>18</v>
      </c>
      <c r="G118" s="40" t="s">
        <v>18</v>
      </c>
      <c r="H118" s="40" t="s">
        <v>224</v>
      </c>
      <c r="I118" s="279" t="s">
        <v>281</v>
      </c>
      <c r="J118" s="279" t="s">
        <v>281</v>
      </c>
      <c r="K118" s="279" t="s">
        <v>281</v>
      </c>
      <c r="L118" s="279" t="s">
        <v>281</v>
      </c>
      <c r="M118" s="279" t="s">
        <v>281</v>
      </c>
    </row>
    <row r="119" spans="1:25" ht="21.75" customHeight="1" x14ac:dyDescent="0.25">
      <c r="A119" s="432"/>
      <c r="B119" s="432"/>
      <c r="C119" s="432"/>
      <c r="D119" s="432"/>
      <c r="E119" s="90" t="s">
        <v>324</v>
      </c>
      <c r="F119" s="40" t="s">
        <v>18</v>
      </c>
      <c r="G119" s="40" t="s">
        <v>18</v>
      </c>
      <c r="H119" s="40" t="s">
        <v>38</v>
      </c>
      <c r="I119" s="279" t="s">
        <v>281</v>
      </c>
      <c r="J119" s="279" t="s">
        <v>281</v>
      </c>
      <c r="K119" s="279" t="s">
        <v>281</v>
      </c>
      <c r="L119" s="279" t="s">
        <v>281</v>
      </c>
      <c r="M119" s="279" t="s">
        <v>281</v>
      </c>
    </row>
    <row r="120" spans="1:25" ht="21.75" customHeight="1" x14ac:dyDescent="0.25">
      <c r="A120" s="432"/>
      <c r="B120" s="432"/>
      <c r="C120" s="432"/>
      <c r="D120" s="432"/>
      <c r="E120" s="90" t="s">
        <v>31</v>
      </c>
      <c r="F120" s="40" t="s">
        <v>18</v>
      </c>
      <c r="G120" s="40" t="s">
        <v>18</v>
      </c>
      <c r="H120" s="40" t="s">
        <v>38</v>
      </c>
      <c r="I120" s="279" t="s">
        <v>281</v>
      </c>
      <c r="J120" s="279" t="s">
        <v>281</v>
      </c>
      <c r="K120" s="279" t="s">
        <v>281</v>
      </c>
      <c r="L120" s="279" t="s">
        <v>281</v>
      </c>
      <c r="M120" s="279" t="s">
        <v>281</v>
      </c>
    </row>
    <row r="121" spans="1:25" ht="42" customHeight="1" x14ac:dyDescent="0.25">
      <c r="A121" s="431">
        <v>1</v>
      </c>
      <c r="B121" s="431" t="s">
        <v>20</v>
      </c>
      <c r="C121" s="431">
        <v>85321</v>
      </c>
      <c r="D121" s="431" t="s">
        <v>35</v>
      </c>
      <c r="E121" s="108" t="s">
        <v>542</v>
      </c>
      <c r="F121" s="96" t="s">
        <v>536</v>
      </c>
      <c r="G121" s="96" t="s">
        <v>24</v>
      </c>
      <c r="H121" s="386">
        <v>1</v>
      </c>
      <c r="I121" s="386">
        <v>0</v>
      </c>
      <c r="J121" s="386">
        <v>0</v>
      </c>
      <c r="K121" s="97">
        <v>3883.99</v>
      </c>
      <c r="L121" s="96" t="s">
        <v>40</v>
      </c>
      <c r="M121" s="96" t="s">
        <v>40</v>
      </c>
    </row>
    <row r="122" spans="1:25" ht="21.75" customHeight="1" x14ac:dyDescent="0.25">
      <c r="A122" s="432"/>
      <c r="B122" s="432"/>
      <c r="C122" s="432"/>
      <c r="D122" s="432"/>
      <c r="E122" s="90" t="s">
        <v>244</v>
      </c>
      <c r="F122" s="40" t="s">
        <v>18</v>
      </c>
      <c r="G122" s="40" t="s">
        <v>18</v>
      </c>
      <c r="H122" s="40" t="s">
        <v>37</v>
      </c>
      <c r="I122" s="279" t="s">
        <v>281</v>
      </c>
      <c r="J122" s="279" t="s">
        <v>281</v>
      </c>
      <c r="K122" s="279" t="s">
        <v>281</v>
      </c>
      <c r="L122" s="279" t="s">
        <v>281</v>
      </c>
      <c r="M122" s="279" t="s">
        <v>281</v>
      </c>
    </row>
    <row r="123" spans="1:25" ht="21.75" customHeight="1" x14ac:dyDescent="0.25">
      <c r="A123" s="432"/>
      <c r="B123" s="432"/>
      <c r="C123" s="432"/>
      <c r="D123" s="432"/>
      <c r="E123" s="90" t="s">
        <v>324</v>
      </c>
      <c r="F123" s="40" t="s">
        <v>18</v>
      </c>
      <c r="G123" s="40" t="s">
        <v>18</v>
      </c>
      <c r="H123" s="40" t="s">
        <v>225</v>
      </c>
      <c r="I123" s="279" t="s">
        <v>281</v>
      </c>
      <c r="J123" s="279" t="s">
        <v>281</v>
      </c>
      <c r="K123" s="279" t="s">
        <v>281</v>
      </c>
      <c r="L123" s="279" t="s">
        <v>281</v>
      </c>
      <c r="M123" s="279" t="s">
        <v>281</v>
      </c>
    </row>
    <row r="124" spans="1:25" ht="21.75" customHeight="1" x14ac:dyDescent="0.25">
      <c r="A124" s="432"/>
      <c r="B124" s="432"/>
      <c r="C124" s="432"/>
      <c r="D124" s="432"/>
      <c r="E124" s="90" t="s">
        <v>31</v>
      </c>
      <c r="F124" s="40" t="s">
        <v>18</v>
      </c>
      <c r="G124" s="40" t="s">
        <v>18</v>
      </c>
      <c r="H124" s="40" t="s">
        <v>225</v>
      </c>
      <c r="I124" s="279" t="s">
        <v>281</v>
      </c>
      <c r="J124" s="279" t="s">
        <v>281</v>
      </c>
      <c r="K124" s="279" t="s">
        <v>281</v>
      </c>
      <c r="L124" s="279" t="s">
        <v>281</v>
      </c>
      <c r="M124" s="279" t="s">
        <v>281</v>
      </c>
    </row>
    <row r="125" spans="1:25" ht="41.25" customHeight="1" x14ac:dyDescent="0.25">
      <c r="A125" s="431">
        <v>1</v>
      </c>
      <c r="B125" s="431" t="s">
        <v>20</v>
      </c>
      <c r="C125" s="431">
        <v>85321</v>
      </c>
      <c r="D125" s="431" t="s">
        <v>35</v>
      </c>
      <c r="E125" s="108" t="s">
        <v>543</v>
      </c>
      <c r="F125" s="96" t="s">
        <v>536</v>
      </c>
      <c r="G125" s="96" t="s">
        <v>24</v>
      </c>
      <c r="H125" s="386">
        <v>1</v>
      </c>
      <c r="I125" s="386">
        <v>0</v>
      </c>
      <c r="J125" s="386">
        <v>0</v>
      </c>
      <c r="K125" s="96" t="s">
        <v>617</v>
      </c>
      <c r="L125" s="96" t="s">
        <v>40</v>
      </c>
      <c r="M125" s="96" t="s">
        <v>40</v>
      </c>
    </row>
    <row r="126" spans="1:25" ht="21.75" customHeight="1" x14ac:dyDescent="0.25">
      <c r="A126" s="432"/>
      <c r="B126" s="432"/>
      <c r="C126" s="432"/>
      <c r="D126" s="432"/>
      <c r="E126" s="90" t="s">
        <v>244</v>
      </c>
      <c r="F126" s="40" t="s">
        <v>18</v>
      </c>
      <c r="G126" s="40" t="s">
        <v>18</v>
      </c>
      <c r="H126" s="40" t="s">
        <v>37</v>
      </c>
      <c r="I126" s="279" t="s">
        <v>281</v>
      </c>
      <c r="J126" s="279" t="s">
        <v>281</v>
      </c>
      <c r="K126" s="279" t="s">
        <v>281</v>
      </c>
      <c r="L126" s="279" t="s">
        <v>281</v>
      </c>
      <c r="M126" s="279" t="s">
        <v>281</v>
      </c>
    </row>
    <row r="127" spans="1:25" ht="21.75" customHeight="1" x14ac:dyDescent="0.25">
      <c r="A127" s="432"/>
      <c r="B127" s="432"/>
      <c r="C127" s="432"/>
      <c r="D127" s="432"/>
      <c r="E127" s="90" t="s">
        <v>324</v>
      </c>
      <c r="F127" s="40" t="s">
        <v>18</v>
      </c>
      <c r="G127" s="40" t="s">
        <v>18</v>
      </c>
      <c r="H127" s="40" t="s">
        <v>54</v>
      </c>
      <c r="I127" s="279" t="s">
        <v>281</v>
      </c>
      <c r="J127" s="279" t="s">
        <v>281</v>
      </c>
      <c r="K127" s="279" t="s">
        <v>281</v>
      </c>
      <c r="L127" s="279" t="s">
        <v>281</v>
      </c>
      <c r="M127" s="279" t="s">
        <v>281</v>
      </c>
    </row>
    <row r="128" spans="1:25" ht="21.75" customHeight="1" x14ac:dyDescent="0.25">
      <c r="A128" s="432"/>
      <c r="B128" s="432"/>
      <c r="C128" s="432"/>
      <c r="D128" s="432"/>
      <c r="E128" s="90" t="s">
        <v>31</v>
      </c>
      <c r="F128" s="40" t="s">
        <v>18</v>
      </c>
      <c r="G128" s="40" t="s">
        <v>18</v>
      </c>
      <c r="H128" s="40" t="s">
        <v>54</v>
      </c>
      <c r="I128" s="279" t="s">
        <v>281</v>
      </c>
      <c r="J128" s="279" t="s">
        <v>281</v>
      </c>
      <c r="K128" s="279" t="s">
        <v>281</v>
      </c>
      <c r="L128" s="279" t="s">
        <v>281</v>
      </c>
      <c r="M128" s="279" t="s">
        <v>281</v>
      </c>
    </row>
    <row r="129" spans="1:25" ht="40.5" customHeight="1" x14ac:dyDescent="0.25">
      <c r="A129" s="431">
        <v>1</v>
      </c>
      <c r="B129" s="431" t="s">
        <v>20</v>
      </c>
      <c r="C129" s="431">
        <v>85321</v>
      </c>
      <c r="D129" s="431" t="s">
        <v>35</v>
      </c>
      <c r="E129" s="108" t="s">
        <v>544</v>
      </c>
      <c r="F129" s="96" t="s">
        <v>536</v>
      </c>
      <c r="G129" s="96" t="s">
        <v>24</v>
      </c>
      <c r="H129" s="386">
        <v>1</v>
      </c>
      <c r="I129" s="386">
        <v>0</v>
      </c>
      <c r="J129" s="386">
        <v>0</v>
      </c>
      <c r="K129" s="96" t="s">
        <v>618</v>
      </c>
      <c r="L129" s="96" t="s">
        <v>40</v>
      </c>
      <c r="M129" s="96" t="s">
        <v>40</v>
      </c>
    </row>
    <row r="130" spans="1:25" ht="21.75" customHeight="1" x14ac:dyDescent="0.25">
      <c r="A130" s="432"/>
      <c r="B130" s="432"/>
      <c r="C130" s="432"/>
      <c r="D130" s="432"/>
      <c r="E130" s="90" t="s">
        <v>244</v>
      </c>
      <c r="F130" s="40" t="s">
        <v>18</v>
      </c>
      <c r="G130" s="40" t="s">
        <v>18</v>
      </c>
      <c r="H130" s="40" t="s">
        <v>37</v>
      </c>
      <c r="I130" s="279" t="s">
        <v>281</v>
      </c>
      <c r="J130" s="279" t="s">
        <v>281</v>
      </c>
      <c r="K130" s="279" t="s">
        <v>281</v>
      </c>
      <c r="L130" s="279" t="s">
        <v>281</v>
      </c>
      <c r="M130" s="279" t="s">
        <v>281</v>
      </c>
    </row>
    <row r="131" spans="1:25" ht="21.75" customHeight="1" x14ac:dyDescent="0.25">
      <c r="A131" s="432"/>
      <c r="B131" s="432"/>
      <c r="C131" s="432"/>
      <c r="D131" s="432"/>
      <c r="E131" s="90" t="s">
        <v>324</v>
      </c>
      <c r="F131" s="40" t="s">
        <v>18</v>
      </c>
      <c r="G131" s="40" t="s">
        <v>18</v>
      </c>
      <c r="H131" s="40" t="s">
        <v>225</v>
      </c>
      <c r="I131" s="279" t="s">
        <v>281</v>
      </c>
      <c r="J131" s="279" t="s">
        <v>281</v>
      </c>
      <c r="K131" s="279" t="s">
        <v>281</v>
      </c>
      <c r="L131" s="279" t="s">
        <v>281</v>
      </c>
      <c r="M131" s="279" t="s">
        <v>281</v>
      </c>
    </row>
    <row r="132" spans="1:25" ht="21.75" customHeight="1" x14ac:dyDescent="0.25">
      <c r="A132" s="432"/>
      <c r="B132" s="432"/>
      <c r="C132" s="432"/>
      <c r="D132" s="432"/>
      <c r="E132" s="90" t="s">
        <v>31</v>
      </c>
      <c r="F132" s="40" t="s">
        <v>18</v>
      </c>
      <c r="G132" s="40" t="s">
        <v>18</v>
      </c>
      <c r="H132" s="40" t="s">
        <v>225</v>
      </c>
      <c r="I132" s="279" t="s">
        <v>281</v>
      </c>
      <c r="J132" s="279" t="s">
        <v>281</v>
      </c>
      <c r="K132" s="279" t="s">
        <v>281</v>
      </c>
      <c r="L132" s="279" t="s">
        <v>281</v>
      </c>
      <c r="M132" s="279" t="s">
        <v>281</v>
      </c>
    </row>
    <row r="133" spans="1:25" ht="39" customHeight="1" x14ac:dyDescent="0.25">
      <c r="A133" s="431">
        <v>1</v>
      </c>
      <c r="B133" s="431" t="s">
        <v>20</v>
      </c>
      <c r="C133" s="431">
        <v>85321</v>
      </c>
      <c r="D133" s="431" t="s">
        <v>35</v>
      </c>
      <c r="E133" s="108" t="s">
        <v>545</v>
      </c>
      <c r="F133" s="96" t="s">
        <v>536</v>
      </c>
      <c r="G133" s="96" t="s">
        <v>24</v>
      </c>
      <c r="H133" s="386">
        <v>1</v>
      </c>
      <c r="I133" s="386">
        <v>0</v>
      </c>
      <c r="J133" s="386">
        <v>0</v>
      </c>
      <c r="K133" s="96" t="s">
        <v>666</v>
      </c>
      <c r="L133" s="96" t="s">
        <v>40</v>
      </c>
      <c r="M133" s="96" t="s">
        <v>40</v>
      </c>
    </row>
    <row r="134" spans="1:25" ht="21.75" customHeight="1" x14ac:dyDescent="0.25">
      <c r="A134" s="432"/>
      <c r="B134" s="432"/>
      <c r="C134" s="432"/>
      <c r="D134" s="432"/>
      <c r="E134" s="90" t="s">
        <v>244</v>
      </c>
      <c r="F134" s="40" t="s">
        <v>18</v>
      </c>
      <c r="G134" s="40" t="s">
        <v>18</v>
      </c>
      <c r="H134" s="40" t="s">
        <v>54</v>
      </c>
      <c r="I134" s="279" t="s">
        <v>281</v>
      </c>
      <c r="J134" s="279" t="s">
        <v>281</v>
      </c>
      <c r="K134" s="279" t="s">
        <v>281</v>
      </c>
      <c r="L134" s="279" t="s">
        <v>281</v>
      </c>
      <c r="M134" s="279" t="s">
        <v>281</v>
      </c>
    </row>
    <row r="135" spans="1:25" ht="21.75" customHeight="1" x14ac:dyDescent="0.25">
      <c r="A135" s="432"/>
      <c r="B135" s="432"/>
      <c r="C135" s="432"/>
      <c r="D135" s="432"/>
      <c r="E135" s="90" t="s">
        <v>324</v>
      </c>
      <c r="F135" s="40" t="s">
        <v>18</v>
      </c>
      <c r="G135" s="40" t="s">
        <v>18</v>
      </c>
      <c r="H135" s="40" t="s">
        <v>224</v>
      </c>
      <c r="I135" s="279" t="s">
        <v>281</v>
      </c>
      <c r="J135" s="279" t="s">
        <v>281</v>
      </c>
      <c r="K135" s="279" t="s">
        <v>281</v>
      </c>
      <c r="L135" s="279" t="s">
        <v>281</v>
      </c>
      <c r="M135" s="279" t="s">
        <v>281</v>
      </c>
    </row>
    <row r="136" spans="1:25" ht="21.75" customHeight="1" x14ac:dyDescent="0.25">
      <c r="A136" s="432"/>
      <c r="B136" s="432"/>
      <c r="C136" s="432"/>
      <c r="D136" s="432"/>
      <c r="E136" s="90" t="s">
        <v>31</v>
      </c>
      <c r="F136" s="40" t="s">
        <v>18</v>
      </c>
      <c r="G136" s="40" t="s">
        <v>18</v>
      </c>
      <c r="H136" s="40" t="s">
        <v>224</v>
      </c>
      <c r="I136" s="279" t="s">
        <v>281</v>
      </c>
      <c r="J136" s="279" t="s">
        <v>281</v>
      </c>
      <c r="K136" s="279" t="s">
        <v>281</v>
      </c>
      <c r="L136" s="279" t="s">
        <v>281</v>
      </c>
      <c r="M136" s="279" t="s">
        <v>281</v>
      </c>
    </row>
    <row r="137" spans="1:25" ht="88.5" customHeight="1" x14ac:dyDescent="0.25">
      <c r="A137" s="433">
        <v>1</v>
      </c>
      <c r="B137" s="431" t="s">
        <v>20</v>
      </c>
      <c r="C137" s="431" t="s">
        <v>32</v>
      </c>
      <c r="D137" s="431" t="s">
        <v>35</v>
      </c>
      <c r="E137" s="108" t="s">
        <v>523</v>
      </c>
      <c r="F137" s="96" t="s">
        <v>698</v>
      </c>
      <c r="G137" s="96" t="s">
        <v>24</v>
      </c>
      <c r="H137" s="171">
        <v>1</v>
      </c>
      <c r="I137" s="171">
        <v>0</v>
      </c>
      <c r="J137" s="171">
        <v>0</v>
      </c>
      <c r="K137" s="97">
        <v>321.27</v>
      </c>
      <c r="L137" s="97">
        <v>0</v>
      </c>
      <c r="M137" s="97">
        <v>0</v>
      </c>
    </row>
    <row r="138" spans="1:25" ht="20.100000000000001" customHeight="1" x14ac:dyDescent="0.25">
      <c r="A138" s="429"/>
      <c r="B138" s="429"/>
      <c r="C138" s="429"/>
      <c r="D138" s="429"/>
      <c r="E138" s="90" t="s">
        <v>324</v>
      </c>
      <c r="F138" s="40" t="s">
        <v>18</v>
      </c>
      <c r="G138" s="40" t="s">
        <v>18</v>
      </c>
      <c r="H138" s="40" t="s">
        <v>55</v>
      </c>
      <c r="I138" s="318" t="s">
        <v>18</v>
      </c>
      <c r="J138" s="318" t="s">
        <v>18</v>
      </c>
      <c r="K138" s="318" t="s">
        <v>18</v>
      </c>
      <c r="L138" s="318" t="s">
        <v>18</v>
      </c>
      <c r="M138" s="318" t="s">
        <v>18</v>
      </c>
    </row>
    <row r="139" spans="1:25" ht="20.100000000000001" customHeight="1" x14ac:dyDescent="0.25">
      <c r="A139" s="430"/>
      <c r="B139" s="430"/>
      <c r="C139" s="430"/>
      <c r="D139" s="430"/>
      <c r="E139" s="90" t="s">
        <v>31</v>
      </c>
      <c r="F139" s="40" t="s">
        <v>18</v>
      </c>
      <c r="G139" s="40" t="s">
        <v>18</v>
      </c>
      <c r="H139" s="40" t="s">
        <v>55</v>
      </c>
      <c r="I139" s="318" t="s">
        <v>18</v>
      </c>
      <c r="J139" s="318" t="s">
        <v>18</v>
      </c>
      <c r="K139" s="318" t="s">
        <v>18</v>
      </c>
      <c r="L139" s="318" t="s">
        <v>18</v>
      </c>
      <c r="M139" s="318" t="s">
        <v>18</v>
      </c>
    </row>
    <row r="140" spans="1:25" ht="50.1" customHeight="1" x14ac:dyDescent="0.25">
      <c r="A140" s="433">
        <v>1</v>
      </c>
      <c r="B140" s="431" t="s">
        <v>20</v>
      </c>
      <c r="C140" s="431" t="s">
        <v>32</v>
      </c>
      <c r="D140" s="431" t="s">
        <v>35</v>
      </c>
      <c r="E140" s="329" t="s">
        <v>525</v>
      </c>
      <c r="F140" s="96" t="s">
        <v>536</v>
      </c>
      <c r="G140" s="96" t="s">
        <v>24</v>
      </c>
      <c r="H140" s="171">
        <v>1</v>
      </c>
      <c r="I140" s="171">
        <v>0</v>
      </c>
      <c r="J140" s="171">
        <v>0</v>
      </c>
      <c r="K140" s="344">
        <v>28024.36</v>
      </c>
      <c r="L140" s="97">
        <v>0</v>
      </c>
      <c r="M140" s="97">
        <v>0</v>
      </c>
      <c r="Y140" s="409"/>
    </row>
    <row r="141" spans="1:25" ht="20.100000000000001" customHeight="1" x14ac:dyDescent="0.25">
      <c r="A141" s="434"/>
      <c r="B141" s="432"/>
      <c r="C141" s="432"/>
      <c r="D141" s="432"/>
      <c r="E141" s="252" t="s">
        <v>508</v>
      </c>
      <c r="F141" s="40" t="s">
        <v>18</v>
      </c>
      <c r="G141" s="40" t="s">
        <v>18</v>
      </c>
      <c r="H141" s="253" t="s">
        <v>226</v>
      </c>
      <c r="I141" s="279" t="s">
        <v>281</v>
      </c>
      <c r="J141" s="279" t="s">
        <v>281</v>
      </c>
      <c r="K141" s="279" t="s">
        <v>281</v>
      </c>
      <c r="L141" s="279" t="s">
        <v>281</v>
      </c>
      <c r="M141" s="279" t="s">
        <v>281</v>
      </c>
    </row>
    <row r="142" spans="1:25" ht="20.100000000000001" customHeight="1" x14ac:dyDescent="0.25">
      <c r="A142" s="429"/>
      <c r="B142" s="429"/>
      <c r="C142" s="429"/>
      <c r="D142" s="429"/>
      <c r="E142" s="90" t="s">
        <v>526</v>
      </c>
      <c r="F142" s="40" t="s">
        <v>18</v>
      </c>
      <c r="G142" s="40" t="s">
        <v>18</v>
      </c>
      <c r="H142" s="40" t="s">
        <v>55</v>
      </c>
      <c r="I142" s="279" t="s">
        <v>281</v>
      </c>
      <c r="J142" s="279" t="s">
        <v>281</v>
      </c>
      <c r="K142" s="279" t="s">
        <v>281</v>
      </c>
      <c r="L142" s="279" t="s">
        <v>281</v>
      </c>
      <c r="M142" s="279" t="s">
        <v>281</v>
      </c>
    </row>
    <row r="143" spans="1:25" ht="20.100000000000001" customHeight="1" x14ac:dyDescent="0.25">
      <c r="A143" s="429"/>
      <c r="B143" s="429"/>
      <c r="C143" s="429"/>
      <c r="D143" s="429"/>
      <c r="E143" s="90" t="s">
        <v>324</v>
      </c>
      <c r="F143" s="40" t="s">
        <v>18</v>
      </c>
      <c r="G143" s="40" t="s">
        <v>18</v>
      </c>
      <c r="H143" s="40" t="s">
        <v>224</v>
      </c>
      <c r="I143" s="279" t="s">
        <v>281</v>
      </c>
      <c r="J143" s="279" t="s">
        <v>281</v>
      </c>
      <c r="K143" s="279" t="s">
        <v>281</v>
      </c>
      <c r="L143" s="279" t="s">
        <v>281</v>
      </c>
      <c r="M143" s="279" t="s">
        <v>281</v>
      </c>
    </row>
    <row r="144" spans="1:25" ht="20.100000000000001" customHeight="1" x14ac:dyDescent="0.25">
      <c r="A144" s="430"/>
      <c r="B144" s="430"/>
      <c r="C144" s="430"/>
      <c r="D144" s="430"/>
      <c r="E144" s="90" t="s">
        <v>31</v>
      </c>
      <c r="F144" s="40" t="s">
        <v>18</v>
      </c>
      <c r="G144" s="40" t="s">
        <v>18</v>
      </c>
      <c r="H144" s="40" t="s">
        <v>224</v>
      </c>
      <c r="I144" s="279" t="s">
        <v>281</v>
      </c>
      <c r="J144" s="279" t="s">
        <v>281</v>
      </c>
      <c r="K144" s="279" t="s">
        <v>281</v>
      </c>
      <c r="L144" s="279" t="s">
        <v>281</v>
      </c>
      <c r="M144" s="279" t="s">
        <v>281</v>
      </c>
    </row>
    <row r="145" spans="1:42" ht="50.1" customHeight="1" x14ac:dyDescent="0.25">
      <c r="A145" s="433">
        <v>1</v>
      </c>
      <c r="B145" s="431" t="s">
        <v>20</v>
      </c>
      <c r="C145" s="431" t="s">
        <v>32</v>
      </c>
      <c r="D145" s="431" t="s">
        <v>35</v>
      </c>
      <c r="E145" s="108" t="s">
        <v>386</v>
      </c>
      <c r="F145" s="96" t="s">
        <v>536</v>
      </c>
      <c r="G145" s="96" t="s">
        <v>24</v>
      </c>
      <c r="H145" s="171">
        <v>1</v>
      </c>
      <c r="I145" s="171">
        <v>0</v>
      </c>
      <c r="J145" s="171">
        <v>0</v>
      </c>
      <c r="K145" s="97">
        <v>540.99</v>
      </c>
      <c r="L145" s="97">
        <v>0</v>
      </c>
      <c r="M145" s="97">
        <v>0</v>
      </c>
    </row>
    <row r="146" spans="1:42" ht="20.100000000000001" customHeight="1" x14ac:dyDescent="0.25">
      <c r="A146" s="429"/>
      <c r="B146" s="429"/>
      <c r="C146" s="429"/>
      <c r="D146" s="429"/>
      <c r="E146" s="90" t="s">
        <v>244</v>
      </c>
      <c r="F146" s="40" t="s">
        <v>18</v>
      </c>
      <c r="G146" s="40" t="s">
        <v>18</v>
      </c>
      <c r="H146" s="40" t="s">
        <v>63</v>
      </c>
      <c r="I146" s="279" t="s">
        <v>281</v>
      </c>
      <c r="J146" s="279" t="s">
        <v>281</v>
      </c>
      <c r="K146" s="279" t="s">
        <v>281</v>
      </c>
      <c r="L146" s="279" t="s">
        <v>281</v>
      </c>
      <c r="M146" s="279" t="s">
        <v>281</v>
      </c>
    </row>
    <row r="147" spans="1:42" ht="20.100000000000001" customHeight="1" x14ac:dyDescent="0.25">
      <c r="A147" s="429"/>
      <c r="B147" s="429"/>
      <c r="C147" s="429"/>
      <c r="D147" s="429"/>
      <c r="E147" s="90" t="s">
        <v>324</v>
      </c>
      <c r="F147" s="40" t="s">
        <v>18</v>
      </c>
      <c r="G147" s="40" t="s">
        <v>18</v>
      </c>
      <c r="H147" s="40" t="s">
        <v>55</v>
      </c>
      <c r="I147" s="279" t="s">
        <v>281</v>
      </c>
      <c r="J147" s="279" t="s">
        <v>281</v>
      </c>
      <c r="K147" s="279" t="s">
        <v>281</v>
      </c>
      <c r="L147" s="279" t="s">
        <v>281</v>
      </c>
      <c r="M147" s="279" t="s">
        <v>281</v>
      </c>
    </row>
    <row r="148" spans="1:42" ht="20.100000000000001" customHeight="1" x14ac:dyDescent="0.25">
      <c r="A148" s="430"/>
      <c r="B148" s="430"/>
      <c r="C148" s="430"/>
      <c r="D148" s="430"/>
      <c r="E148" s="90" t="s">
        <v>31</v>
      </c>
      <c r="F148" s="40" t="s">
        <v>18</v>
      </c>
      <c r="G148" s="40" t="s">
        <v>18</v>
      </c>
      <c r="H148" s="40" t="s">
        <v>55</v>
      </c>
      <c r="I148" s="279" t="s">
        <v>281</v>
      </c>
      <c r="J148" s="279" t="s">
        <v>281</v>
      </c>
      <c r="K148" s="279" t="s">
        <v>281</v>
      </c>
      <c r="L148" s="279" t="s">
        <v>281</v>
      </c>
      <c r="M148" s="279" t="s">
        <v>281</v>
      </c>
    </row>
    <row r="149" spans="1:42" ht="50.1" customHeight="1" x14ac:dyDescent="0.25">
      <c r="A149" s="433">
        <v>1</v>
      </c>
      <c r="B149" s="431" t="s">
        <v>20</v>
      </c>
      <c r="C149" s="431" t="s">
        <v>32</v>
      </c>
      <c r="D149" s="431" t="s">
        <v>35</v>
      </c>
      <c r="E149" s="108" t="s">
        <v>387</v>
      </c>
      <c r="F149" s="96" t="s">
        <v>536</v>
      </c>
      <c r="G149" s="96" t="s">
        <v>24</v>
      </c>
      <c r="H149" s="171">
        <v>1</v>
      </c>
      <c r="I149" s="171">
        <v>0</v>
      </c>
      <c r="J149" s="171">
        <v>0</v>
      </c>
      <c r="K149" s="97">
        <v>438.82</v>
      </c>
      <c r="L149" s="97">
        <v>0</v>
      </c>
      <c r="M149" s="97">
        <v>0</v>
      </c>
    </row>
    <row r="150" spans="1:42" ht="20.100000000000001" customHeight="1" x14ac:dyDescent="0.25">
      <c r="A150" s="429"/>
      <c r="B150" s="429"/>
      <c r="C150" s="429"/>
      <c r="D150" s="429"/>
      <c r="E150" s="90" t="s">
        <v>244</v>
      </c>
      <c r="F150" s="40" t="s">
        <v>18</v>
      </c>
      <c r="G150" s="40" t="s">
        <v>18</v>
      </c>
      <c r="H150" s="40" t="s">
        <v>63</v>
      </c>
      <c r="I150" s="279" t="s">
        <v>281</v>
      </c>
      <c r="J150" s="279" t="s">
        <v>281</v>
      </c>
      <c r="K150" s="279" t="s">
        <v>281</v>
      </c>
      <c r="L150" s="279" t="s">
        <v>281</v>
      </c>
      <c r="M150" s="279" t="s">
        <v>281</v>
      </c>
    </row>
    <row r="151" spans="1:42" ht="20.100000000000001" customHeight="1" x14ac:dyDescent="0.25">
      <c r="A151" s="429"/>
      <c r="B151" s="429"/>
      <c r="C151" s="429"/>
      <c r="D151" s="429"/>
      <c r="E151" s="90" t="s">
        <v>324</v>
      </c>
      <c r="F151" s="40" t="s">
        <v>18</v>
      </c>
      <c r="G151" s="40" t="s">
        <v>18</v>
      </c>
      <c r="H151" s="40" t="s">
        <v>36</v>
      </c>
      <c r="I151" s="279" t="s">
        <v>281</v>
      </c>
      <c r="J151" s="279" t="s">
        <v>281</v>
      </c>
      <c r="K151" s="279" t="s">
        <v>281</v>
      </c>
      <c r="L151" s="279" t="s">
        <v>281</v>
      </c>
      <c r="M151" s="279" t="s">
        <v>281</v>
      </c>
    </row>
    <row r="152" spans="1:42" ht="20.100000000000001" customHeight="1" x14ac:dyDescent="0.25">
      <c r="A152" s="430"/>
      <c r="B152" s="430"/>
      <c r="C152" s="430"/>
      <c r="D152" s="430"/>
      <c r="E152" s="90" t="s">
        <v>31</v>
      </c>
      <c r="F152" s="40" t="s">
        <v>18</v>
      </c>
      <c r="G152" s="40" t="s">
        <v>18</v>
      </c>
      <c r="H152" s="40" t="s">
        <v>36</v>
      </c>
      <c r="I152" s="279" t="s">
        <v>281</v>
      </c>
      <c r="J152" s="279" t="s">
        <v>281</v>
      </c>
      <c r="K152" s="279" t="s">
        <v>281</v>
      </c>
      <c r="L152" s="279" t="s">
        <v>281</v>
      </c>
      <c r="M152" s="279" t="s">
        <v>281</v>
      </c>
    </row>
    <row r="153" spans="1:42" s="328" customFormat="1" ht="39.75" customHeight="1" x14ac:dyDescent="0.25">
      <c r="A153" s="446">
        <v>1</v>
      </c>
      <c r="B153" s="428" t="s">
        <v>20</v>
      </c>
      <c r="C153" s="428" t="s">
        <v>32</v>
      </c>
      <c r="D153" s="428" t="s">
        <v>35</v>
      </c>
      <c r="E153" s="108" t="s">
        <v>619</v>
      </c>
      <c r="F153" s="96" t="s">
        <v>536</v>
      </c>
      <c r="G153" s="96" t="s">
        <v>24</v>
      </c>
      <c r="H153" s="171">
        <v>1</v>
      </c>
      <c r="I153" s="171">
        <v>0</v>
      </c>
      <c r="J153" s="171">
        <v>0</v>
      </c>
      <c r="K153" s="97">
        <v>1226.22</v>
      </c>
      <c r="L153" s="97">
        <v>0</v>
      </c>
      <c r="M153" s="97">
        <v>0</v>
      </c>
      <c r="N153" s="326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406"/>
      <c r="Z153" s="406"/>
      <c r="AA153" s="406"/>
      <c r="AB153" s="406"/>
      <c r="AC153" s="406"/>
      <c r="AD153" s="406"/>
      <c r="AE153" s="406"/>
      <c r="AF153" s="406"/>
      <c r="AG153" s="406"/>
      <c r="AH153" s="406"/>
      <c r="AI153" s="406"/>
      <c r="AJ153" s="406"/>
      <c r="AK153" s="406"/>
      <c r="AL153" s="406"/>
      <c r="AM153" s="407"/>
      <c r="AN153" s="407"/>
      <c r="AO153" s="407"/>
      <c r="AP153" s="407"/>
    </row>
    <row r="154" spans="1:42" s="328" customFormat="1" ht="20.100000000000001" customHeight="1" x14ac:dyDescent="0.25">
      <c r="A154" s="447"/>
      <c r="B154" s="447"/>
      <c r="C154" s="447"/>
      <c r="D154" s="447"/>
      <c r="E154" s="90" t="s">
        <v>244</v>
      </c>
      <c r="F154" s="40" t="s">
        <v>18</v>
      </c>
      <c r="G154" s="40" t="s">
        <v>18</v>
      </c>
      <c r="H154" s="40" t="s">
        <v>54</v>
      </c>
      <c r="I154" s="260" t="s">
        <v>281</v>
      </c>
      <c r="J154" s="260" t="s">
        <v>281</v>
      </c>
      <c r="K154" s="260" t="s">
        <v>281</v>
      </c>
      <c r="L154" s="260" t="s">
        <v>281</v>
      </c>
      <c r="M154" s="260" t="s">
        <v>281</v>
      </c>
      <c r="N154" s="326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406"/>
      <c r="Z154" s="406"/>
      <c r="AA154" s="406"/>
      <c r="AB154" s="406"/>
      <c r="AC154" s="406"/>
      <c r="AD154" s="406"/>
      <c r="AE154" s="406"/>
      <c r="AF154" s="406"/>
      <c r="AG154" s="406"/>
      <c r="AH154" s="406"/>
      <c r="AI154" s="406"/>
      <c r="AJ154" s="406"/>
      <c r="AK154" s="406"/>
      <c r="AL154" s="406"/>
      <c r="AM154" s="407"/>
      <c r="AN154" s="407"/>
      <c r="AO154" s="407"/>
      <c r="AP154" s="407"/>
    </row>
    <row r="155" spans="1:42" s="328" customFormat="1" ht="20.100000000000001" customHeight="1" x14ac:dyDescent="0.25">
      <c r="A155" s="447"/>
      <c r="B155" s="447"/>
      <c r="C155" s="447"/>
      <c r="D155" s="447"/>
      <c r="E155" s="90" t="s">
        <v>324</v>
      </c>
      <c r="F155" s="40" t="s">
        <v>18</v>
      </c>
      <c r="G155" s="40" t="s">
        <v>18</v>
      </c>
      <c r="H155" s="40" t="s">
        <v>38</v>
      </c>
      <c r="I155" s="260" t="s">
        <v>281</v>
      </c>
      <c r="J155" s="260" t="s">
        <v>281</v>
      </c>
      <c r="K155" s="260" t="s">
        <v>281</v>
      </c>
      <c r="L155" s="260" t="s">
        <v>281</v>
      </c>
      <c r="M155" s="260" t="s">
        <v>281</v>
      </c>
      <c r="N155" s="326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406"/>
      <c r="Z155" s="406"/>
      <c r="AA155" s="406"/>
      <c r="AB155" s="406"/>
      <c r="AC155" s="406"/>
      <c r="AD155" s="406"/>
      <c r="AE155" s="406"/>
      <c r="AF155" s="406"/>
      <c r="AG155" s="406"/>
      <c r="AH155" s="406"/>
      <c r="AI155" s="406"/>
      <c r="AJ155" s="406"/>
      <c r="AK155" s="406"/>
      <c r="AL155" s="406"/>
      <c r="AM155" s="407"/>
      <c r="AN155" s="407"/>
      <c r="AO155" s="407"/>
      <c r="AP155" s="407"/>
    </row>
    <row r="156" spans="1:42" s="328" customFormat="1" ht="20.100000000000001" customHeight="1" x14ac:dyDescent="0.25">
      <c r="A156" s="448"/>
      <c r="B156" s="448"/>
      <c r="C156" s="448"/>
      <c r="D156" s="448"/>
      <c r="E156" s="90" t="s">
        <v>31</v>
      </c>
      <c r="F156" s="40" t="s">
        <v>18</v>
      </c>
      <c r="G156" s="40" t="s">
        <v>18</v>
      </c>
      <c r="H156" s="40" t="s">
        <v>38</v>
      </c>
      <c r="I156" s="260" t="s">
        <v>281</v>
      </c>
      <c r="J156" s="260" t="s">
        <v>281</v>
      </c>
      <c r="K156" s="260" t="s">
        <v>281</v>
      </c>
      <c r="L156" s="260" t="s">
        <v>281</v>
      </c>
      <c r="M156" s="260" t="s">
        <v>281</v>
      </c>
      <c r="N156" s="326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406"/>
      <c r="Z156" s="406"/>
      <c r="AA156" s="406"/>
      <c r="AB156" s="406"/>
      <c r="AC156" s="406"/>
      <c r="AD156" s="406"/>
      <c r="AE156" s="406"/>
      <c r="AF156" s="406"/>
      <c r="AG156" s="406"/>
      <c r="AH156" s="406"/>
      <c r="AI156" s="406"/>
      <c r="AJ156" s="406"/>
      <c r="AK156" s="406"/>
      <c r="AL156" s="406"/>
      <c r="AM156" s="407"/>
      <c r="AN156" s="407"/>
      <c r="AO156" s="407"/>
      <c r="AP156" s="407"/>
    </row>
    <row r="157" spans="1:42" s="328" customFormat="1" ht="38.25" customHeight="1" x14ac:dyDescent="0.25">
      <c r="A157" s="446">
        <v>1</v>
      </c>
      <c r="B157" s="428" t="s">
        <v>20</v>
      </c>
      <c r="C157" s="428" t="s">
        <v>32</v>
      </c>
      <c r="D157" s="428" t="s">
        <v>35</v>
      </c>
      <c r="E157" s="108" t="s">
        <v>620</v>
      </c>
      <c r="F157" s="96" t="s">
        <v>536</v>
      </c>
      <c r="G157" s="96" t="s">
        <v>24</v>
      </c>
      <c r="H157" s="171">
        <v>1</v>
      </c>
      <c r="I157" s="171">
        <v>0</v>
      </c>
      <c r="J157" s="171">
        <v>0</v>
      </c>
      <c r="K157" s="97">
        <v>1214.7</v>
      </c>
      <c r="L157" s="97">
        <v>0</v>
      </c>
      <c r="M157" s="97">
        <v>0</v>
      </c>
      <c r="N157" s="326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406"/>
      <c r="Z157" s="406"/>
      <c r="AA157" s="406"/>
      <c r="AB157" s="406"/>
      <c r="AC157" s="406"/>
      <c r="AD157" s="406"/>
      <c r="AE157" s="406"/>
      <c r="AF157" s="406"/>
      <c r="AG157" s="406"/>
      <c r="AH157" s="406"/>
      <c r="AI157" s="406"/>
      <c r="AJ157" s="406"/>
      <c r="AK157" s="406"/>
      <c r="AL157" s="406"/>
      <c r="AM157" s="407"/>
      <c r="AN157" s="407"/>
      <c r="AO157" s="407"/>
      <c r="AP157" s="407"/>
    </row>
    <row r="158" spans="1:42" s="328" customFormat="1" ht="20.100000000000001" customHeight="1" x14ac:dyDescent="0.25">
      <c r="A158" s="447"/>
      <c r="B158" s="447"/>
      <c r="C158" s="447"/>
      <c r="D158" s="447"/>
      <c r="E158" s="90" t="s">
        <v>244</v>
      </c>
      <c r="F158" s="40" t="s">
        <v>18</v>
      </c>
      <c r="G158" s="40" t="s">
        <v>18</v>
      </c>
      <c r="H158" s="40" t="s">
        <v>225</v>
      </c>
      <c r="I158" s="260" t="s">
        <v>281</v>
      </c>
      <c r="J158" s="260" t="s">
        <v>281</v>
      </c>
      <c r="K158" s="260" t="s">
        <v>281</v>
      </c>
      <c r="L158" s="260" t="s">
        <v>281</v>
      </c>
      <c r="M158" s="260" t="s">
        <v>281</v>
      </c>
      <c r="N158" s="326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406"/>
      <c r="Z158" s="406"/>
      <c r="AA158" s="406"/>
      <c r="AB158" s="406"/>
      <c r="AC158" s="406"/>
      <c r="AD158" s="406"/>
      <c r="AE158" s="406"/>
      <c r="AF158" s="406"/>
      <c r="AG158" s="406"/>
      <c r="AH158" s="406"/>
      <c r="AI158" s="406"/>
      <c r="AJ158" s="406"/>
      <c r="AK158" s="406"/>
      <c r="AL158" s="406"/>
      <c r="AM158" s="407"/>
      <c r="AN158" s="407"/>
      <c r="AO158" s="407"/>
      <c r="AP158" s="407"/>
    </row>
    <row r="159" spans="1:42" s="328" customFormat="1" ht="20.100000000000001" customHeight="1" x14ac:dyDescent="0.25">
      <c r="A159" s="447"/>
      <c r="B159" s="447"/>
      <c r="C159" s="447"/>
      <c r="D159" s="447"/>
      <c r="E159" s="90" t="s">
        <v>324</v>
      </c>
      <c r="F159" s="40" t="s">
        <v>18</v>
      </c>
      <c r="G159" s="40" t="s">
        <v>18</v>
      </c>
      <c r="H159" s="40" t="s">
        <v>226</v>
      </c>
      <c r="I159" s="260" t="s">
        <v>281</v>
      </c>
      <c r="J159" s="260" t="s">
        <v>281</v>
      </c>
      <c r="K159" s="260" t="s">
        <v>281</v>
      </c>
      <c r="L159" s="260" t="s">
        <v>281</v>
      </c>
      <c r="M159" s="260" t="s">
        <v>281</v>
      </c>
      <c r="N159" s="326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406"/>
      <c r="Z159" s="406"/>
      <c r="AA159" s="406"/>
      <c r="AB159" s="406"/>
      <c r="AC159" s="406"/>
      <c r="AD159" s="406"/>
      <c r="AE159" s="406"/>
      <c r="AF159" s="406"/>
      <c r="AG159" s="406"/>
      <c r="AH159" s="406"/>
      <c r="AI159" s="406"/>
      <c r="AJ159" s="406"/>
      <c r="AK159" s="406"/>
      <c r="AL159" s="406"/>
      <c r="AM159" s="407"/>
      <c r="AN159" s="407"/>
      <c r="AO159" s="407"/>
      <c r="AP159" s="407"/>
    </row>
    <row r="160" spans="1:42" s="328" customFormat="1" ht="20.100000000000001" customHeight="1" x14ac:dyDescent="0.25">
      <c r="A160" s="448"/>
      <c r="B160" s="448"/>
      <c r="C160" s="448"/>
      <c r="D160" s="448"/>
      <c r="E160" s="90" t="s">
        <v>31</v>
      </c>
      <c r="F160" s="40" t="s">
        <v>18</v>
      </c>
      <c r="G160" s="40" t="s">
        <v>18</v>
      </c>
      <c r="H160" s="40" t="s">
        <v>226</v>
      </c>
      <c r="I160" s="260" t="s">
        <v>281</v>
      </c>
      <c r="J160" s="260" t="s">
        <v>281</v>
      </c>
      <c r="K160" s="260" t="s">
        <v>281</v>
      </c>
      <c r="L160" s="260" t="s">
        <v>281</v>
      </c>
      <c r="M160" s="260" t="s">
        <v>281</v>
      </c>
      <c r="N160" s="326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406"/>
      <c r="Z160" s="406"/>
      <c r="AA160" s="406"/>
      <c r="AB160" s="406"/>
      <c r="AC160" s="406"/>
      <c r="AD160" s="406"/>
      <c r="AE160" s="406"/>
      <c r="AF160" s="406"/>
      <c r="AG160" s="406"/>
      <c r="AH160" s="406"/>
      <c r="AI160" s="406"/>
      <c r="AJ160" s="406"/>
      <c r="AK160" s="406"/>
      <c r="AL160" s="406"/>
      <c r="AM160" s="407"/>
      <c r="AN160" s="407"/>
      <c r="AO160" s="407"/>
      <c r="AP160" s="407"/>
    </row>
    <row r="161" spans="1:42" s="328" customFormat="1" ht="87" customHeight="1" x14ac:dyDescent="0.25">
      <c r="A161" s="446">
        <v>1</v>
      </c>
      <c r="B161" s="428" t="s">
        <v>20</v>
      </c>
      <c r="C161" s="428" t="s">
        <v>32</v>
      </c>
      <c r="D161" s="428" t="s">
        <v>35</v>
      </c>
      <c r="E161" s="108" t="s">
        <v>621</v>
      </c>
      <c r="F161" s="96" t="s">
        <v>536</v>
      </c>
      <c r="G161" s="96" t="s">
        <v>24</v>
      </c>
      <c r="H161" s="171">
        <v>0</v>
      </c>
      <c r="I161" s="171">
        <v>3</v>
      </c>
      <c r="J161" s="171">
        <v>0</v>
      </c>
      <c r="K161" s="97">
        <v>15446.54</v>
      </c>
      <c r="L161" s="97">
        <v>0</v>
      </c>
      <c r="M161" s="97">
        <v>0</v>
      </c>
      <c r="N161" s="326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406"/>
      <c r="Z161" s="406"/>
      <c r="AA161" s="406"/>
      <c r="AB161" s="406"/>
      <c r="AC161" s="406"/>
      <c r="AD161" s="406"/>
      <c r="AE161" s="406"/>
      <c r="AF161" s="406"/>
      <c r="AG161" s="406"/>
      <c r="AH161" s="406"/>
      <c r="AI161" s="406"/>
      <c r="AJ161" s="406"/>
      <c r="AK161" s="406"/>
      <c r="AL161" s="406"/>
      <c r="AM161" s="407"/>
      <c r="AN161" s="407"/>
      <c r="AO161" s="407"/>
      <c r="AP161" s="407"/>
    </row>
    <row r="162" spans="1:42" s="328" customFormat="1" ht="20.100000000000001" customHeight="1" x14ac:dyDescent="0.25">
      <c r="A162" s="447"/>
      <c r="B162" s="447"/>
      <c r="C162" s="447"/>
      <c r="D162" s="447"/>
      <c r="E162" s="90" t="s">
        <v>244</v>
      </c>
      <c r="F162" s="40" t="s">
        <v>18</v>
      </c>
      <c r="G162" s="40" t="s">
        <v>18</v>
      </c>
      <c r="H162" s="40" t="s">
        <v>54</v>
      </c>
      <c r="I162" s="260" t="s">
        <v>281</v>
      </c>
      <c r="J162" s="260" t="s">
        <v>281</v>
      </c>
      <c r="K162" s="260" t="s">
        <v>281</v>
      </c>
      <c r="L162" s="260" t="s">
        <v>281</v>
      </c>
      <c r="M162" s="260" t="s">
        <v>281</v>
      </c>
      <c r="N162" s="326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406"/>
      <c r="Z162" s="406"/>
      <c r="AA162" s="406"/>
      <c r="AB162" s="406"/>
      <c r="AC162" s="406"/>
      <c r="AD162" s="406"/>
      <c r="AE162" s="406"/>
      <c r="AF162" s="406"/>
      <c r="AG162" s="406"/>
      <c r="AH162" s="406"/>
      <c r="AI162" s="406"/>
      <c r="AJ162" s="406"/>
      <c r="AK162" s="406"/>
      <c r="AL162" s="406"/>
      <c r="AM162" s="407"/>
      <c r="AN162" s="407"/>
      <c r="AO162" s="407"/>
      <c r="AP162" s="407"/>
    </row>
    <row r="163" spans="1:42" s="328" customFormat="1" ht="20.100000000000001" customHeight="1" x14ac:dyDescent="0.25">
      <c r="A163" s="447"/>
      <c r="B163" s="447"/>
      <c r="C163" s="447"/>
      <c r="D163" s="447"/>
      <c r="E163" s="90" t="s">
        <v>324</v>
      </c>
      <c r="F163" s="40" t="s">
        <v>18</v>
      </c>
      <c r="G163" s="40" t="s">
        <v>18</v>
      </c>
      <c r="H163" s="375" t="s">
        <v>18</v>
      </c>
      <c r="I163" s="260" t="s">
        <v>36</v>
      </c>
      <c r="J163" s="260" t="s">
        <v>281</v>
      </c>
      <c r="K163" s="260" t="s">
        <v>281</v>
      </c>
      <c r="L163" s="260" t="s">
        <v>281</v>
      </c>
      <c r="M163" s="260" t="s">
        <v>281</v>
      </c>
      <c r="N163" s="326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406"/>
      <c r="Z163" s="406"/>
      <c r="AA163" s="406"/>
      <c r="AB163" s="406"/>
      <c r="AC163" s="406"/>
      <c r="AD163" s="406"/>
      <c r="AE163" s="406"/>
      <c r="AF163" s="406"/>
      <c r="AG163" s="406"/>
      <c r="AH163" s="406"/>
      <c r="AI163" s="406"/>
      <c r="AJ163" s="406"/>
      <c r="AK163" s="406"/>
      <c r="AL163" s="406"/>
      <c r="AM163" s="407"/>
      <c r="AN163" s="407"/>
      <c r="AO163" s="407"/>
      <c r="AP163" s="407"/>
    </row>
    <row r="164" spans="1:42" s="328" customFormat="1" ht="20.100000000000001" customHeight="1" x14ac:dyDescent="0.25">
      <c r="A164" s="448"/>
      <c r="B164" s="448"/>
      <c r="C164" s="448"/>
      <c r="D164" s="448"/>
      <c r="E164" s="90" t="s">
        <v>31</v>
      </c>
      <c r="F164" s="40" t="s">
        <v>18</v>
      </c>
      <c r="G164" s="40" t="s">
        <v>18</v>
      </c>
      <c r="H164" s="375" t="s">
        <v>18</v>
      </c>
      <c r="I164" s="260" t="s">
        <v>68</v>
      </c>
      <c r="J164" s="260" t="s">
        <v>281</v>
      </c>
      <c r="K164" s="260" t="s">
        <v>281</v>
      </c>
      <c r="L164" s="260" t="s">
        <v>281</v>
      </c>
      <c r="M164" s="260" t="s">
        <v>281</v>
      </c>
      <c r="N164" s="326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406"/>
      <c r="Z164" s="406"/>
      <c r="AA164" s="406"/>
      <c r="AB164" s="406"/>
      <c r="AC164" s="406"/>
      <c r="AD164" s="406"/>
      <c r="AE164" s="406"/>
      <c r="AF164" s="406"/>
      <c r="AG164" s="406"/>
      <c r="AH164" s="406"/>
      <c r="AI164" s="406"/>
      <c r="AJ164" s="406"/>
      <c r="AK164" s="406"/>
      <c r="AL164" s="406"/>
      <c r="AM164" s="407"/>
      <c r="AN164" s="407"/>
      <c r="AO164" s="407"/>
      <c r="AP164" s="407"/>
    </row>
    <row r="165" spans="1:42" s="328" customFormat="1" ht="87" customHeight="1" x14ac:dyDescent="0.25">
      <c r="A165" s="446">
        <v>1</v>
      </c>
      <c r="B165" s="428" t="s">
        <v>20</v>
      </c>
      <c r="C165" s="428" t="s">
        <v>32</v>
      </c>
      <c r="D165" s="428" t="s">
        <v>35</v>
      </c>
      <c r="E165" s="108" t="s">
        <v>622</v>
      </c>
      <c r="F165" s="96" t="s">
        <v>364</v>
      </c>
      <c r="G165" s="96" t="s">
        <v>24</v>
      </c>
      <c r="H165" s="171">
        <v>1</v>
      </c>
      <c r="I165" s="171">
        <v>0</v>
      </c>
      <c r="J165" s="171">
        <v>0</v>
      </c>
      <c r="K165" s="97">
        <v>400</v>
      </c>
      <c r="L165" s="97">
        <v>0</v>
      </c>
      <c r="M165" s="97">
        <v>0</v>
      </c>
      <c r="N165" s="326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406"/>
      <c r="Z165" s="406"/>
      <c r="AA165" s="406"/>
      <c r="AB165" s="406"/>
      <c r="AC165" s="406"/>
      <c r="AD165" s="406"/>
      <c r="AE165" s="406"/>
      <c r="AF165" s="406"/>
      <c r="AG165" s="406"/>
      <c r="AH165" s="406"/>
      <c r="AI165" s="406"/>
      <c r="AJ165" s="406"/>
      <c r="AK165" s="406"/>
      <c r="AL165" s="406"/>
      <c r="AM165" s="407"/>
      <c r="AN165" s="407"/>
      <c r="AO165" s="407"/>
      <c r="AP165" s="407"/>
    </row>
    <row r="166" spans="1:42" s="328" customFormat="1" ht="20.100000000000001" customHeight="1" x14ac:dyDescent="0.25">
      <c r="A166" s="447"/>
      <c r="B166" s="447"/>
      <c r="C166" s="447"/>
      <c r="D166" s="447"/>
      <c r="E166" s="90" t="s">
        <v>244</v>
      </c>
      <c r="F166" s="40" t="s">
        <v>18</v>
      </c>
      <c r="G166" s="40" t="s">
        <v>18</v>
      </c>
      <c r="H166" s="40" t="s">
        <v>54</v>
      </c>
      <c r="I166" s="260" t="s">
        <v>281</v>
      </c>
      <c r="J166" s="260" t="s">
        <v>281</v>
      </c>
      <c r="K166" s="260" t="s">
        <v>281</v>
      </c>
      <c r="L166" s="260" t="s">
        <v>281</v>
      </c>
      <c r="M166" s="260" t="s">
        <v>281</v>
      </c>
      <c r="N166" s="326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406"/>
      <c r="Z166" s="406"/>
      <c r="AA166" s="406"/>
      <c r="AB166" s="406"/>
      <c r="AC166" s="406"/>
      <c r="AD166" s="406"/>
      <c r="AE166" s="406"/>
      <c r="AF166" s="406"/>
      <c r="AG166" s="406"/>
      <c r="AH166" s="406"/>
      <c r="AI166" s="406"/>
      <c r="AJ166" s="406"/>
      <c r="AK166" s="406"/>
      <c r="AL166" s="406"/>
      <c r="AM166" s="407"/>
      <c r="AN166" s="407"/>
      <c r="AO166" s="407"/>
      <c r="AP166" s="407"/>
    </row>
    <row r="167" spans="1:42" s="328" customFormat="1" ht="20.100000000000001" customHeight="1" x14ac:dyDescent="0.25">
      <c r="A167" s="447"/>
      <c r="B167" s="447"/>
      <c r="C167" s="447"/>
      <c r="D167" s="447"/>
      <c r="E167" s="90" t="s">
        <v>324</v>
      </c>
      <c r="F167" s="40" t="s">
        <v>18</v>
      </c>
      <c r="G167" s="40" t="s">
        <v>18</v>
      </c>
      <c r="H167" s="40" t="s">
        <v>223</v>
      </c>
      <c r="I167" s="260" t="s">
        <v>281</v>
      </c>
      <c r="J167" s="260" t="s">
        <v>281</v>
      </c>
      <c r="K167" s="260" t="s">
        <v>281</v>
      </c>
      <c r="L167" s="260" t="s">
        <v>281</v>
      </c>
      <c r="M167" s="260" t="s">
        <v>281</v>
      </c>
      <c r="N167" s="326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406"/>
      <c r="Z167" s="406"/>
      <c r="AA167" s="406"/>
      <c r="AB167" s="406"/>
      <c r="AC167" s="406"/>
      <c r="AD167" s="406"/>
      <c r="AE167" s="406"/>
      <c r="AF167" s="406"/>
      <c r="AG167" s="406"/>
      <c r="AH167" s="406"/>
      <c r="AI167" s="406"/>
      <c r="AJ167" s="406"/>
      <c r="AK167" s="406"/>
      <c r="AL167" s="406"/>
      <c r="AM167" s="407"/>
      <c r="AN167" s="407"/>
      <c r="AO167" s="407"/>
      <c r="AP167" s="407"/>
    </row>
    <row r="168" spans="1:42" s="328" customFormat="1" ht="20.100000000000001" customHeight="1" x14ac:dyDescent="0.25">
      <c r="A168" s="448"/>
      <c r="B168" s="448"/>
      <c r="C168" s="448"/>
      <c r="D168" s="448"/>
      <c r="E168" s="90" t="s">
        <v>31</v>
      </c>
      <c r="F168" s="40" t="s">
        <v>18</v>
      </c>
      <c r="G168" s="40" t="s">
        <v>18</v>
      </c>
      <c r="H168" s="40" t="s">
        <v>223</v>
      </c>
      <c r="I168" s="260" t="s">
        <v>281</v>
      </c>
      <c r="J168" s="260" t="s">
        <v>281</v>
      </c>
      <c r="K168" s="260" t="s">
        <v>281</v>
      </c>
      <c r="L168" s="260" t="s">
        <v>281</v>
      </c>
      <c r="M168" s="260" t="s">
        <v>281</v>
      </c>
      <c r="N168" s="326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406"/>
      <c r="Z168" s="406"/>
      <c r="AA168" s="406"/>
      <c r="AB168" s="406"/>
      <c r="AC168" s="406"/>
      <c r="AD168" s="406"/>
      <c r="AE168" s="406"/>
      <c r="AF168" s="406"/>
      <c r="AG168" s="406"/>
      <c r="AH168" s="406"/>
      <c r="AI168" s="406"/>
      <c r="AJ168" s="406"/>
      <c r="AK168" s="406"/>
      <c r="AL168" s="406"/>
      <c r="AM168" s="407"/>
      <c r="AN168" s="407"/>
      <c r="AO168" s="407"/>
      <c r="AP168" s="407"/>
    </row>
    <row r="169" spans="1:42" s="328" customFormat="1" ht="52.5" customHeight="1" x14ac:dyDescent="0.25">
      <c r="A169" s="446">
        <v>1</v>
      </c>
      <c r="B169" s="428" t="s">
        <v>20</v>
      </c>
      <c r="C169" s="428" t="s">
        <v>32</v>
      </c>
      <c r="D169" s="428" t="s">
        <v>35</v>
      </c>
      <c r="E169" s="108" t="s">
        <v>667</v>
      </c>
      <c r="F169" s="96" t="s">
        <v>536</v>
      </c>
      <c r="G169" s="96" t="s">
        <v>24</v>
      </c>
      <c r="H169" s="171">
        <v>0</v>
      </c>
      <c r="I169" s="171">
        <v>1</v>
      </c>
      <c r="J169" s="171">
        <v>0</v>
      </c>
      <c r="K169" s="97">
        <v>14044.64</v>
      </c>
      <c r="L169" s="97">
        <v>0</v>
      </c>
      <c r="M169" s="97">
        <v>0</v>
      </c>
      <c r="N169" s="326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406"/>
      <c r="Z169" s="406"/>
      <c r="AA169" s="406"/>
      <c r="AB169" s="406"/>
      <c r="AC169" s="406"/>
      <c r="AD169" s="406"/>
      <c r="AE169" s="406"/>
      <c r="AF169" s="406"/>
      <c r="AG169" s="406"/>
      <c r="AH169" s="406"/>
      <c r="AI169" s="406"/>
      <c r="AJ169" s="406"/>
      <c r="AK169" s="406"/>
      <c r="AL169" s="406"/>
      <c r="AM169" s="407"/>
      <c r="AN169" s="407"/>
      <c r="AO169" s="407"/>
      <c r="AP169" s="407"/>
    </row>
    <row r="170" spans="1:42" s="328" customFormat="1" ht="20.100000000000001" customHeight="1" x14ac:dyDescent="0.25">
      <c r="A170" s="447"/>
      <c r="B170" s="447"/>
      <c r="C170" s="447"/>
      <c r="D170" s="447"/>
      <c r="E170" s="90" t="s">
        <v>244</v>
      </c>
      <c r="F170" s="40" t="s">
        <v>18</v>
      </c>
      <c r="G170" s="40" t="s">
        <v>18</v>
      </c>
      <c r="H170" s="40" t="s">
        <v>68</v>
      </c>
      <c r="I170" s="260" t="s">
        <v>281</v>
      </c>
      <c r="J170" s="260" t="s">
        <v>281</v>
      </c>
      <c r="K170" s="260" t="s">
        <v>281</v>
      </c>
      <c r="L170" s="260" t="s">
        <v>281</v>
      </c>
      <c r="M170" s="260" t="s">
        <v>281</v>
      </c>
      <c r="N170" s="326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406"/>
      <c r="Z170" s="406"/>
      <c r="AA170" s="406"/>
      <c r="AB170" s="406"/>
      <c r="AC170" s="406"/>
      <c r="AD170" s="406"/>
      <c r="AE170" s="406"/>
      <c r="AF170" s="406"/>
      <c r="AG170" s="406"/>
      <c r="AH170" s="406"/>
      <c r="AI170" s="406"/>
      <c r="AJ170" s="406"/>
      <c r="AK170" s="406"/>
      <c r="AL170" s="406"/>
      <c r="AM170" s="407"/>
      <c r="AN170" s="407"/>
      <c r="AO170" s="407"/>
      <c r="AP170" s="407"/>
    </row>
    <row r="171" spans="1:42" s="328" customFormat="1" ht="20.100000000000001" customHeight="1" x14ac:dyDescent="0.25">
      <c r="A171" s="447"/>
      <c r="B171" s="447"/>
      <c r="C171" s="447"/>
      <c r="D171" s="447"/>
      <c r="E171" s="90" t="s">
        <v>324</v>
      </c>
      <c r="F171" s="40" t="s">
        <v>18</v>
      </c>
      <c r="G171" s="40" t="s">
        <v>18</v>
      </c>
      <c r="H171" s="260" t="s">
        <v>281</v>
      </c>
      <c r="I171" s="352" t="s">
        <v>223</v>
      </c>
      <c r="J171" s="260" t="s">
        <v>281</v>
      </c>
      <c r="K171" s="260" t="s">
        <v>281</v>
      </c>
      <c r="L171" s="260" t="s">
        <v>281</v>
      </c>
      <c r="M171" s="260" t="s">
        <v>281</v>
      </c>
      <c r="N171" s="326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406"/>
      <c r="Z171" s="406"/>
      <c r="AA171" s="406"/>
      <c r="AB171" s="406"/>
      <c r="AC171" s="406"/>
      <c r="AD171" s="406"/>
      <c r="AE171" s="406"/>
      <c r="AF171" s="406"/>
      <c r="AG171" s="406"/>
      <c r="AH171" s="406"/>
      <c r="AI171" s="406"/>
      <c r="AJ171" s="406"/>
      <c r="AK171" s="406"/>
      <c r="AL171" s="406"/>
      <c r="AM171" s="407"/>
      <c r="AN171" s="407"/>
      <c r="AO171" s="407"/>
      <c r="AP171" s="407"/>
    </row>
    <row r="172" spans="1:42" s="328" customFormat="1" ht="20.100000000000001" customHeight="1" x14ac:dyDescent="0.25">
      <c r="A172" s="448"/>
      <c r="B172" s="448"/>
      <c r="C172" s="448"/>
      <c r="D172" s="448"/>
      <c r="E172" s="90" t="s">
        <v>678</v>
      </c>
      <c r="F172" s="40" t="s">
        <v>18</v>
      </c>
      <c r="G172" s="40" t="s">
        <v>18</v>
      </c>
      <c r="H172" s="260" t="s">
        <v>281</v>
      </c>
      <c r="I172" s="260" t="s">
        <v>224</v>
      </c>
      <c r="J172" s="260" t="s">
        <v>281</v>
      </c>
      <c r="K172" s="260" t="s">
        <v>281</v>
      </c>
      <c r="L172" s="260" t="s">
        <v>281</v>
      </c>
      <c r="M172" s="260" t="s">
        <v>281</v>
      </c>
      <c r="N172" s="326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406"/>
      <c r="Z172" s="406"/>
      <c r="AA172" s="406"/>
      <c r="AB172" s="406"/>
      <c r="AC172" s="406"/>
      <c r="AD172" s="406"/>
      <c r="AE172" s="406"/>
      <c r="AF172" s="406"/>
      <c r="AG172" s="406"/>
      <c r="AH172" s="406"/>
      <c r="AI172" s="406"/>
      <c r="AJ172" s="406"/>
      <c r="AK172" s="406"/>
      <c r="AL172" s="406"/>
      <c r="AM172" s="407"/>
      <c r="AN172" s="407"/>
      <c r="AO172" s="407"/>
      <c r="AP172" s="407"/>
    </row>
    <row r="173" spans="1:42" s="328" customFormat="1" ht="52.5" customHeight="1" x14ac:dyDescent="0.25">
      <c r="A173" s="446">
        <v>1</v>
      </c>
      <c r="B173" s="428" t="s">
        <v>20</v>
      </c>
      <c r="C173" s="428" t="s">
        <v>32</v>
      </c>
      <c r="D173" s="428" t="s">
        <v>35</v>
      </c>
      <c r="E173" s="108" t="s">
        <v>668</v>
      </c>
      <c r="F173" s="96" t="s">
        <v>364</v>
      </c>
      <c r="G173" s="96" t="s">
        <v>24</v>
      </c>
      <c r="H173" s="171">
        <v>1</v>
      </c>
      <c r="I173" s="171">
        <v>0</v>
      </c>
      <c r="J173" s="171">
        <v>0</v>
      </c>
      <c r="K173" s="97">
        <v>65.959999999999994</v>
      </c>
      <c r="L173" s="97">
        <v>0</v>
      </c>
      <c r="M173" s="97">
        <v>0</v>
      </c>
      <c r="N173" s="326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406"/>
      <c r="Z173" s="406"/>
      <c r="AA173" s="406"/>
      <c r="AB173" s="406"/>
      <c r="AC173" s="406"/>
      <c r="AD173" s="406"/>
      <c r="AE173" s="406"/>
      <c r="AF173" s="406"/>
      <c r="AG173" s="406"/>
      <c r="AH173" s="406"/>
      <c r="AI173" s="406"/>
      <c r="AJ173" s="406"/>
      <c r="AK173" s="406"/>
      <c r="AL173" s="406"/>
      <c r="AM173" s="407"/>
      <c r="AN173" s="407"/>
      <c r="AO173" s="407"/>
      <c r="AP173" s="407"/>
    </row>
    <row r="174" spans="1:42" s="328" customFormat="1" ht="20.100000000000001" customHeight="1" x14ac:dyDescent="0.25">
      <c r="A174" s="447"/>
      <c r="B174" s="447"/>
      <c r="C174" s="447"/>
      <c r="D174" s="447"/>
      <c r="E174" s="90" t="s">
        <v>244</v>
      </c>
      <c r="F174" s="40" t="s">
        <v>18</v>
      </c>
      <c r="G174" s="40" t="s">
        <v>18</v>
      </c>
      <c r="H174" s="40" t="s">
        <v>38</v>
      </c>
      <c r="I174" s="260" t="s">
        <v>281</v>
      </c>
      <c r="J174" s="260" t="s">
        <v>281</v>
      </c>
      <c r="K174" s="260" t="s">
        <v>281</v>
      </c>
      <c r="L174" s="260" t="s">
        <v>281</v>
      </c>
      <c r="M174" s="260" t="s">
        <v>281</v>
      </c>
      <c r="N174" s="326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406"/>
      <c r="Z174" s="406"/>
      <c r="AA174" s="406"/>
      <c r="AB174" s="406"/>
      <c r="AC174" s="406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7"/>
      <c r="AN174" s="407"/>
      <c r="AO174" s="407"/>
      <c r="AP174" s="407"/>
    </row>
    <row r="175" spans="1:42" s="328" customFormat="1" ht="20.100000000000001" customHeight="1" x14ac:dyDescent="0.25">
      <c r="A175" s="447"/>
      <c r="B175" s="447"/>
      <c r="C175" s="447"/>
      <c r="D175" s="447"/>
      <c r="E175" s="90" t="s">
        <v>324</v>
      </c>
      <c r="F175" s="40" t="s">
        <v>18</v>
      </c>
      <c r="G175" s="40" t="s">
        <v>18</v>
      </c>
      <c r="H175" s="40" t="s">
        <v>38</v>
      </c>
      <c r="I175" s="260" t="s">
        <v>281</v>
      </c>
      <c r="J175" s="260" t="s">
        <v>281</v>
      </c>
      <c r="K175" s="260" t="s">
        <v>281</v>
      </c>
      <c r="L175" s="260" t="s">
        <v>281</v>
      </c>
      <c r="M175" s="260" t="s">
        <v>281</v>
      </c>
      <c r="N175" s="326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406"/>
      <c r="Z175" s="406"/>
      <c r="AA175" s="406"/>
      <c r="AB175" s="406"/>
      <c r="AC175" s="406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7"/>
      <c r="AN175" s="407"/>
      <c r="AO175" s="407"/>
      <c r="AP175" s="407"/>
    </row>
    <row r="176" spans="1:42" s="328" customFormat="1" ht="20.100000000000001" customHeight="1" x14ac:dyDescent="0.25">
      <c r="A176" s="448"/>
      <c r="B176" s="448"/>
      <c r="C176" s="448"/>
      <c r="D176" s="448"/>
      <c r="E176" s="90" t="s">
        <v>31</v>
      </c>
      <c r="F176" s="40" t="s">
        <v>18</v>
      </c>
      <c r="G176" s="40" t="s">
        <v>18</v>
      </c>
      <c r="H176" s="40" t="s">
        <v>38</v>
      </c>
      <c r="I176" s="260" t="s">
        <v>281</v>
      </c>
      <c r="J176" s="260" t="s">
        <v>281</v>
      </c>
      <c r="K176" s="260" t="s">
        <v>281</v>
      </c>
      <c r="L176" s="260" t="s">
        <v>281</v>
      </c>
      <c r="M176" s="260" t="s">
        <v>281</v>
      </c>
      <c r="N176" s="326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406"/>
      <c r="Z176" s="406"/>
      <c r="AA176" s="406"/>
      <c r="AB176" s="406"/>
      <c r="AC176" s="406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7"/>
      <c r="AN176" s="407"/>
      <c r="AO176" s="407"/>
      <c r="AP176" s="407"/>
    </row>
    <row r="177" spans="1:42" s="328" customFormat="1" ht="71.25" customHeight="1" x14ac:dyDescent="0.25">
      <c r="A177" s="446">
        <v>1</v>
      </c>
      <c r="B177" s="428" t="s">
        <v>20</v>
      </c>
      <c r="C177" s="428" t="s">
        <v>32</v>
      </c>
      <c r="D177" s="428" t="s">
        <v>35</v>
      </c>
      <c r="E177" s="108" t="s">
        <v>669</v>
      </c>
      <c r="F177" s="96" t="s">
        <v>358</v>
      </c>
      <c r="G177" s="96" t="s">
        <v>24</v>
      </c>
      <c r="H177" s="171">
        <v>1</v>
      </c>
      <c r="I177" s="171">
        <v>0</v>
      </c>
      <c r="J177" s="171">
        <v>0</v>
      </c>
      <c r="K177" s="97">
        <v>65.319999999999993</v>
      </c>
      <c r="L177" s="97">
        <v>0</v>
      </c>
      <c r="M177" s="97">
        <v>0</v>
      </c>
      <c r="N177" s="326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406"/>
      <c r="Z177" s="406"/>
      <c r="AA177" s="406"/>
      <c r="AB177" s="406"/>
      <c r="AC177" s="406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7"/>
      <c r="AN177" s="407"/>
      <c r="AO177" s="407"/>
      <c r="AP177" s="407"/>
    </row>
    <row r="178" spans="1:42" s="328" customFormat="1" ht="20.100000000000001" customHeight="1" x14ac:dyDescent="0.25">
      <c r="A178" s="447"/>
      <c r="B178" s="447"/>
      <c r="C178" s="447"/>
      <c r="D178" s="447"/>
      <c r="E178" s="90" t="s">
        <v>244</v>
      </c>
      <c r="F178" s="40" t="s">
        <v>18</v>
      </c>
      <c r="G178" s="40" t="s">
        <v>18</v>
      </c>
      <c r="H178" s="40" t="s">
        <v>38</v>
      </c>
      <c r="I178" s="260" t="s">
        <v>281</v>
      </c>
      <c r="J178" s="260" t="s">
        <v>281</v>
      </c>
      <c r="K178" s="260" t="s">
        <v>281</v>
      </c>
      <c r="L178" s="260" t="s">
        <v>281</v>
      </c>
      <c r="M178" s="260" t="s">
        <v>281</v>
      </c>
      <c r="N178" s="326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406"/>
      <c r="Z178" s="406"/>
      <c r="AA178" s="406"/>
      <c r="AB178" s="406"/>
      <c r="AC178" s="406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7"/>
      <c r="AN178" s="407"/>
      <c r="AO178" s="407"/>
      <c r="AP178" s="407"/>
    </row>
    <row r="179" spans="1:42" s="328" customFormat="1" ht="20.100000000000001" customHeight="1" x14ac:dyDescent="0.25">
      <c r="A179" s="447"/>
      <c r="B179" s="447"/>
      <c r="C179" s="447"/>
      <c r="D179" s="447"/>
      <c r="E179" s="90" t="s">
        <v>324</v>
      </c>
      <c r="F179" s="40" t="s">
        <v>18</v>
      </c>
      <c r="G179" s="40" t="s">
        <v>18</v>
      </c>
      <c r="H179" s="40" t="s">
        <v>38</v>
      </c>
      <c r="I179" s="260" t="s">
        <v>281</v>
      </c>
      <c r="J179" s="260" t="s">
        <v>281</v>
      </c>
      <c r="K179" s="260" t="s">
        <v>281</v>
      </c>
      <c r="L179" s="260" t="s">
        <v>281</v>
      </c>
      <c r="M179" s="260" t="s">
        <v>281</v>
      </c>
      <c r="N179" s="326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406"/>
      <c r="Z179" s="406"/>
      <c r="AA179" s="406"/>
      <c r="AB179" s="406"/>
      <c r="AC179" s="406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7"/>
      <c r="AN179" s="407"/>
      <c r="AO179" s="407"/>
      <c r="AP179" s="407"/>
    </row>
    <row r="180" spans="1:42" s="328" customFormat="1" ht="20.100000000000001" customHeight="1" x14ac:dyDescent="0.25">
      <c r="A180" s="448"/>
      <c r="B180" s="448"/>
      <c r="C180" s="448"/>
      <c r="D180" s="448"/>
      <c r="E180" s="90" t="s">
        <v>31</v>
      </c>
      <c r="F180" s="40" t="s">
        <v>18</v>
      </c>
      <c r="G180" s="40" t="s">
        <v>18</v>
      </c>
      <c r="H180" s="40" t="s">
        <v>38</v>
      </c>
      <c r="I180" s="260" t="s">
        <v>281</v>
      </c>
      <c r="J180" s="260" t="s">
        <v>281</v>
      </c>
      <c r="K180" s="260" t="s">
        <v>281</v>
      </c>
      <c r="L180" s="260" t="s">
        <v>281</v>
      </c>
      <c r="M180" s="260" t="s">
        <v>281</v>
      </c>
      <c r="N180" s="326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406"/>
      <c r="Z180" s="406"/>
      <c r="AA180" s="406"/>
      <c r="AB180" s="406"/>
      <c r="AC180" s="406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7"/>
      <c r="AN180" s="407"/>
      <c r="AO180" s="407"/>
      <c r="AP180" s="407"/>
    </row>
    <row r="181" spans="1:42" ht="49.5" customHeight="1" x14ac:dyDescent="0.25">
      <c r="A181" s="433">
        <v>1</v>
      </c>
      <c r="B181" s="431" t="s">
        <v>20</v>
      </c>
      <c r="C181" s="431" t="s">
        <v>32</v>
      </c>
      <c r="D181" s="431" t="s">
        <v>35</v>
      </c>
      <c r="E181" s="240" t="s">
        <v>500</v>
      </c>
      <c r="F181" s="241" t="s">
        <v>535</v>
      </c>
      <c r="G181" s="241" t="s">
        <v>24</v>
      </c>
      <c r="H181" s="244">
        <v>30</v>
      </c>
      <c r="I181" s="244">
        <v>0</v>
      </c>
      <c r="J181" s="244">
        <v>0</v>
      </c>
      <c r="K181" s="245">
        <v>1108.54</v>
      </c>
      <c r="L181" s="245">
        <v>0</v>
      </c>
      <c r="M181" s="245">
        <v>0</v>
      </c>
    </row>
    <row r="182" spans="1:42" ht="20.100000000000001" customHeight="1" x14ac:dyDescent="0.25">
      <c r="A182" s="429"/>
      <c r="B182" s="429"/>
      <c r="C182" s="429"/>
      <c r="D182" s="429"/>
      <c r="E182" s="90" t="s">
        <v>244</v>
      </c>
      <c r="F182" s="40" t="s">
        <v>18</v>
      </c>
      <c r="G182" s="40" t="s">
        <v>18</v>
      </c>
      <c r="H182" s="40" t="s">
        <v>57</v>
      </c>
      <c r="I182" s="279" t="s">
        <v>281</v>
      </c>
      <c r="J182" s="279" t="s">
        <v>281</v>
      </c>
      <c r="K182" s="279" t="s">
        <v>281</v>
      </c>
      <c r="L182" s="279" t="s">
        <v>281</v>
      </c>
      <c r="M182" s="279" t="s">
        <v>281</v>
      </c>
    </row>
    <row r="183" spans="1:42" ht="20.100000000000001" customHeight="1" x14ac:dyDescent="0.25">
      <c r="A183" s="429"/>
      <c r="B183" s="429"/>
      <c r="C183" s="429"/>
      <c r="D183" s="429"/>
      <c r="E183" s="90" t="s">
        <v>324</v>
      </c>
      <c r="F183" s="40" t="s">
        <v>18</v>
      </c>
      <c r="G183" s="40" t="s">
        <v>18</v>
      </c>
      <c r="H183" s="40" t="s">
        <v>38</v>
      </c>
      <c r="I183" s="279" t="s">
        <v>281</v>
      </c>
      <c r="J183" s="279" t="s">
        <v>281</v>
      </c>
      <c r="K183" s="279" t="s">
        <v>281</v>
      </c>
      <c r="L183" s="279" t="s">
        <v>281</v>
      </c>
      <c r="M183" s="279" t="s">
        <v>281</v>
      </c>
    </row>
    <row r="184" spans="1:42" ht="20.100000000000001" customHeight="1" x14ac:dyDescent="0.25">
      <c r="A184" s="430"/>
      <c r="B184" s="430"/>
      <c r="C184" s="430"/>
      <c r="D184" s="430"/>
      <c r="E184" s="90" t="s">
        <v>31</v>
      </c>
      <c r="F184" s="40" t="s">
        <v>18</v>
      </c>
      <c r="G184" s="40" t="s">
        <v>18</v>
      </c>
      <c r="H184" s="40" t="s">
        <v>38</v>
      </c>
      <c r="I184" s="279" t="s">
        <v>281</v>
      </c>
      <c r="J184" s="279" t="s">
        <v>281</v>
      </c>
      <c r="K184" s="279" t="s">
        <v>281</v>
      </c>
      <c r="L184" s="279" t="s">
        <v>281</v>
      </c>
      <c r="M184" s="279" t="s">
        <v>281</v>
      </c>
    </row>
    <row r="185" spans="1:42" ht="69.95" customHeight="1" x14ac:dyDescent="0.25">
      <c r="A185" s="134">
        <v>1</v>
      </c>
      <c r="B185" s="133" t="s">
        <v>20</v>
      </c>
      <c r="C185" s="133" t="s">
        <v>43</v>
      </c>
      <c r="D185" s="133" t="s">
        <v>18</v>
      </c>
      <c r="E185" s="140" t="s">
        <v>44</v>
      </c>
      <c r="F185" s="133" t="s">
        <v>23</v>
      </c>
      <c r="G185" s="133" t="s">
        <v>24</v>
      </c>
      <c r="H185" s="133">
        <f t="shared" ref="H185:M185" si="3">H186</f>
        <v>0</v>
      </c>
      <c r="I185" s="133">
        <f t="shared" si="3"/>
        <v>1</v>
      </c>
      <c r="J185" s="133">
        <f t="shared" si="3"/>
        <v>0</v>
      </c>
      <c r="K185" s="135">
        <f>K186</f>
        <v>47636.37</v>
      </c>
      <c r="L185" s="135">
        <f t="shared" si="3"/>
        <v>0</v>
      </c>
      <c r="M185" s="135">
        <f t="shared" si="3"/>
        <v>0</v>
      </c>
    </row>
    <row r="186" spans="1:42" ht="39.950000000000003" customHeight="1" x14ac:dyDescent="0.25">
      <c r="A186" s="433">
        <v>1</v>
      </c>
      <c r="B186" s="431" t="s">
        <v>20</v>
      </c>
      <c r="C186" s="431" t="s">
        <v>43</v>
      </c>
      <c r="D186" s="431" t="s">
        <v>73</v>
      </c>
      <c r="E186" s="98" t="s">
        <v>45</v>
      </c>
      <c r="F186" s="96" t="s">
        <v>23</v>
      </c>
      <c r="G186" s="96" t="s">
        <v>24</v>
      </c>
      <c r="H186" s="95">
        <v>0</v>
      </c>
      <c r="I186" s="95">
        <v>1</v>
      </c>
      <c r="J186" s="95">
        <v>0</v>
      </c>
      <c r="K186" s="97">
        <v>47636.37</v>
      </c>
      <c r="L186" s="141">
        <v>0</v>
      </c>
      <c r="M186" s="95">
        <v>0</v>
      </c>
    </row>
    <row r="187" spans="1:42" ht="20.100000000000001" customHeight="1" x14ac:dyDescent="0.25">
      <c r="A187" s="434"/>
      <c r="B187" s="432"/>
      <c r="C187" s="432"/>
      <c r="D187" s="432"/>
      <c r="E187" s="90" t="s">
        <v>328</v>
      </c>
      <c r="F187" s="40" t="s">
        <v>18</v>
      </c>
      <c r="G187" s="40" t="s">
        <v>18</v>
      </c>
      <c r="H187" s="40" t="s">
        <v>38</v>
      </c>
      <c r="I187" s="279" t="s">
        <v>225</v>
      </c>
      <c r="J187" s="279" t="s">
        <v>281</v>
      </c>
      <c r="K187" s="279" t="s">
        <v>281</v>
      </c>
      <c r="L187" s="279" t="s">
        <v>281</v>
      </c>
      <c r="M187" s="279" t="s">
        <v>281</v>
      </c>
    </row>
    <row r="188" spans="1:42" ht="20.100000000000001" customHeight="1" x14ac:dyDescent="0.25">
      <c r="A188" s="449"/>
      <c r="B188" s="435"/>
      <c r="C188" s="435"/>
      <c r="D188" s="435"/>
      <c r="E188" s="90" t="s">
        <v>31</v>
      </c>
      <c r="F188" s="40" t="s">
        <v>18</v>
      </c>
      <c r="G188" s="40" t="s">
        <v>18</v>
      </c>
      <c r="H188" s="40" t="s">
        <v>38</v>
      </c>
      <c r="I188" s="279" t="s">
        <v>281</v>
      </c>
      <c r="J188" s="279" t="s">
        <v>281</v>
      </c>
      <c r="K188" s="279" t="s">
        <v>281</v>
      </c>
      <c r="L188" s="279" t="s">
        <v>281</v>
      </c>
      <c r="M188" s="279" t="s">
        <v>281</v>
      </c>
    </row>
    <row r="189" spans="1:42" ht="39.950000000000003" customHeight="1" x14ac:dyDescent="0.25">
      <c r="A189" s="461">
        <v>1</v>
      </c>
      <c r="B189" s="462" t="s">
        <v>20</v>
      </c>
      <c r="C189" s="462" t="s">
        <v>46</v>
      </c>
      <c r="D189" s="462" t="s">
        <v>18</v>
      </c>
      <c r="E189" s="456" t="s">
        <v>47</v>
      </c>
      <c r="F189" s="133" t="s">
        <v>23</v>
      </c>
      <c r="G189" s="133" t="s">
        <v>24</v>
      </c>
      <c r="H189" s="136">
        <f>H191+H202+H206+H213</f>
        <v>3</v>
      </c>
      <c r="I189" s="136">
        <f>I191+I202+I206</f>
        <v>0</v>
      </c>
      <c r="J189" s="136">
        <f>J191+J202+J206</f>
        <v>1</v>
      </c>
      <c r="K189" s="458">
        <f>K191+K202+K206+K209+K213</f>
        <v>65225.990000000005</v>
      </c>
      <c r="L189" s="458">
        <f>L191+L202+L206</f>
        <v>37000</v>
      </c>
      <c r="M189" s="458">
        <f>M191+M202+M206</f>
        <v>37000</v>
      </c>
    </row>
    <row r="190" spans="1:42" ht="50.1" customHeight="1" x14ac:dyDescent="0.25">
      <c r="A190" s="430"/>
      <c r="B190" s="430"/>
      <c r="C190" s="430"/>
      <c r="D190" s="430"/>
      <c r="E190" s="457"/>
      <c r="F190" s="133" t="s">
        <v>364</v>
      </c>
      <c r="G190" s="133" t="s">
        <v>410</v>
      </c>
      <c r="H190" s="136">
        <f>H192</f>
        <v>1</v>
      </c>
      <c r="I190" s="136">
        <f t="shared" ref="I190:J190" si="4">I192</f>
        <v>0</v>
      </c>
      <c r="J190" s="136">
        <f t="shared" si="4"/>
        <v>0</v>
      </c>
      <c r="K190" s="430"/>
      <c r="L190" s="430"/>
      <c r="M190" s="430"/>
    </row>
    <row r="191" spans="1:42" ht="30" customHeight="1" x14ac:dyDescent="0.25">
      <c r="A191" s="433">
        <v>1</v>
      </c>
      <c r="B191" s="431" t="s">
        <v>20</v>
      </c>
      <c r="C191" s="431" t="s">
        <v>46</v>
      </c>
      <c r="D191" s="431" t="s">
        <v>35</v>
      </c>
      <c r="E191" s="463" t="s">
        <v>252</v>
      </c>
      <c r="F191" s="96" t="s">
        <v>23</v>
      </c>
      <c r="G191" s="96" t="s">
        <v>24</v>
      </c>
      <c r="H191" s="95">
        <v>0</v>
      </c>
      <c r="I191" s="95">
        <v>0</v>
      </c>
      <c r="J191" s="95">
        <v>1</v>
      </c>
      <c r="K191" s="450">
        <f>9831.37+11241.28</f>
        <v>21072.65</v>
      </c>
      <c r="L191" s="450">
        <v>37000</v>
      </c>
      <c r="M191" s="450">
        <v>37000</v>
      </c>
    </row>
    <row r="192" spans="1:42" ht="30" customHeight="1" x14ac:dyDescent="0.25">
      <c r="A192" s="434"/>
      <c r="B192" s="432"/>
      <c r="C192" s="432"/>
      <c r="D192" s="432"/>
      <c r="E192" s="464"/>
      <c r="F192" s="96" t="s">
        <v>364</v>
      </c>
      <c r="G192" s="96" t="s">
        <v>24</v>
      </c>
      <c r="H192" s="95">
        <v>1</v>
      </c>
      <c r="I192" s="95">
        <v>0</v>
      </c>
      <c r="J192" s="95">
        <v>0</v>
      </c>
      <c r="K192" s="451"/>
      <c r="L192" s="451"/>
      <c r="M192" s="451"/>
    </row>
    <row r="193" spans="1:42" ht="20.100000000000001" customHeight="1" x14ac:dyDescent="0.25">
      <c r="A193" s="434"/>
      <c r="B193" s="432"/>
      <c r="C193" s="432"/>
      <c r="D193" s="432"/>
      <c r="E193" s="90" t="s">
        <v>528</v>
      </c>
      <c r="F193" s="279" t="s">
        <v>281</v>
      </c>
      <c r="G193" s="279" t="s">
        <v>281</v>
      </c>
      <c r="H193" s="40" t="s">
        <v>68</v>
      </c>
      <c r="I193" s="279" t="s">
        <v>281</v>
      </c>
      <c r="J193" s="279" t="s">
        <v>281</v>
      </c>
      <c r="K193" s="279" t="s">
        <v>281</v>
      </c>
      <c r="L193" s="279" t="s">
        <v>281</v>
      </c>
      <c r="M193" s="279" t="s">
        <v>281</v>
      </c>
    </row>
    <row r="194" spans="1:42" ht="20.100000000000001" customHeight="1" x14ac:dyDescent="0.25">
      <c r="A194" s="434"/>
      <c r="B194" s="432"/>
      <c r="C194" s="432"/>
      <c r="D194" s="432"/>
      <c r="E194" s="90" t="s">
        <v>529</v>
      </c>
      <c r="F194" s="279" t="s">
        <v>281</v>
      </c>
      <c r="G194" s="279" t="s">
        <v>281</v>
      </c>
      <c r="H194" s="40" t="s">
        <v>68</v>
      </c>
      <c r="I194" s="279" t="s">
        <v>281</v>
      </c>
      <c r="J194" s="279" t="s">
        <v>281</v>
      </c>
      <c r="K194" s="279" t="s">
        <v>281</v>
      </c>
      <c r="L194" s="279" t="s">
        <v>281</v>
      </c>
      <c r="M194" s="279" t="s">
        <v>281</v>
      </c>
    </row>
    <row r="195" spans="1:42" ht="20.100000000000001" customHeight="1" x14ac:dyDescent="0.25">
      <c r="A195" s="434"/>
      <c r="B195" s="432"/>
      <c r="C195" s="432"/>
      <c r="D195" s="432"/>
      <c r="E195" s="90" t="s">
        <v>533</v>
      </c>
      <c r="F195" s="279" t="s">
        <v>281</v>
      </c>
      <c r="G195" s="279" t="s">
        <v>281</v>
      </c>
      <c r="H195" s="40" t="s">
        <v>224</v>
      </c>
      <c r="I195" s="279" t="s">
        <v>54</v>
      </c>
      <c r="J195" s="279" t="s">
        <v>281</v>
      </c>
      <c r="K195" s="279" t="s">
        <v>281</v>
      </c>
      <c r="L195" s="279" t="s">
        <v>281</v>
      </c>
      <c r="M195" s="279" t="s">
        <v>281</v>
      </c>
    </row>
    <row r="196" spans="1:42" ht="20.100000000000001" customHeight="1" x14ac:dyDescent="0.25">
      <c r="A196" s="434"/>
      <c r="B196" s="432"/>
      <c r="C196" s="432"/>
      <c r="D196" s="432"/>
      <c r="E196" s="90" t="s">
        <v>534</v>
      </c>
      <c r="F196" s="279" t="s">
        <v>281</v>
      </c>
      <c r="G196" s="279" t="s">
        <v>281</v>
      </c>
      <c r="H196" s="40" t="s">
        <v>224</v>
      </c>
      <c r="I196" s="279" t="s">
        <v>54</v>
      </c>
      <c r="J196" s="279" t="s">
        <v>281</v>
      </c>
      <c r="K196" s="279" t="s">
        <v>281</v>
      </c>
      <c r="L196" s="279" t="s">
        <v>281</v>
      </c>
      <c r="M196" s="279" t="s">
        <v>281</v>
      </c>
    </row>
    <row r="197" spans="1:42" ht="20.100000000000001" customHeight="1" x14ac:dyDescent="0.25">
      <c r="A197" s="434"/>
      <c r="B197" s="432"/>
      <c r="C197" s="432"/>
      <c r="D197" s="432"/>
      <c r="E197" s="90" t="s">
        <v>532</v>
      </c>
      <c r="F197" s="279" t="s">
        <v>281</v>
      </c>
      <c r="G197" s="279" t="s">
        <v>281</v>
      </c>
      <c r="H197" s="40" t="s">
        <v>224</v>
      </c>
      <c r="I197" s="279" t="s">
        <v>223</v>
      </c>
      <c r="J197" s="279" t="s">
        <v>281</v>
      </c>
      <c r="K197" s="279" t="s">
        <v>281</v>
      </c>
      <c r="L197" s="279" t="s">
        <v>281</v>
      </c>
      <c r="M197" s="279" t="s">
        <v>281</v>
      </c>
    </row>
    <row r="198" spans="1:42" ht="20.100000000000001" customHeight="1" x14ac:dyDescent="0.25">
      <c r="A198" s="434"/>
      <c r="B198" s="432"/>
      <c r="C198" s="432"/>
      <c r="D198" s="432"/>
      <c r="E198" s="90" t="s">
        <v>530</v>
      </c>
      <c r="F198" s="279" t="s">
        <v>281</v>
      </c>
      <c r="G198" s="279" t="s">
        <v>281</v>
      </c>
      <c r="H198" s="40" t="s">
        <v>224</v>
      </c>
      <c r="I198" s="279" t="s">
        <v>223</v>
      </c>
      <c r="J198" s="279" t="s">
        <v>281</v>
      </c>
      <c r="K198" s="279" t="s">
        <v>281</v>
      </c>
      <c r="L198" s="279" t="s">
        <v>281</v>
      </c>
      <c r="M198" s="279" t="s">
        <v>281</v>
      </c>
    </row>
    <row r="199" spans="1:42" ht="20.100000000000001" customHeight="1" x14ac:dyDescent="0.25">
      <c r="A199" s="434"/>
      <c r="B199" s="432"/>
      <c r="C199" s="432"/>
      <c r="D199" s="432"/>
      <c r="E199" s="90" t="s">
        <v>244</v>
      </c>
      <c r="F199" s="279" t="s">
        <v>281</v>
      </c>
      <c r="G199" s="279" t="s">
        <v>281</v>
      </c>
      <c r="H199" s="40" t="s">
        <v>18</v>
      </c>
      <c r="I199" s="358" t="s">
        <v>38</v>
      </c>
      <c r="J199" s="358" t="s">
        <v>281</v>
      </c>
      <c r="K199" s="279" t="s">
        <v>281</v>
      </c>
      <c r="L199" s="279" t="s">
        <v>281</v>
      </c>
      <c r="M199" s="279" t="s">
        <v>281</v>
      </c>
    </row>
    <row r="200" spans="1:42" s="79" customFormat="1" ht="20.100000000000001" customHeight="1" x14ac:dyDescent="0.25">
      <c r="A200" s="434"/>
      <c r="B200" s="432"/>
      <c r="C200" s="432"/>
      <c r="D200" s="432"/>
      <c r="E200" s="90" t="s">
        <v>324</v>
      </c>
      <c r="F200" s="279" t="s">
        <v>281</v>
      </c>
      <c r="G200" s="279" t="s">
        <v>281</v>
      </c>
      <c r="H200" s="40" t="s">
        <v>18</v>
      </c>
      <c r="I200" s="279" t="s">
        <v>281</v>
      </c>
      <c r="J200" s="40" t="s">
        <v>271</v>
      </c>
      <c r="K200" s="40" t="s">
        <v>18</v>
      </c>
      <c r="L200" s="40" t="s">
        <v>18</v>
      </c>
      <c r="M200" s="40" t="s">
        <v>18</v>
      </c>
      <c r="N200" s="93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406"/>
      <c r="Z200" s="406"/>
      <c r="AA200" s="406"/>
      <c r="AB200" s="406"/>
      <c r="AC200" s="406"/>
      <c r="AD200" s="406"/>
      <c r="AE200" s="406"/>
      <c r="AF200" s="406"/>
      <c r="AG200" s="406"/>
      <c r="AH200" s="406"/>
      <c r="AI200" s="406"/>
      <c r="AJ200" s="406"/>
      <c r="AK200" s="406"/>
      <c r="AL200" s="406"/>
      <c r="AM200" s="407"/>
      <c r="AN200" s="407"/>
      <c r="AO200" s="407"/>
      <c r="AP200" s="407"/>
    </row>
    <row r="201" spans="1:42" ht="20.100000000000001" customHeight="1" x14ac:dyDescent="0.25">
      <c r="A201" s="449"/>
      <c r="B201" s="435"/>
      <c r="C201" s="435"/>
      <c r="D201" s="435"/>
      <c r="E201" s="90" t="s">
        <v>31</v>
      </c>
      <c r="F201" s="279" t="s">
        <v>281</v>
      </c>
      <c r="G201" s="279" t="s">
        <v>281</v>
      </c>
      <c r="H201" s="40" t="s">
        <v>18</v>
      </c>
      <c r="I201" s="279" t="s">
        <v>281</v>
      </c>
      <c r="J201" s="40" t="s">
        <v>38</v>
      </c>
      <c r="K201" s="40" t="s">
        <v>18</v>
      </c>
      <c r="L201" s="40" t="s">
        <v>18</v>
      </c>
      <c r="M201" s="40" t="s">
        <v>18</v>
      </c>
    </row>
    <row r="202" spans="1:42" ht="78" customHeight="1" x14ac:dyDescent="0.25">
      <c r="A202" s="433">
        <v>1</v>
      </c>
      <c r="B202" s="431" t="s">
        <v>20</v>
      </c>
      <c r="C202" s="431" t="s">
        <v>46</v>
      </c>
      <c r="D202" s="431" t="s">
        <v>35</v>
      </c>
      <c r="E202" s="98" t="s">
        <v>670</v>
      </c>
      <c r="F202" s="96" t="s">
        <v>23</v>
      </c>
      <c r="G202" s="96" t="s">
        <v>24</v>
      </c>
      <c r="H202" s="95">
        <v>1</v>
      </c>
      <c r="I202" s="95">
        <v>0</v>
      </c>
      <c r="J202" s="95">
        <v>0</v>
      </c>
      <c r="K202" s="97">
        <v>32711.61</v>
      </c>
      <c r="L202" s="97">
        <v>0</v>
      </c>
      <c r="M202" s="97">
        <v>0</v>
      </c>
    </row>
    <row r="203" spans="1:42" ht="38.25" customHeight="1" x14ac:dyDescent="0.25">
      <c r="A203" s="434"/>
      <c r="B203" s="432"/>
      <c r="C203" s="432"/>
      <c r="D203" s="432"/>
      <c r="E203" s="90" t="s">
        <v>634</v>
      </c>
      <c r="F203" s="279" t="s">
        <v>281</v>
      </c>
      <c r="G203" s="279" t="s">
        <v>281</v>
      </c>
      <c r="H203" s="234" t="s">
        <v>635</v>
      </c>
      <c r="I203" s="279" t="s">
        <v>281</v>
      </c>
      <c r="J203" s="279" t="s">
        <v>281</v>
      </c>
      <c r="K203" s="279" t="s">
        <v>281</v>
      </c>
      <c r="L203" s="279" t="s">
        <v>281</v>
      </c>
      <c r="M203" s="279" t="s">
        <v>281</v>
      </c>
    </row>
    <row r="204" spans="1:42" ht="32.25" customHeight="1" x14ac:dyDescent="0.25">
      <c r="A204" s="434"/>
      <c r="B204" s="432"/>
      <c r="C204" s="432"/>
      <c r="D204" s="432"/>
      <c r="E204" s="90" t="s">
        <v>700</v>
      </c>
      <c r="F204" s="279" t="s">
        <v>281</v>
      </c>
      <c r="G204" s="279" t="s">
        <v>281</v>
      </c>
      <c r="H204" s="234" t="s">
        <v>636</v>
      </c>
      <c r="I204" s="279" t="s">
        <v>281</v>
      </c>
      <c r="J204" s="279" t="s">
        <v>281</v>
      </c>
      <c r="K204" s="279" t="s">
        <v>281</v>
      </c>
      <c r="L204" s="279" t="s">
        <v>281</v>
      </c>
      <c r="M204" s="279" t="s">
        <v>281</v>
      </c>
    </row>
    <row r="205" spans="1:42" ht="34.5" customHeight="1" x14ac:dyDescent="0.25">
      <c r="A205" s="430"/>
      <c r="B205" s="430"/>
      <c r="C205" s="430"/>
      <c r="D205" s="430"/>
      <c r="E205" s="90" t="s">
        <v>699</v>
      </c>
      <c r="F205" s="279" t="s">
        <v>281</v>
      </c>
      <c r="G205" s="279" t="s">
        <v>281</v>
      </c>
      <c r="H205" s="234" t="s">
        <v>636</v>
      </c>
      <c r="I205" s="279" t="s">
        <v>281</v>
      </c>
      <c r="J205" s="279" t="s">
        <v>281</v>
      </c>
      <c r="K205" s="279" t="s">
        <v>281</v>
      </c>
      <c r="L205" s="279" t="s">
        <v>281</v>
      </c>
      <c r="M205" s="279" t="s">
        <v>281</v>
      </c>
    </row>
    <row r="206" spans="1:42" ht="50.1" customHeight="1" x14ac:dyDescent="0.25">
      <c r="A206" s="446">
        <v>1</v>
      </c>
      <c r="B206" s="428" t="s">
        <v>20</v>
      </c>
      <c r="C206" s="428" t="s">
        <v>46</v>
      </c>
      <c r="D206" s="428" t="s">
        <v>35</v>
      </c>
      <c r="E206" s="98" t="s">
        <v>329</v>
      </c>
      <c r="F206" s="96" t="s">
        <v>23</v>
      </c>
      <c r="G206" s="96" t="s">
        <v>24</v>
      </c>
      <c r="H206" s="95">
        <v>1</v>
      </c>
      <c r="I206" s="95">
        <v>0</v>
      </c>
      <c r="J206" s="95">
        <v>0</v>
      </c>
      <c r="K206" s="97">
        <v>8498.65</v>
      </c>
      <c r="L206" s="97">
        <v>0</v>
      </c>
      <c r="M206" s="97">
        <v>0</v>
      </c>
    </row>
    <row r="207" spans="1:42" ht="20.100000000000001" customHeight="1" x14ac:dyDescent="0.25">
      <c r="A207" s="459"/>
      <c r="B207" s="436"/>
      <c r="C207" s="436"/>
      <c r="D207" s="436"/>
      <c r="E207" s="90" t="s">
        <v>324</v>
      </c>
      <c r="F207" s="279" t="s">
        <v>281</v>
      </c>
      <c r="G207" s="279" t="s">
        <v>281</v>
      </c>
      <c r="H207" s="40" t="s">
        <v>63</v>
      </c>
      <c r="I207" s="279" t="s">
        <v>281</v>
      </c>
      <c r="J207" s="279" t="s">
        <v>281</v>
      </c>
      <c r="K207" s="279" t="s">
        <v>281</v>
      </c>
      <c r="L207" s="279" t="s">
        <v>281</v>
      </c>
      <c r="M207" s="279" t="s">
        <v>281</v>
      </c>
    </row>
    <row r="208" spans="1:42" ht="20.100000000000001" customHeight="1" x14ac:dyDescent="0.25">
      <c r="A208" s="460"/>
      <c r="B208" s="437"/>
      <c r="C208" s="437"/>
      <c r="D208" s="437"/>
      <c r="E208" s="90" t="s">
        <v>31</v>
      </c>
      <c r="F208" s="279" t="s">
        <v>281</v>
      </c>
      <c r="G208" s="279" t="s">
        <v>281</v>
      </c>
      <c r="H208" s="40" t="s">
        <v>63</v>
      </c>
      <c r="I208" s="279" t="s">
        <v>281</v>
      </c>
      <c r="J208" s="279" t="s">
        <v>281</v>
      </c>
      <c r="K208" s="279" t="s">
        <v>281</v>
      </c>
      <c r="L208" s="279" t="s">
        <v>281</v>
      </c>
      <c r="M208" s="279" t="s">
        <v>281</v>
      </c>
    </row>
    <row r="209" spans="1:42" ht="50.1" customHeight="1" x14ac:dyDescent="0.25">
      <c r="A209" s="446">
        <v>1</v>
      </c>
      <c r="B209" s="428" t="s">
        <v>20</v>
      </c>
      <c r="C209" s="428" t="s">
        <v>46</v>
      </c>
      <c r="D209" s="428" t="s">
        <v>35</v>
      </c>
      <c r="E209" s="98" t="s">
        <v>623</v>
      </c>
      <c r="F209" s="96" t="s">
        <v>703</v>
      </c>
      <c r="G209" s="96" t="s">
        <v>24</v>
      </c>
      <c r="H209" s="95">
        <v>3</v>
      </c>
      <c r="I209" s="95">
        <v>0</v>
      </c>
      <c r="J209" s="95">
        <v>0</v>
      </c>
      <c r="K209" s="344">
        <v>2445.1</v>
      </c>
      <c r="L209" s="97">
        <v>0</v>
      </c>
      <c r="M209" s="97">
        <v>0</v>
      </c>
    </row>
    <row r="210" spans="1:42" ht="20.100000000000001" customHeight="1" x14ac:dyDescent="0.25">
      <c r="A210" s="459"/>
      <c r="B210" s="436"/>
      <c r="C210" s="436"/>
      <c r="D210" s="436"/>
      <c r="E210" s="90" t="s">
        <v>244</v>
      </c>
      <c r="F210" s="279" t="s">
        <v>281</v>
      </c>
      <c r="G210" s="279" t="s">
        <v>281</v>
      </c>
      <c r="H210" s="40" t="s">
        <v>54</v>
      </c>
      <c r="I210" s="279" t="s">
        <v>281</v>
      </c>
      <c r="J210" s="279" t="s">
        <v>281</v>
      </c>
      <c r="K210" s="279" t="s">
        <v>281</v>
      </c>
      <c r="L210" s="279" t="s">
        <v>281</v>
      </c>
      <c r="M210" s="279" t="s">
        <v>281</v>
      </c>
    </row>
    <row r="211" spans="1:42" ht="20.100000000000001" customHeight="1" x14ac:dyDescent="0.25">
      <c r="A211" s="459"/>
      <c r="B211" s="436"/>
      <c r="C211" s="436"/>
      <c r="D211" s="436"/>
      <c r="E211" s="90" t="s">
        <v>324</v>
      </c>
      <c r="F211" s="279" t="s">
        <v>281</v>
      </c>
      <c r="G211" s="279" t="s">
        <v>281</v>
      </c>
      <c r="H211" s="40" t="s">
        <v>38</v>
      </c>
      <c r="I211" s="279" t="s">
        <v>281</v>
      </c>
      <c r="J211" s="279" t="s">
        <v>281</v>
      </c>
      <c r="K211" s="279" t="s">
        <v>281</v>
      </c>
      <c r="L211" s="279" t="s">
        <v>281</v>
      </c>
      <c r="M211" s="279" t="s">
        <v>281</v>
      </c>
    </row>
    <row r="212" spans="1:42" ht="20.100000000000001" customHeight="1" x14ac:dyDescent="0.25">
      <c r="A212" s="460"/>
      <c r="B212" s="437"/>
      <c r="C212" s="437"/>
      <c r="D212" s="437"/>
      <c r="E212" s="90" t="s">
        <v>31</v>
      </c>
      <c r="F212" s="279" t="s">
        <v>281</v>
      </c>
      <c r="G212" s="279" t="s">
        <v>281</v>
      </c>
      <c r="H212" s="40" t="s">
        <v>38</v>
      </c>
      <c r="I212" s="279" t="s">
        <v>281</v>
      </c>
      <c r="J212" s="279" t="s">
        <v>281</v>
      </c>
      <c r="K212" s="279" t="s">
        <v>281</v>
      </c>
      <c r="L212" s="279" t="s">
        <v>281</v>
      </c>
      <c r="M212" s="279" t="s">
        <v>281</v>
      </c>
    </row>
    <row r="213" spans="1:42" s="328" customFormat="1" ht="50.1" customHeight="1" x14ac:dyDescent="0.25">
      <c r="A213" s="446">
        <v>1</v>
      </c>
      <c r="B213" s="428" t="s">
        <v>20</v>
      </c>
      <c r="C213" s="428" t="s">
        <v>46</v>
      </c>
      <c r="D213" s="428" t="s">
        <v>35</v>
      </c>
      <c r="E213" s="342" t="s">
        <v>671</v>
      </c>
      <c r="F213" s="96" t="s">
        <v>23</v>
      </c>
      <c r="G213" s="96" t="s">
        <v>24</v>
      </c>
      <c r="H213" s="95">
        <v>1</v>
      </c>
      <c r="I213" s="95">
        <v>0</v>
      </c>
      <c r="J213" s="95">
        <v>0</v>
      </c>
      <c r="K213" s="344">
        <v>497.98</v>
      </c>
      <c r="L213" s="344">
        <v>0</v>
      </c>
      <c r="M213" s="344">
        <v>0</v>
      </c>
      <c r="N213" s="326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406"/>
      <c r="Z213" s="406"/>
      <c r="AA213" s="406"/>
      <c r="AB213" s="406"/>
      <c r="AC213" s="406"/>
      <c r="AD213" s="406"/>
      <c r="AE213" s="406"/>
      <c r="AF213" s="406"/>
      <c r="AG213" s="406"/>
      <c r="AH213" s="406"/>
      <c r="AI213" s="406"/>
      <c r="AJ213" s="406"/>
      <c r="AK213" s="406"/>
      <c r="AL213" s="406"/>
      <c r="AM213" s="407"/>
      <c r="AN213" s="407"/>
      <c r="AO213" s="407"/>
      <c r="AP213" s="407"/>
    </row>
    <row r="214" spans="1:42" ht="20.100000000000001" customHeight="1" x14ac:dyDescent="0.25">
      <c r="A214" s="459"/>
      <c r="B214" s="436"/>
      <c r="C214" s="436"/>
      <c r="D214" s="436"/>
      <c r="E214" s="90" t="s">
        <v>244</v>
      </c>
      <c r="F214" s="279" t="s">
        <v>281</v>
      </c>
      <c r="G214" s="279" t="s">
        <v>281</v>
      </c>
      <c r="H214" s="40" t="s">
        <v>224</v>
      </c>
      <c r="I214" s="279" t="s">
        <v>281</v>
      </c>
      <c r="J214" s="279" t="s">
        <v>281</v>
      </c>
      <c r="K214" s="279" t="s">
        <v>281</v>
      </c>
      <c r="L214" s="279" t="s">
        <v>281</v>
      </c>
      <c r="M214" s="279" t="s">
        <v>281</v>
      </c>
    </row>
    <row r="215" spans="1:42" ht="20.100000000000001" customHeight="1" x14ac:dyDescent="0.25">
      <c r="A215" s="459"/>
      <c r="B215" s="436"/>
      <c r="C215" s="436"/>
      <c r="D215" s="436"/>
      <c r="E215" s="90" t="s">
        <v>324</v>
      </c>
      <c r="F215" s="279" t="s">
        <v>281</v>
      </c>
      <c r="G215" s="279" t="s">
        <v>281</v>
      </c>
      <c r="H215" s="40" t="s">
        <v>38</v>
      </c>
      <c r="I215" s="279" t="s">
        <v>281</v>
      </c>
      <c r="J215" s="279" t="s">
        <v>281</v>
      </c>
      <c r="K215" s="279" t="s">
        <v>281</v>
      </c>
      <c r="L215" s="279" t="s">
        <v>281</v>
      </c>
      <c r="M215" s="279" t="s">
        <v>281</v>
      </c>
    </row>
    <row r="216" spans="1:42" ht="20.100000000000001" customHeight="1" x14ac:dyDescent="0.25">
      <c r="A216" s="460"/>
      <c r="B216" s="437"/>
      <c r="C216" s="437"/>
      <c r="D216" s="437"/>
      <c r="E216" s="90" t="s">
        <v>31</v>
      </c>
      <c r="F216" s="279" t="s">
        <v>281</v>
      </c>
      <c r="G216" s="279" t="s">
        <v>281</v>
      </c>
      <c r="H216" s="40" t="s">
        <v>38</v>
      </c>
      <c r="I216" s="279" t="s">
        <v>281</v>
      </c>
      <c r="J216" s="279" t="s">
        <v>281</v>
      </c>
      <c r="K216" s="279" t="s">
        <v>281</v>
      </c>
      <c r="L216" s="279" t="s">
        <v>281</v>
      </c>
      <c r="M216" s="279" t="s">
        <v>281</v>
      </c>
    </row>
    <row r="217" spans="1:42" ht="30" customHeight="1" x14ac:dyDescent="0.25">
      <c r="A217" s="461">
        <v>1</v>
      </c>
      <c r="B217" s="462" t="s">
        <v>20</v>
      </c>
      <c r="C217" s="462" t="s">
        <v>50</v>
      </c>
      <c r="D217" s="462" t="s">
        <v>18</v>
      </c>
      <c r="E217" s="456" t="s">
        <v>555</v>
      </c>
      <c r="F217" s="312" t="s">
        <v>23</v>
      </c>
      <c r="G217" s="312" t="s">
        <v>24</v>
      </c>
      <c r="H217" s="208">
        <f>H227+H231+H237</f>
        <v>3</v>
      </c>
      <c r="I217" s="312">
        <f>I219</f>
        <v>0</v>
      </c>
      <c r="J217" s="312">
        <f>J219</f>
        <v>1</v>
      </c>
      <c r="K217" s="458">
        <f>K219+K227+K235+K231+K237</f>
        <v>7045</v>
      </c>
      <c r="L217" s="458">
        <f>L219+L227+L231+L237</f>
        <v>5000</v>
      </c>
      <c r="M217" s="458">
        <f>M219+M227+M231+M237</f>
        <v>5000</v>
      </c>
    </row>
    <row r="218" spans="1:42" ht="30" customHeight="1" x14ac:dyDescent="0.25">
      <c r="A218" s="430"/>
      <c r="B218" s="430"/>
      <c r="C218" s="430"/>
      <c r="D218" s="430"/>
      <c r="E218" s="457"/>
      <c r="F218" s="312" t="s">
        <v>34</v>
      </c>
      <c r="G218" s="312"/>
      <c r="H218" s="208">
        <f>H220</f>
        <v>0</v>
      </c>
      <c r="I218" s="208">
        <f>I220</f>
        <v>1</v>
      </c>
      <c r="J218" s="208">
        <f>J220</f>
        <v>0</v>
      </c>
      <c r="K218" s="430"/>
      <c r="L218" s="430"/>
      <c r="M218" s="430"/>
    </row>
    <row r="219" spans="1:42" ht="30" customHeight="1" x14ac:dyDescent="0.25">
      <c r="A219" s="433">
        <v>1</v>
      </c>
      <c r="B219" s="433" t="s">
        <v>20</v>
      </c>
      <c r="C219" s="433" t="s">
        <v>50</v>
      </c>
      <c r="D219" s="433" t="s">
        <v>35</v>
      </c>
      <c r="E219" s="452" t="s">
        <v>343</v>
      </c>
      <c r="F219" s="111" t="s">
        <v>23</v>
      </c>
      <c r="G219" s="96" t="s">
        <v>24</v>
      </c>
      <c r="H219" s="95">
        <v>0</v>
      </c>
      <c r="I219" s="95">
        <v>0</v>
      </c>
      <c r="J219" s="95">
        <v>1</v>
      </c>
      <c r="K219" s="454">
        <v>0</v>
      </c>
      <c r="L219" s="450">
        <v>5000</v>
      </c>
      <c r="M219" s="450">
        <v>5000</v>
      </c>
    </row>
    <row r="220" spans="1:42" ht="30" customHeight="1" x14ac:dyDescent="0.25">
      <c r="A220" s="434"/>
      <c r="B220" s="434"/>
      <c r="C220" s="434"/>
      <c r="D220" s="434"/>
      <c r="E220" s="453"/>
      <c r="F220" s="96" t="s">
        <v>34</v>
      </c>
      <c r="G220" s="96" t="s">
        <v>24</v>
      </c>
      <c r="H220" s="95">
        <v>0</v>
      </c>
      <c r="I220" s="95">
        <v>1</v>
      </c>
      <c r="J220" s="95">
        <v>0</v>
      </c>
      <c r="K220" s="455"/>
      <c r="L220" s="451"/>
      <c r="M220" s="451"/>
    </row>
    <row r="221" spans="1:42" ht="20.100000000000001" customHeight="1" x14ac:dyDescent="0.25">
      <c r="A221" s="434"/>
      <c r="B221" s="434"/>
      <c r="C221" s="434"/>
      <c r="D221" s="434"/>
      <c r="E221" s="90" t="s">
        <v>344</v>
      </c>
      <c r="F221" s="279" t="s">
        <v>281</v>
      </c>
      <c r="G221" s="279" t="s">
        <v>281</v>
      </c>
      <c r="H221" s="279" t="s">
        <v>281</v>
      </c>
      <c r="I221" s="318" t="s">
        <v>63</v>
      </c>
      <c r="J221" s="279" t="s">
        <v>281</v>
      </c>
      <c r="K221" s="279" t="s">
        <v>281</v>
      </c>
      <c r="L221" s="279" t="s">
        <v>281</v>
      </c>
      <c r="M221" s="279" t="s">
        <v>281</v>
      </c>
    </row>
    <row r="222" spans="1:42" ht="20.100000000000001" customHeight="1" x14ac:dyDescent="0.25">
      <c r="A222" s="434"/>
      <c r="B222" s="434"/>
      <c r="C222" s="434"/>
      <c r="D222" s="434"/>
      <c r="E222" s="109" t="s">
        <v>340</v>
      </c>
      <c r="F222" s="279" t="s">
        <v>281</v>
      </c>
      <c r="G222" s="279" t="s">
        <v>281</v>
      </c>
      <c r="H222" s="279" t="s">
        <v>281</v>
      </c>
      <c r="I222" s="72" t="s">
        <v>223</v>
      </c>
      <c r="J222" s="279" t="s">
        <v>281</v>
      </c>
      <c r="K222" s="279" t="s">
        <v>281</v>
      </c>
      <c r="L222" s="279" t="s">
        <v>281</v>
      </c>
      <c r="M222" s="279" t="s">
        <v>281</v>
      </c>
    </row>
    <row r="223" spans="1:42" ht="20.100000000000001" customHeight="1" x14ac:dyDescent="0.25">
      <c r="A223" s="434"/>
      <c r="B223" s="434"/>
      <c r="C223" s="434"/>
      <c r="D223" s="434"/>
      <c r="E223" s="109" t="s">
        <v>31</v>
      </c>
      <c r="F223" s="279" t="s">
        <v>281</v>
      </c>
      <c r="G223" s="279" t="s">
        <v>281</v>
      </c>
      <c r="H223" s="279" t="s">
        <v>281</v>
      </c>
      <c r="I223" s="72" t="s">
        <v>224</v>
      </c>
      <c r="J223" s="279" t="s">
        <v>281</v>
      </c>
      <c r="K223" s="279" t="s">
        <v>281</v>
      </c>
      <c r="L223" s="279" t="s">
        <v>281</v>
      </c>
      <c r="M223" s="279" t="s">
        <v>281</v>
      </c>
    </row>
    <row r="224" spans="1:42" ht="20.100000000000001" customHeight="1" x14ac:dyDescent="0.25">
      <c r="A224" s="434"/>
      <c r="B224" s="434"/>
      <c r="C224" s="434"/>
      <c r="D224" s="434"/>
      <c r="E224" s="90" t="s">
        <v>244</v>
      </c>
      <c r="F224" s="279" t="s">
        <v>281</v>
      </c>
      <c r="G224" s="279" t="s">
        <v>281</v>
      </c>
      <c r="H224" s="279" t="s">
        <v>281</v>
      </c>
      <c r="I224" s="279" t="s">
        <v>281</v>
      </c>
      <c r="J224" s="318" t="s">
        <v>63</v>
      </c>
      <c r="K224" s="279" t="s">
        <v>281</v>
      </c>
      <c r="L224" s="279" t="s">
        <v>281</v>
      </c>
      <c r="M224" s="279" t="s">
        <v>281</v>
      </c>
      <c r="N224" s="279" t="s">
        <v>281</v>
      </c>
    </row>
    <row r="225" spans="1:24" ht="20.100000000000001" customHeight="1" x14ac:dyDescent="0.25">
      <c r="A225" s="434"/>
      <c r="B225" s="434"/>
      <c r="C225" s="434"/>
      <c r="D225" s="434"/>
      <c r="E225" s="90" t="s">
        <v>324</v>
      </c>
      <c r="F225" s="279" t="s">
        <v>281</v>
      </c>
      <c r="G225" s="279" t="s">
        <v>281</v>
      </c>
      <c r="H225" s="279" t="s">
        <v>281</v>
      </c>
      <c r="I225" s="279" t="s">
        <v>281</v>
      </c>
      <c r="J225" s="318" t="s">
        <v>37</v>
      </c>
      <c r="K225" s="279" t="s">
        <v>281</v>
      </c>
      <c r="L225" s="279" t="s">
        <v>281</v>
      </c>
      <c r="M225" s="279" t="s">
        <v>281</v>
      </c>
      <c r="N225" s="279" t="s">
        <v>281</v>
      </c>
    </row>
    <row r="226" spans="1:24" ht="20.100000000000001" customHeight="1" x14ac:dyDescent="0.25">
      <c r="A226" s="449"/>
      <c r="B226" s="449"/>
      <c r="C226" s="449"/>
      <c r="D226" s="449"/>
      <c r="E226" s="90" t="s">
        <v>31</v>
      </c>
      <c r="F226" s="279" t="s">
        <v>281</v>
      </c>
      <c r="G226" s="279" t="s">
        <v>281</v>
      </c>
      <c r="H226" s="279" t="s">
        <v>281</v>
      </c>
      <c r="I226" s="279" t="s">
        <v>281</v>
      </c>
      <c r="J226" s="318" t="s">
        <v>225</v>
      </c>
      <c r="K226" s="279" t="s">
        <v>281</v>
      </c>
      <c r="L226" s="279" t="s">
        <v>281</v>
      </c>
      <c r="M226" s="279" t="s">
        <v>281</v>
      </c>
      <c r="N226" s="279" t="s">
        <v>281</v>
      </c>
    </row>
    <row r="227" spans="1:24" ht="52.5" customHeight="1" x14ac:dyDescent="0.25">
      <c r="A227" s="433">
        <v>1</v>
      </c>
      <c r="B227" s="431" t="s">
        <v>20</v>
      </c>
      <c r="C227" s="431" t="s">
        <v>50</v>
      </c>
      <c r="D227" s="431" t="s">
        <v>35</v>
      </c>
      <c r="E227" s="108" t="s">
        <v>393</v>
      </c>
      <c r="F227" s="111" t="s">
        <v>23</v>
      </c>
      <c r="G227" s="111" t="s">
        <v>24</v>
      </c>
      <c r="H227" s="314">
        <v>1</v>
      </c>
      <c r="I227" s="95">
        <v>0</v>
      </c>
      <c r="J227" s="95">
        <v>0</v>
      </c>
      <c r="K227" s="309">
        <v>3785</v>
      </c>
      <c r="L227" s="309">
        <v>0</v>
      </c>
      <c r="M227" s="309">
        <v>0</v>
      </c>
    </row>
    <row r="228" spans="1:24" ht="20.100000000000001" customHeight="1" x14ac:dyDescent="0.25">
      <c r="A228" s="434"/>
      <c r="B228" s="432"/>
      <c r="C228" s="432"/>
      <c r="D228" s="432"/>
      <c r="E228" s="90" t="s">
        <v>244</v>
      </c>
      <c r="F228" s="279" t="s">
        <v>281</v>
      </c>
      <c r="G228" s="279" t="s">
        <v>281</v>
      </c>
      <c r="H228" s="40" t="s">
        <v>394</v>
      </c>
      <c r="I228" s="279" t="s">
        <v>281</v>
      </c>
      <c r="J228" s="279" t="s">
        <v>281</v>
      </c>
      <c r="K228" s="279" t="s">
        <v>281</v>
      </c>
      <c r="L228" s="279" t="s">
        <v>281</v>
      </c>
      <c r="M228" s="279" t="s">
        <v>281</v>
      </c>
    </row>
    <row r="229" spans="1:24" ht="20.100000000000001" customHeight="1" x14ac:dyDescent="0.25">
      <c r="A229" s="434"/>
      <c r="B229" s="432"/>
      <c r="C229" s="432"/>
      <c r="D229" s="432"/>
      <c r="E229" s="90" t="s">
        <v>324</v>
      </c>
      <c r="F229" s="279" t="s">
        <v>281</v>
      </c>
      <c r="G229" s="279" t="s">
        <v>281</v>
      </c>
      <c r="H229" s="40" t="s">
        <v>37</v>
      </c>
      <c r="I229" s="279" t="s">
        <v>281</v>
      </c>
      <c r="J229" s="279" t="s">
        <v>281</v>
      </c>
      <c r="K229" s="279" t="s">
        <v>281</v>
      </c>
      <c r="L229" s="279" t="s">
        <v>281</v>
      </c>
      <c r="M229" s="279" t="s">
        <v>281</v>
      </c>
    </row>
    <row r="230" spans="1:24" ht="20.100000000000001" customHeight="1" x14ac:dyDescent="0.25">
      <c r="A230" s="449"/>
      <c r="B230" s="435"/>
      <c r="C230" s="435"/>
      <c r="D230" s="435"/>
      <c r="E230" s="90" t="s">
        <v>31</v>
      </c>
      <c r="F230" s="279" t="s">
        <v>281</v>
      </c>
      <c r="G230" s="279" t="s">
        <v>281</v>
      </c>
      <c r="H230" s="40" t="s">
        <v>37</v>
      </c>
      <c r="I230" s="279" t="s">
        <v>281</v>
      </c>
      <c r="J230" s="279" t="s">
        <v>281</v>
      </c>
      <c r="K230" s="279" t="s">
        <v>281</v>
      </c>
      <c r="L230" s="279" t="s">
        <v>281</v>
      </c>
      <c r="M230" s="279" t="s">
        <v>281</v>
      </c>
    </row>
    <row r="231" spans="1:24" ht="52.5" customHeight="1" x14ac:dyDescent="0.25">
      <c r="A231" s="433">
        <v>1</v>
      </c>
      <c r="B231" s="431" t="s">
        <v>20</v>
      </c>
      <c r="C231" s="431" t="s">
        <v>50</v>
      </c>
      <c r="D231" s="431" t="s">
        <v>35</v>
      </c>
      <c r="E231" s="108" t="s">
        <v>395</v>
      </c>
      <c r="F231" s="111" t="s">
        <v>23</v>
      </c>
      <c r="G231" s="111" t="s">
        <v>24</v>
      </c>
      <c r="H231" s="314">
        <v>1</v>
      </c>
      <c r="I231" s="95">
        <v>0</v>
      </c>
      <c r="J231" s="95">
        <v>0</v>
      </c>
      <c r="K231" s="309">
        <v>1380</v>
      </c>
      <c r="L231" s="309">
        <v>0</v>
      </c>
      <c r="M231" s="309">
        <v>0</v>
      </c>
    </row>
    <row r="232" spans="1:24" ht="20.100000000000001" customHeight="1" x14ac:dyDescent="0.25">
      <c r="A232" s="434"/>
      <c r="B232" s="432"/>
      <c r="C232" s="432"/>
      <c r="D232" s="432"/>
      <c r="E232" s="90" t="s">
        <v>244</v>
      </c>
      <c r="F232" s="279" t="s">
        <v>281</v>
      </c>
      <c r="G232" s="279" t="s">
        <v>281</v>
      </c>
      <c r="H232" s="40" t="s">
        <v>325</v>
      </c>
      <c r="I232" s="279" t="s">
        <v>281</v>
      </c>
      <c r="J232" s="279" t="s">
        <v>281</v>
      </c>
      <c r="K232" s="279" t="s">
        <v>281</v>
      </c>
      <c r="L232" s="279" t="s">
        <v>281</v>
      </c>
      <c r="M232" s="279" t="s">
        <v>281</v>
      </c>
    </row>
    <row r="233" spans="1:24" ht="20.100000000000001" customHeight="1" x14ac:dyDescent="0.25">
      <c r="A233" s="434"/>
      <c r="B233" s="432"/>
      <c r="C233" s="432"/>
      <c r="D233" s="432"/>
      <c r="E233" s="90" t="s">
        <v>324</v>
      </c>
      <c r="F233" s="279" t="s">
        <v>281</v>
      </c>
      <c r="G233" s="279" t="s">
        <v>281</v>
      </c>
      <c r="H233" s="40" t="s">
        <v>38</v>
      </c>
      <c r="I233" s="279" t="s">
        <v>281</v>
      </c>
      <c r="J233" s="279" t="s">
        <v>281</v>
      </c>
      <c r="K233" s="279" t="s">
        <v>281</v>
      </c>
      <c r="L233" s="279" t="s">
        <v>281</v>
      </c>
      <c r="M233" s="279" t="s">
        <v>281</v>
      </c>
    </row>
    <row r="234" spans="1:24" ht="20.100000000000001" customHeight="1" x14ac:dyDescent="0.25">
      <c r="A234" s="434"/>
      <c r="B234" s="432"/>
      <c r="C234" s="432"/>
      <c r="D234" s="432"/>
      <c r="E234" s="90" t="s">
        <v>31</v>
      </c>
      <c r="F234" s="279" t="s">
        <v>281</v>
      </c>
      <c r="G234" s="279" t="s">
        <v>281</v>
      </c>
      <c r="H234" s="40" t="s">
        <v>38</v>
      </c>
      <c r="I234" s="279" t="s">
        <v>281</v>
      </c>
      <c r="J234" s="279" t="s">
        <v>281</v>
      </c>
      <c r="K234" s="279" t="s">
        <v>281</v>
      </c>
      <c r="L234" s="279" t="s">
        <v>281</v>
      </c>
      <c r="M234" s="279" t="s">
        <v>281</v>
      </c>
    </row>
    <row r="235" spans="1:24" ht="102.75" customHeight="1" x14ac:dyDescent="0.25">
      <c r="A235" s="434"/>
      <c r="B235" s="432"/>
      <c r="C235" s="432"/>
      <c r="D235" s="432"/>
      <c r="E235" s="387" t="s">
        <v>672</v>
      </c>
      <c r="F235" s="111" t="s">
        <v>704</v>
      </c>
      <c r="G235" s="111" t="s">
        <v>24</v>
      </c>
      <c r="H235" s="314">
        <v>1</v>
      </c>
      <c r="I235" s="95">
        <v>0</v>
      </c>
      <c r="J235" s="95">
        <v>0</v>
      </c>
      <c r="K235" s="309">
        <v>350</v>
      </c>
      <c r="L235" s="309">
        <v>0</v>
      </c>
      <c r="M235" s="309">
        <v>0</v>
      </c>
    </row>
    <row r="236" spans="1:24" ht="20.100000000000001" customHeight="1" x14ac:dyDescent="0.25">
      <c r="A236" s="434"/>
      <c r="B236" s="432"/>
      <c r="C236" s="432"/>
      <c r="D236" s="432"/>
      <c r="E236" s="90" t="s">
        <v>31</v>
      </c>
      <c r="F236" s="279" t="s">
        <v>281</v>
      </c>
      <c r="G236" s="279" t="s">
        <v>281</v>
      </c>
      <c r="H236" s="40" t="s">
        <v>225</v>
      </c>
      <c r="I236" s="279" t="s">
        <v>281</v>
      </c>
      <c r="J236" s="279" t="s">
        <v>281</v>
      </c>
      <c r="K236" s="279" t="s">
        <v>281</v>
      </c>
      <c r="L236" s="279" t="s">
        <v>281</v>
      </c>
      <c r="M236" s="279" t="s">
        <v>281</v>
      </c>
    </row>
    <row r="237" spans="1:24" ht="52.5" customHeight="1" x14ac:dyDescent="0.25">
      <c r="A237" s="433">
        <v>1</v>
      </c>
      <c r="B237" s="431" t="s">
        <v>20</v>
      </c>
      <c r="C237" s="431" t="s">
        <v>50</v>
      </c>
      <c r="D237" s="431" t="s">
        <v>35</v>
      </c>
      <c r="E237" s="108" t="s">
        <v>396</v>
      </c>
      <c r="F237" s="111" t="s">
        <v>23</v>
      </c>
      <c r="G237" s="111" t="s">
        <v>24</v>
      </c>
      <c r="H237" s="314">
        <v>1</v>
      </c>
      <c r="I237" s="95">
        <v>0</v>
      </c>
      <c r="J237" s="95">
        <v>0</v>
      </c>
      <c r="K237" s="309">
        <v>1530</v>
      </c>
      <c r="L237" s="309">
        <v>0</v>
      </c>
      <c r="M237" s="309">
        <v>0</v>
      </c>
    </row>
    <row r="238" spans="1:24" ht="20.100000000000001" customHeight="1" x14ac:dyDescent="0.25">
      <c r="A238" s="434"/>
      <c r="B238" s="432"/>
      <c r="C238" s="432"/>
      <c r="D238" s="432"/>
      <c r="E238" s="90" t="s">
        <v>244</v>
      </c>
      <c r="F238" s="279" t="s">
        <v>281</v>
      </c>
      <c r="G238" s="279" t="s">
        <v>281</v>
      </c>
      <c r="H238" s="40" t="s">
        <v>49</v>
      </c>
      <c r="I238" s="279" t="s">
        <v>281</v>
      </c>
      <c r="J238" s="279" t="s">
        <v>281</v>
      </c>
      <c r="K238" s="279" t="s">
        <v>281</v>
      </c>
      <c r="L238" s="279" t="s">
        <v>281</v>
      </c>
      <c r="M238" s="279" t="s">
        <v>281</v>
      </c>
      <c r="N238" s="279" t="s">
        <v>281</v>
      </c>
      <c r="O238" s="279" t="s">
        <v>281</v>
      </c>
      <c r="P238" s="279" t="s">
        <v>281</v>
      </c>
      <c r="Q238" s="279" t="s">
        <v>281</v>
      </c>
      <c r="R238" s="279" t="s">
        <v>281</v>
      </c>
      <c r="S238" s="279" t="s">
        <v>281</v>
      </c>
      <c r="T238" s="279" t="s">
        <v>281</v>
      </c>
      <c r="U238" s="279" t="s">
        <v>281</v>
      </c>
      <c r="V238" s="279" t="s">
        <v>281</v>
      </c>
      <c r="W238" s="279" t="s">
        <v>281</v>
      </c>
      <c r="X238" s="279" t="s">
        <v>281</v>
      </c>
    </row>
    <row r="239" spans="1:24" ht="20.100000000000001" customHeight="1" x14ac:dyDescent="0.25">
      <c r="A239" s="434"/>
      <c r="B239" s="432"/>
      <c r="C239" s="432"/>
      <c r="D239" s="432"/>
      <c r="E239" s="90" t="s">
        <v>324</v>
      </c>
      <c r="F239" s="279" t="s">
        <v>281</v>
      </c>
      <c r="G239" s="279" t="s">
        <v>281</v>
      </c>
      <c r="H239" s="40" t="s">
        <v>225</v>
      </c>
      <c r="I239" s="279" t="s">
        <v>281</v>
      </c>
      <c r="J239" s="279" t="s">
        <v>281</v>
      </c>
      <c r="K239" s="279" t="s">
        <v>281</v>
      </c>
      <c r="L239" s="279" t="s">
        <v>281</v>
      </c>
      <c r="M239" s="279" t="s">
        <v>281</v>
      </c>
      <c r="N239" s="279" t="s">
        <v>281</v>
      </c>
      <c r="O239" s="279" t="s">
        <v>281</v>
      </c>
      <c r="P239" s="279" t="s">
        <v>281</v>
      </c>
      <c r="Q239" s="279" t="s">
        <v>281</v>
      </c>
      <c r="R239" s="279" t="s">
        <v>281</v>
      </c>
      <c r="S239" s="279" t="s">
        <v>281</v>
      </c>
      <c r="T239" s="279" t="s">
        <v>281</v>
      </c>
      <c r="U239" s="279" t="s">
        <v>281</v>
      </c>
      <c r="V239" s="279" t="s">
        <v>281</v>
      </c>
      <c r="W239" s="279" t="s">
        <v>281</v>
      </c>
      <c r="X239" s="279" t="s">
        <v>281</v>
      </c>
    </row>
    <row r="240" spans="1:24" ht="20.100000000000001" customHeight="1" x14ac:dyDescent="0.25">
      <c r="A240" s="434"/>
      <c r="B240" s="432"/>
      <c r="C240" s="432"/>
      <c r="D240" s="432"/>
      <c r="E240" s="90" t="s">
        <v>31</v>
      </c>
      <c r="F240" s="279" t="s">
        <v>281</v>
      </c>
      <c r="G240" s="279" t="s">
        <v>281</v>
      </c>
      <c r="H240" s="40" t="s">
        <v>225</v>
      </c>
      <c r="I240" s="279" t="s">
        <v>281</v>
      </c>
      <c r="J240" s="279" t="s">
        <v>281</v>
      </c>
      <c r="K240" s="279" t="s">
        <v>281</v>
      </c>
      <c r="L240" s="279" t="s">
        <v>281</v>
      </c>
      <c r="M240" s="279" t="s">
        <v>281</v>
      </c>
      <c r="N240" s="279" t="s">
        <v>281</v>
      </c>
      <c r="O240" s="279" t="s">
        <v>281</v>
      </c>
      <c r="P240" s="279" t="s">
        <v>281</v>
      </c>
      <c r="Q240" s="279" t="s">
        <v>281</v>
      </c>
      <c r="R240" s="279" t="s">
        <v>281</v>
      </c>
      <c r="S240" s="279" t="s">
        <v>281</v>
      </c>
      <c r="T240" s="279" t="s">
        <v>281</v>
      </c>
      <c r="U240" s="279" t="s">
        <v>281</v>
      </c>
      <c r="V240" s="279" t="s">
        <v>281</v>
      </c>
      <c r="W240" s="279" t="s">
        <v>281</v>
      </c>
      <c r="X240" s="279" t="s">
        <v>281</v>
      </c>
    </row>
    <row r="241" spans="1:42" s="143" customFormat="1" ht="50.1" customHeight="1" x14ac:dyDescent="0.25">
      <c r="A241" s="311">
        <v>1</v>
      </c>
      <c r="B241" s="312" t="s">
        <v>20</v>
      </c>
      <c r="C241" s="312" t="s">
        <v>51</v>
      </c>
      <c r="D241" s="312" t="s">
        <v>18</v>
      </c>
      <c r="E241" s="310" t="s">
        <v>52</v>
      </c>
      <c r="F241" s="133" t="s">
        <v>23</v>
      </c>
      <c r="G241" s="133" t="s">
        <v>24</v>
      </c>
      <c r="H241" s="203">
        <f>H242+H246+H250+H262+H266+H270+H274+H278+H282+H286+H290+H294+H254+H258+H298+H318+H322</f>
        <v>16</v>
      </c>
      <c r="I241" s="203">
        <f>I242+I246+I250+I262+I266+I270+I274+I278+I282+I286+I290+I294+I254+I258+I298+I318+I322</f>
        <v>39</v>
      </c>
      <c r="J241" s="203">
        <f>J242+J246+J250+J262+J266+J270+J274+J278+J282+J286+J290+J294+J254+J258+J298+J318+J322</f>
        <v>17</v>
      </c>
      <c r="K241" s="313">
        <f>K242+K246+K250+K262+K266+K270+K274+K278+K282+K286+K290+K294+K298+K310+K342+K368+K254+K258+K302+K306+K410+K314+K318+K322+K326+K330+K334+K338</f>
        <v>264757.05</v>
      </c>
      <c r="L241" s="313">
        <f>L242+L246+L250+L262+L266+L270+L274+L278+L282+L286+L290+L294+L298+L310+L342+L368+L254+L258+L302+L306+L410+L314+L318+L322+L326</f>
        <v>85000</v>
      </c>
      <c r="M241" s="313">
        <f>M242+M246+M250+M262+M266+M270+M274+M278+M282+M286+M290+M294+M298+M310+M342+M368+M254+M258+M302+M306+M410+M314+M318+M322+M326</f>
        <v>85000</v>
      </c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410"/>
      <c r="Z241" s="410"/>
      <c r="AA241" s="410"/>
      <c r="AB241" s="410"/>
      <c r="AC241" s="410"/>
      <c r="AD241" s="410"/>
      <c r="AE241" s="410"/>
      <c r="AF241" s="410"/>
      <c r="AG241" s="410"/>
      <c r="AH241" s="410"/>
      <c r="AI241" s="410"/>
      <c r="AJ241" s="410"/>
      <c r="AK241" s="410"/>
      <c r="AL241" s="410"/>
      <c r="AM241" s="411"/>
      <c r="AN241" s="411"/>
      <c r="AO241" s="411"/>
      <c r="AP241" s="411"/>
    </row>
    <row r="242" spans="1:42" ht="39.950000000000003" customHeight="1" x14ac:dyDescent="0.25">
      <c r="A242" s="433">
        <v>1</v>
      </c>
      <c r="B242" s="431" t="s">
        <v>20</v>
      </c>
      <c r="C242" s="431" t="s">
        <v>51</v>
      </c>
      <c r="D242" s="431" t="s">
        <v>35</v>
      </c>
      <c r="E242" s="108" t="s">
        <v>53</v>
      </c>
      <c r="F242" s="96" t="s">
        <v>23</v>
      </c>
      <c r="G242" s="96" t="s">
        <v>24</v>
      </c>
      <c r="H242" s="95">
        <v>1</v>
      </c>
      <c r="I242" s="95">
        <v>0</v>
      </c>
      <c r="J242" s="95">
        <v>0</v>
      </c>
      <c r="K242" s="344">
        <v>3187.31</v>
      </c>
      <c r="L242" s="97">
        <v>0</v>
      </c>
      <c r="M242" s="97">
        <v>0</v>
      </c>
    </row>
    <row r="243" spans="1:42" ht="20.100000000000001" customHeight="1" x14ac:dyDescent="0.25">
      <c r="A243" s="434"/>
      <c r="B243" s="432"/>
      <c r="C243" s="432"/>
      <c r="D243" s="432"/>
      <c r="E243" s="90" t="s">
        <v>244</v>
      </c>
      <c r="F243" s="279" t="s">
        <v>281</v>
      </c>
      <c r="G243" s="279" t="s">
        <v>281</v>
      </c>
      <c r="H243" s="40" t="s">
        <v>49</v>
      </c>
      <c r="I243" s="279" t="s">
        <v>281</v>
      </c>
      <c r="J243" s="279" t="s">
        <v>281</v>
      </c>
      <c r="K243" s="279" t="s">
        <v>281</v>
      </c>
      <c r="L243" s="279" t="s">
        <v>281</v>
      </c>
      <c r="M243" s="279" t="s">
        <v>281</v>
      </c>
      <c r="N243" s="279" t="s">
        <v>281</v>
      </c>
      <c r="O243" s="279" t="s">
        <v>281</v>
      </c>
      <c r="P243" s="279" t="s">
        <v>281</v>
      </c>
      <c r="Q243" s="279" t="s">
        <v>281</v>
      </c>
      <c r="R243" s="279" t="s">
        <v>281</v>
      </c>
      <c r="S243" s="279" t="s">
        <v>281</v>
      </c>
      <c r="T243" s="279" t="s">
        <v>281</v>
      </c>
      <c r="U243" s="279" t="s">
        <v>281</v>
      </c>
      <c r="V243" s="279" t="s">
        <v>281</v>
      </c>
      <c r="W243" s="279" t="s">
        <v>281</v>
      </c>
      <c r="X243" s="279" t="s">
        <v>281</v>
      </c>
    </row>
    <row r="244" spans="1:42" ht="20.100000000000001" customHeight="1" x14ac:dyDescent="0.25">
      <c r="A244" s="434"/>
      <c r="B244" s="432"/>
      <c r="C244" s="432"/>
      <c r="D244" s="432"/>
      <c r="E244" s="90" t="s">
        <v>324</v>
      </c>
      <c r="F244" s="279" t="s">
        <v>281</v>
      </c>
      <c r="G244" s="279" t="s">
        <v>281</v>
      </c>
      <c r="H244" s="40" t="s">
        <v>64</v>
      </c>
      <c r="I244" s="279" t="s">
        <v>281</v>
      </c>
      <c r="J244" s="279" t="s">
        <v>281</v>
      </c>
      <c r="K244" s="279" t="s">
        <v>281</v>
      </c>
      <c r="L244" s="279" t="s">
        <v>281</v>
      </c>
      <c r="M244" s="279" t="s">
        <v>281</v>
      </c>
      <c r="N244" s="279" t="s">
        <v>281</v>
      </c>
      <c r="O244" s="279" t="s">
        <v>281</v>
      </c>
      <c r="P244" s="279" t="s">
        <v>281</v>
      </c>
      <c r="Q244" s="279" t="s">
        <v>281</v>
      </c>
      <c r="R244" s="279" t="s">
        <v>281</v>
      </c>
      <c r="S244" s="279" t="s">
        <v>281</v>
      </c>
      <c r="T244" s="279" t="s">
        <v>281</v>
      </c>
      <c r="U244" s="279" t="s">
        <v>281</v>
      </c>
      <c r="V244" s="279" t="s">
        <v>281</v>
      </c>
      <c r="W244" s="279" t="s">
        <v>281</v>
      </c>
      <c r="X244" s="279" t="s">
        <v>281</v>
      </c>
    </row>
    <row r="245" spans="1:42" ht="20.100000000000001" customHeight="1" x14ac:dyDescent="0.25">
      <c r="A245" s="449"/>
      <c r="B245" s="435"/>
      <c r="C245" s="435"/>
      <c r="D245" s="435"/>
      <c r="E245" s="90" t="s">
        <v>31</v>
      </c>
      <c r="F245" s="279" t="s">
        <v>281</v>
      </c>
      <c r="G245" s="279" t="s">
        <v>281</v>
      </c>
      <c r="H245" s="40" t="s">
        <v>36</v>
      </c>
      <c r="I245" s="279" t="s">
        <v>281</v>
      </c>
      <c r="J245" s="279" t="s">
        <v>281</v>
      </c>
      <c r="K245" s="279" t="s">
        <v>281</v>
      </c>
      <c r="L245" s="279" t="s">
        <v>281</v>
      </c>
      <c r="M245" s="279" t="s">
        <v>281</v>
      </c>
      <c r="N245" s="279" t="s">
        <v>281</v>
      </c>
      <c r="O245" s="279" t="s">
        <v>281</v>
      </c>
      <c r="P245" s="279" t="s">
        <v>281</v>
      </c>
      <c r="Q245" s="279" t="s">
        <v>281</v>
      </c>
      <c r="R245" s="279" t="s">
        <v>281</v>
      </c>
      <c r="S245" s="279" t="s">
        <v>281</v>
      </c>
      <c r="T245" s="279" t="s">
        <v>281</v>
      </c>
      <c r="U245" s="279" t="s">
        <v>281</v>
      </c>
      <c r="V245" s="279" t="s">
        <v>281</v>
      </c>
      <c r="W245" s="279" t="s">
        <v>281</v>
      </c>
      <c r="X245" s="279" t="s">
        <v>281</v>
      </c>
    </row>
    <row r="246" spans="1:42" ht="39.950000000000003" customHeight="1" x14ac:dyDescent="0.25">
      <c r="A246" s="433">
        <v>1</v>
      </c>
      <c r="B246" s="431" t="s">
        <v>20</v>
      </c>
      <c r="C246" s="431" t="s">
        <v>51</v>
      </c>
      <c r="D246" s="431" t="s">
        <v>35</v>
      </c>
      <c r="E246" s="98" t="s">
        <v>56</v>
      </c>
      <c r="F246" s="96" t="s">
        <v>23</v>
      </c>
      <c r="G246" s="96" t="s">
        <v>24</v>
      </c>
      <c r="H246" s="95">
        <v>1</v>
      </c>
      <c r="I246" s="95">
        <v>0</v>
      </c>
      <c r="J246" s="95">
        <v>0</v>
      </c>
      <c r="K246" s="344">
        <v>5070.54</v>
      </c>
      <c r="L246" s="97">
        <v>0</v>
      </c>
      <c r="M246" s="97">
        <v>0</v>
      </c>
    </row>
    <row r="247" spans="1:42" ht="20.100000000000001" customHeight="1" x14ac:dyDescent="0.25">
      <c r="A247" s="434"/>
      <c r="B247" s="432"/>
      <c r="C247" s="432"/>
      <c r="D247" s="432"/>
      <c r="E247" s="90" t="s">
        <v>244</v>
      </c>
      <c r="F247" s="279" t="s">
        <v>281</v>
      </c>
      <c r="G247" s="279" t="s">
        <v>281</v>
      </c>
      <c r="H247" s="40" t="s">
        <v>61</v>
      </c>
      <c r="I247" s="279" t="s">
        <v>281</v>
      </c>
      <c r="J247" s="279" t="s">
        <v>281</v>
      </c>
      <c r="K247" s="279" t="s">
        <v>281</v>
      </c>
      <c r="L247" s="279" t="s">
        <v>281</v>
      </c>
      <c r="M247" s="279" t="s">
        <v>281</v>
      </c>
      <c r="N247" s="279" t="s">
        <v>281</v>
      </c>
      <c r="O247" s="279" t="s">
        <v>281</v>
      </c>
      <c r="P247" s="279" t="s">
        <v>281</v>
      </c>
      <c r="Q247" s="279" t="s">
        <v>281</v>
      </c>
      <c r="R247" s="279" t="s">
        <v>281</v>
      </c>
      <c r="S247" s="279" t="s">
        <v>281</v>
      </c>
      <c r="T247" s="279" t="s">
        <v>281</v>
      </c>
      <c r="U247" s="279" t="s">
        <v>281</v>
      </c>
      <c r="V247" s="279" t="s">
        <v>281</v>
      </c>
      <c r="W247" s="279" t="s">
        <v>281</v>
      </c>
      <c r="X247" s="279" t="s">
        <v>281</v>
      </c>
    </row>
    <row r="248" spans="1:42" ht="20.100000000000001" customHeight="1" x14ac:dyDescent="0.25">
      <c r="A248" s="434"/>
      <c r="B248" s="432"/>
      <c r="C248" s="432"/>
      <c r="D248" s="432"/>
      <c r="E248" s="90" t="s">
        <v>324</v>
      </c>
      <c r="F248" s="279" t="s">
        <v>281</v>
      </c>
      <c r="G248" s="279" t="s">
        <v>281</v>
      </c>
      <c r="H248" s="40" t="s">
        <v>36</v>
      </c>
      <c r="I248" s="279" t="s">
        <v>281</v>
      </c>
      <c r="J248" s="279" t="s">
        <v>281</v>
      </c>
      <c r="K248" s="279" t="s">
        <v>281</v>
      </c>
      <c r="L248" s="279" t="s">
        <v>281</v>
      </c>
      <c r="M248" s="279" t="s">
        <v>281</v>
      </c>
      <c r="N248" s="279" t="s">
        <v>281</v>
      </c>
      <c r="O248" s="279" t="s">
        <v>281</v>
      </c>
      <c r="P248" s="279" t="s">
        <v>281</v>
      </c>
      <c r="Q248" s="279" t="s">
        <v>281</v>
      </c>
      <c r="R248" s="279" t="s">
        <v>281</v>
      </c>
      <c r="S248" s="279" t="s">
        <v>281</v>
      </c>
      <c r="T248" s="279" t="s">
        <v>281</v>
      </c>
      <c r="U248" s="279" t="s">
        <v>281</v>
      </c>
      <c r="V248" s="279" t="s">
        <v>281</v>
      </c>
      <c r="W248" s="279" t="s">
        <v>281</v>
      </c>
      <c r="X248" s="279" t="s">
        <v>281</v>
      </c>
    </row>
    <row r="249" spans="1:42" ht="20.100000000000001" customHeight="1" x14ac:dyDescent="0.25">
      <c r="A249" s="449"/>
      <c r="B249" s="435"/>
      <c r="C249" s="435"/>
      <c r="D249" s="435"/>
      <c r="E249" s="90" t="s">
        <v>31</v>
      </c>
      <c r="F249" s="279" t="s">
        <v>281</v>
      </c>
      <c r="G249" s="279" t="s">
        <v>281</v>
      </c>
      <c r="H249" s="40" t="s">
        <v>36</v>
      </c>
      <c r="I249" s="279" t="s">
        <v>281</v>
      </c>
      <c r="J249" s="279" t="s">
        <v>281</v>
      </c>
      <c r="K249" s="279" t="s">
        <v>281</v>
      </c>
      <c r="L249" s="279" t="s">
        <v>281</v>
      </c>
      <c r="M249" s="279" t="s">
        <v>281</v>
      </c>
      <c r="N249" s="279" t="s">
        <v>281</v>
      </c>
      <c r="O249" s="279" t="s">
        <v>281</v>
      </c>
      <c r="P249" s="279" t="s">
        <v>281</v>
      </c>
      <c r="Q249" s="279" t="s">
        <v>281</v>
      </c>
      <c r="R249" s="279" t="s">
        <v>281</v>
      </c>
      <c r="S249" s="279" t="s">
        <v>281</v>
      </c>
      <c r="T249" s="279" t="s">
        <v>281</v>
      </c>
      <c r="U249" s="279" t="s">
        <v>281</v>
      </c>
      <c r="V249" s="279" t="s">
        <v>281</v>
      </c>
      <c r="W249" s="279" t="s">
        <v>281</v>
      </c>
      <c r="X249" s="279" t="s">
        <v>281</v>
      </c>
    </row>
    <row r="250" spans="1:42" ht="39.950000000000003" customHeight="1" x14ac:dyDescent="0.25">
      <c r="A250" s="433">
        <v>1</v>
      </c>
      <c r="B250" s="431" t="s">
        <v>20</v>
      </c>
      <c r="C250" s="431" t="s">
        <v>51</v>
      </c>
      <c r="D250" s="431" t="s">
        <v>35</v>
      </c>
      <c r="E250" s="98" t="s">
        <v>253</v>
      </c>
      <c r="F250" s="96" t="s">
        <v>23</v>
      </c>
      <c r="G250" s="96" t="s">
        <v>24</v>
      </c>
      <c r="H250" s="95">
        <v>1</v>
      </c>
      <c r="I250" s="95">
        <v>0</v>
      </c>
      <c r="J250" s="95">
        <v>0</v>
      </c>
      <c r="K250" s="344">
        <v>2620.56</v>
      </c>
      <c r="L250" s="97">
        <v>0</v>
      </c>
      <c r="M250" s="97">
        <v>0</v>
      </c>
    </row>
    <row r="251" spans="1:42" ht="20.100000000000001" customHeight="1" x14ac:dyDescent="0.25">
      <c r="A251" s="434"/>
      <c r="B251" s="432"/>
      <c r="C251" s="432"/>
      <c r="D251" s="432"/>
      <c r="E251" s="90" t="s">
        <v>244</v>
      </c>
      <c r="F251" s="279" t="s">
        <v>281</v>
      </c>
      <c r="G251" s="279" t="s">
        <v>281</v>
      </c>
      <c r="H251" s="40" t="s">
        <v>49</v>
      </c>
      <c r="I251" s="279" t="s">
        <v>281</v>
      </c>
      <c r="J251" s="279" t="s">
        <v>281</v>
      </c>
      <c r="K251" s="279" t="s">
        <v>281</v>
      </c>
      <c r="L251" s="279" t="s">
        <v>281</v>
      </c>
      <c r="M251" s="279" t="s">
        <v>281</v>
      </c>
      <c r="N251" s="279" t="s">
        <v>281</v>
      </c>
      <c r="O251" s="279" t="s">
        <v>281</v>
      </c>
      <c r="P251" s="279" t="s">
        <v>281</v>
      </c>
      <c r="Q251" s="279" t="s">
        <v>281</v>
      </c>
      <c r="R251" s="279" t="s">
        <v>281</v>
      </c>
      <c r="S251" s="279" t="s">
        <v>281</v>
      </c>
      <c r="T251" s="279" t="s">
        <v>281</v>
      </c>
      <c r="U251" s="279" t="s">
        <v>281</v>
      </c>
      <c r="V251" s="279" t="s">
        <v>281</v>
      </c>
      <c r="W251" s="279" t="s">
        <v>281</v>
      </c>
      <c r="X251" s="279" t="s">
        <v>281</v>
      </c>
    </row>
    <row r="252" spans="1:42" ht="20.100000000000001" customHeight="1" x14ac:dyDescent="0.25">
      <c r="A252" s="434"/>
      <c r="B252" s="432"/>
      <c r="C252" s="432"/>
      <c r="D252" s="432"/>
      <c r="E252" s="90" t="s">
        <v>324</v>
      </c>
      <c r="F252" s="279" t="s">
        <v>281</v>
      </c>
      <c r="G252" s="279" t="s">
        <v>281</v>
      </c>
      <c r="H252" s="40" t="s">
        <v>63</v>
      </c>
      <c r="I252" s="279" t="s">
        <v>281</v>
      </c>
      <c r="J252" s="279" t="s">
        <v>281</v>
      </c>
      <c r="K252" s="279" t="s">
        <v>281</v>
      </c>
      <c r="L252" s="279" t="s">
        <v>281</v>
      </c>
      <c r="M252" s="279" t="s">
        <v>281</v>
      </c>
      <c r="N252" s="279" t="s">
        <v>281</v>
      </c>
      <c r="O252" s="279" t="s">
        <v>281</v>
      </c>
      <c r="P252" s="279" t="s">
        <v>281</v>
      </c>
      <c r="Q252" s="279" t="s">
        <v>281</v>
      </c>
      <c r="R252" s="279" t="s">
        <v>281</v>
      </c>
      <c r="S252" s="279" t="s">
        <v>281</v>
      </c>
      <c r="T252" s="279" t="s">
        <v>281</v>
      </c>
      <c r="U252" s="279" t="s">
        <v>281</v>
      </c>
      <c r="V252" s="279" t="s">
        <v>281</v>
      </c>
      <c r="W252" s="279" t="s">
        <v>281</v>
      </c>
      <c r="X252" s="279" t="s">
        <v>281</v>
      </c>
    </row>
    <row r="253" spans="1:42" ht="20.100000000000001" customHeight="1" x14ac:dyDescent="0.25">
      <c r="A253" s="449"/>
      <c r="B253" s="435"/>
      <c r="C253" s="435"/>
      <c r="D253" s="435"/>
      <c r="E253" s="90" t="s">
        <v>31</v>
      </c>
      <c r="F253" s="279" t="s">
        <v>281</v>
      </c>
      <c r="G253" s="279" t="s">
        <v>281</v>
      </c>
      <c r="H253" s="40" t="s">
        <v>55</v>
      </c>
      <c r="I253" s="279" t="s">
        <v>281</v>
      </c>
      <c r="J253" s="279" t="s">
        <v>281</v>
      </c>
      <c r="K253" s="279" t="s">
        <v>281</v>
      </c>
      <c r="L253" s="279" t="s">
        <v>281</v>
      </c>
      <c r="M253" s="279" t="s">
        <v>281</v>
      </c>
      <c r="N253" s="279" t="s">
        <v>281</v>
      </c>
      <c r="O253" s="279" t="s">
        <v>281</v>
      </c>
      <c r="P253" s="279" t="s">
        <v>281</v>
      </c>
      <c r="Q253" s="279" t="s">
        <v>281</v>
      </c>
      <c r="R253" s="279" t="s">
        <v>281</v>
      </c>
      <c r="S253" s="279" t="s">
        <v>281</v>
      </c>
      <c r="T253" s="279" t="s">
        <v>281</v>
      </c>
      <c r="U253" s="279" t="s">
        <v>281</v>
      </c>
      <c r="V253" s="279" t="s">
        <v>281</v>
      </c>
      <c r="W253" s="279" t="s">
        <v>281</v>
      </c>
      <c r="X253" s="279" t="s">
        <v>281</v>
      </c>
    </row>
    <row r="254" spans="1:42" ht="39.950000000000003" customHeight="1" x14ac:dyDescent="0.25">
      <c r="A254" s="433">
        <v>1</v>
      </c>
      <c r="B254" s="431" t="s">
        <v>20</v>
      </c>
      <c r="C254" s="431" t="s">
        <v>51</v>
      </c>
      <c r="D254" s="431" t="s">
        <v>35</v>
      </c>
      <c r="E254" s="98" t="s">
        <v>397</v>
      </c>
      <c r="F254" s="96" t="s">
        <v>23</v>
      </c>
      <c r="G254" s="96" t="s">
        <v>24</v>
      </c>
      <c r="H254" s="95">
        <v>1</v>
      </c>
      <c r="I254" s="95">
        <v>0</v>
      </c>
      <c r="J254" s="95">
        <v>0</v>
      </c>
      <c r="K254" s="344">
        <v>2697.67</v>
      </c>
      <c r="L254" s="97">
        <v>0</v>
      </c>
      <c r="M254" s="97">
        <v>0</v>
      </c>
    </row>
    <row r="255" spans="1:42" ht="20.100000000000001" customHeight="1" x14ac:dyDescent="0.25">
      <c r="A255" s="434"/>
      <c r="B255" s="432"/>
      <c r="C255" s="432"/>
      <c r="D255" s="432"/>
      <c r="E255" s="90" t="s">
        <v>244</v>
      </c>
      <c r="F255" s="279" t="s">
        <v>281</v>
      </c>
      <c r="G255" s="279" t="s">
        <v>281</v>
      </c>
      <c r="H255" s="40" t="s">
        <v>68</v>
      </c>
      <c r="I255" s="279" t="s">
        <v>281</v>
      </c>
      <c r="J255" s="279" t="s">
        <v>281</v>
      </c>
      <c r="K255" s="279" t="s">
        <v>281</v>
      </c>
      <c r="L255" s="279" t="s">
        <v>281</v>
      </c>
      <c r="M255" s="279" t="s">
        <v>281</v>
      </c>
      <c r="N255" s="279" t="s">
        <v>281</v>
      </c>
      <c r="O255" s="279" t="s">
        <v>281</v>
      </c>
      <c r="P255" s="279" t="s">
        <v>281</v>
      </c>
      <c r="Q255" s="279" t="s">
        <v>281</v>
      </c>
      <c r="R255" s="279" t="s">
        <v>281</v>
      </c>
      <c r="S255" s="279" t="s">
        <v>281</v>
      </c>
      <c r="T255" s="279" t="s">
        <v>281</v>
      </c>
      <c r="U255" s="279" t="s">
        <v>281</v>
      </c>
      <c r="V255" s="279" t="s">
        <v>281</v>
      </c>
      <c r="W255" s="279" t="s">
        <v>281</v>
      </c>
      <c r="X255" s="279" t="s">
        <v>281</v>
      </c>
    </row>
    <row r="256" spans="1:42" ht="20.100000000000001" customHeight="1" x14ac:dyDescent="0.25">
      <c r="A256" s="434"/>
      <c r="B256" s="432"/>
      <c r="C256" s="432"/>
      <c r="D256" s="432"/>
      <c r="E256" s="90" t="s">
        <v>324</v>
      </c>
      <c r="F256" s="279" t="s">
        <v>281</v>
      </c>
      <c r="G256" s="279" t="s">
        <v>281</v>
      </c>
      <c r="H256" s="40" t="s">
        <v>55</v>
      </c>
      <c r="I256" s="279" t="s">
        <v>281</v>
      </c>
      <c r="J256" s="279" t="s">
        <v>281</v>
      </c>
      <c r="K256" s="279" t="s">
        <v>281</v>
      </c>
      <c r="L256" s="279" t="s">
        <v>281</v>
      </c>
      <c r="M256" s="279" t="s">
        <v>281</v>
      </c>
      <c r="N256" s="279" t="s">
        <v>281</v>
      </c>
      <c r="O256" s="279" t="s">
        <v>281</v>
      </c>
      <c r="P256" s="279" t="s">
        <v>281</v>
      </c>
      <c r="Q256" s="279" t="s">
        <v>281</v>
      </c>
      <c r="R256" s="279" t="s">
        <v>281</v>
      </c>
      <c r="S256" s="279" t="s">
        <v>281</v>
      </c>
      <c r="T256" s="279" t="s">
        <v>281</v>
      </c>
      <c r="U256" s="279" t="s">
        <v>281</v>
      </c>
      <c r="V256" s="279" t="s">
        <v>281</v>
      </c>
      <c r="W256" s="279" t="s">
        <v>281</v>
      </c>
      <c r="X256" s="279" t="s">
        <v>281</v>
      </c>
    </row>
    <row r="257" spans="1:24" ht="20.100000000000001" customHeight="1" x14ac:dyDescent="0.25">
      <c r="A257" s="449"/>
      <c r="B257" s="435"/>
      <c r="C257" s="435"/>
      <c r="D257" s="435"/>
      <c r="E257" s="90" t="s">
        <v>31</v>
      </c>
      <c r="F257" s="279" t="s">
        <v>281</v>
      </c>
      <c r="G257" s="279" t="s">
        <v>281</v>
      </c>
      <c r="H257" s="40" t="s">
        <v>37</v>
      </c>
      <c r="I257" s="279" t="s">
        <v>281</v>
      </c>
      <c r="J257" s="279" t="s">
        <v>281</v>
      </c>
      <c r="K257" s="279" t="s">
        <v>281</v>
      </c>
      <c r="L257" s="279" t="s">
        <v>281</v>
      </c>
      <c r="M257" s="279" t="s">
        <v>281</v>
      </c>
      <c r="N257" s="279" t="s">
        <v>281</v>
      </c>
      <c r="O257" s="279" t="s">
        <v>281</v>
      </c>
      <c r="P257" s="279" t="s">
        <v>281</v>
      </c>
      <c r="Q257" s="279" t="s">
        <v>281</v>
      </c>
      <c r="R257" s="279" t="s">
        <v>281</v>
      </c>
      <c r="S257" s="279" t="s">
        <v>281</v>
      </c>
      <c r="T257" s="279" t="s">
        <v>281</v>
      </c>
      <c r="U257" s="279" t="s">
        <v>281</v>
      </c>
      <c r="V257" s="279" t="s">
        <v>281</v>
      </c>
      <c r="W257" s="279" t="s">
        <v>281</v>
      </c>
      <c r="X257" s="279" t="s">
        <v>281</v>
      </c>
    </row>
    <row r="258" spans="1:24" ht="39.950000000000003" customHeight="1" x14ac:dyDescent="0.25">
      <c r="A258" s="433">
        <v>1</v>
      </c>
      <c r="B258" s="431" t="s">
        <v>20</v>
      </c>
      <c r="C258" s="431" t="s">
        <v>51</v>
      </c>
      <c r="D258" s="431" t="s">
        <v>35</v>
      </c>
      <c r="E258" s="98" t="s">
        <v>398</v>
      </c>
      <c r="F258" s="96" t="s">
        <v>23</v>
      </c>
      <c r="G258" s="96" t="s">
        <v>24</v>
      </c>
      <c r="H258" s="95">
        <v>1</v>
      </c>
      <c r="I258" s="95">
        <v>0</v>
      </c>
      <c r="J258" s="95">
        <v>0</v>
      </c>
      <c r="K258" s="344">
        <v>441.73</v>
      </c>
      <c r="L258" s="97">
        <v>0</v>
      </c>
      <c r="M258" s="97">
        <v>0</v>
      </c>
    </row>
    <row r="259" spans="1:24" ht="20.100000000000001" customHeight="1" x14ac:dyDescent="0.25">
      <c r="A259" s="434"/>
      <c r="B259" s="432"/>
      <c r="C259" s="432"/>
      <c r="D259" s="432"/>
      <c r="E259" s="90" t="s">
        <v>244</v>
      </c>
      <c r="F259" s="279" t="s">
        <v>281</v>
      </c>
      <c r="G259" s="279" t="s">
        <v>281</v>
      </c>
      <c r="H259" s="40" t="s">
        <v>68</v>
      </c>
      <c r="I259" s="279" t="s">
        <v>281</v>
      </c>
      <c r="J259" s="279" t="s">
        <v>281</v>
      </c>
      <c r="K259" s="279" t="s">
        <v>281</v>
      </c>
      <c r="L259" s="279" t="s">
        <v>281</v>
      </c>
      <c r="M259" s="279" t="s">
        <v>281</v>
      </c>
      <c r="N259" s="279" t="s">
        <v>281</v>
      </c>
      <c r="O259" s="279" t="s">
        <v>281</v>
      </c>
      <c r="P259" s="279" t="s">
        <v>281</v>
      </c>
      <c r="Q259" s="279" t="s">
        <v>281</v>
      </c>
      <c r="R259" s="279" t="s">
        <v>281</v>
      </c>
      <c r="S259" s="279" t="s">
        <v>281</v>
      </c>
      <c r="T259" s="279" t="s">
        <v>281</v>
      </c>
      <c r="U259" s="279" t="s">
        <v>281</v>
      </c>
      <c r="V259" s="279" t="s">
        <v>281</v>
      </c>
      <c r="W259" s="279" t="s">
        <v>281</v>
      </c>
      <c r="X259" s="279" t="s">
        <v>281</v>
      </c>
    </row>
    <row r="260" spans="1:24" ht="20.100000000000001" customHeight="1" x14ac:dyDescent="0.25">
      <c r="A260" s="434"/>
      <c r="B260" s="432"/>
      <c r="C260" s="432"/>
      <c r="D260" s="432"/>
      <c r="E260" s="90" t="s">
        <v>324</v>
      </c>
      <c r="F260" s="279" t="s">
        <v>281</v>
      </c>
      <c r="G260" s="279" t="s">
        <v>281</v>
      </c>
      <c r="H260" s="40" t="s">
        <v>223</v>
      </c>
      <c r="I260" s="279" t="s">
        <v>281</v>
      </c>
      <c r="J260" s="279" t="s">
        <v>281</v>
      </c>
      <c r="K260" s="279" t="s">
        <v>281</v>
      </c>
      <c r="L260" s="279" t="s">
        <v>281</v>
      </c>
      <c r="M260" s="279" t="s">
        <v>281</v>
      </c>
      <c r="N260" s="279" t="s">
        <v>281</v>
      </c>
      <c r="O260" s="279" t="s">
        <v>281</v>
      </c>
      <c r="P260" s="279" t="s">
        <v>281</v>
      </c>
      <c r="Q260" s="279" t="s">
        <v>281</v>
      </c>
      <c r="R260" s="279" t="s">
        <v>281</v>
      </c>
      <c r="S260" s="279" t="s">
        <v>281</v>
      </c>
      <c r="T260" s="279" t="s">
        <v>281</v>
      </c>
      <c r="U260" s="279" t="s">
        <v>281</v>
      </c>
      <c r="V260" s="279" t="s">
        <v>281</v>
      </c>
      <c r="W260" s="279" t="s">
        <v>281</v>
      </c>
      <c r="X260" s="279" t="s">
        <v>281</v>
      </c>
    </row>
    <row r="261" spans="1:24" ht="20.100000000000001" customHeight="1" x14ac:dyDescent="0.25">
      <c r="A261" s="449"/>
      <c r="B261" s="435"/>
      <c r="C261" s="435"/>
      <c r="D261" s="435"/>
      <c r="E261" s="90" t="s">
        <v>31</v>
      </c>
      <c r="F261" s="279" t="s">
        <v>281</v>
      </c>
      <c r="G261" s="279" t="s">
        <v>281</v>
      </c>
      <c r="H261" s="40" t="s">
        <v>223</v>
      </c>
      <c r="I261" s="279" t="s">
        <v>281</v>
      </c>
      <c r="J261" s="279" t="s">
        <v>281</v>
      </c>
      <c r="K261" s="279" t="s">
        <v>281</v>
      </c>
      <c r="L261" s="279" t="s">
        <v>281</v>
      </c>
      <c r="M261" s="279" t="s">
        <v>281</v>
      </c>
      <c r="N261" s="279" t="s">
        <v>281</v>
      </c>
      <c r="O261" s="279" t="s">
        <v>281</v>
      </c>
      <c r="P261" s="279" t="s">
        <v>281</v>
      </c>
      <c r="Q261" s="279" t="s">
        <v>281</v>
      </c>
      <c r="R261" s="279" t="s">
        <v>281</v>
      </c>
      <c r="S261" s="279" t="s">
        <v>281</v>
      </c>
      <c r="T261" s="279" t="s">
        <v>281</v>
      </c>
      <c r="U261" s="279" t="s">
        <v>281</v>
      </c>
      <c r="V261" s="279" t="s">
        <v>281</v>
      </c>
      <c r="W261" s="279" t="s">
        <v>281</v>
      </c>
      <c r="X261" s="279" t="s">
        <v>281</v>
      </c>
    </row>
    <row r="262" spans="1:24" ht="39.950000000000003" customHeight="1" x14ac:dyDescent="0.25">
      <c r="A262" s="433">
        <v>1</v>
      </c>
      <c r="B262" s="431" t="s">
        <v>20</v>
      </c>
      <c r="C262" s="431" t="s">
        <v>51</v>
      </c>
      <c r="D262" s="431" t="s">
        <v>35</v>
      </c>
      <c r="E262" s="98" t="s">
        <v>518</v>
      </c>
      <c r="F262" s="96" t="s">
        <v>23</v>
      </c>
      <c r="G262" s="96" t="s">
        <v>24</v>
      </c>
      <c r="H262" s="95">
        <v>1</v>
      </c>
      <c r="I262" s="95">
        <v>0</v>
      </c>
      <c r="J262" s="95">
        <v>0</v>
      </c>
      <c r="K262" s="344">
        <v>386.3</v>
      </c>
      <c r="L262" s="97">
        <v>0</v>
      </c>
      <c r="M262" s="97">
        <v>0</v>
      </c>
    </row>
    <row r="263" spans="1:24" ht="20.100000000000001" customHeight="1" x14ac:dyDescent="0.25">
      <c r="A263" s="434"/>
      <c r="B263" s="432"/>
      <c r="C263" s="432"/>
      <c r="D263" s="432"/>
      <c r="E263" s="90" t="s">
        <v>244</v>
      </c>
      <c r="F263" s="279" t="s">
        <v>281</v>
      </c>
      <c r="G263" s="279" t="s">
        <v>281</v>
      </c>
      <c r="H263" s="40" t="s">
        <v>57</v>
      </c>
      <c r="I263" s="279" t="s">
        <v>281</v>
      </c>
      <c r="J263" s="279" t="s">
        <v>281</v>
      </c>
      <c r="K263" s="279" t="s">
        <v>281</v>
      </c>
      <c r="L263" s="279" t="s">
        <v>281</v>
      </c>
      <c r="M263" s="279" t="s">
        <v>281</v>
      </c>
      <c r="N263" s="279" t="s">
        <v>281</v>
      </c>
      <c r="O263" s="279" t="s">
        <v>281</v>
      </c>
      <c r="P263" s="279" t="s">
        <v>281</v>
      </c>
      <c r="Q263" s="279" t="s">
        <v>281</v>
      </c>
      <c r="R263" s="279" t="s">
        <v>281</v>
      </c>
      <c r="S263" s="279" t="s">
        <v>281</v>
      </c>
      <c r="T263" s="279" t="s">
        <v>281</v>
      </c>
      <c r="U263" s="279" t="s">
        <v>281</v>
      </c>
      <c r="V263" s="279" t="s">
        <v>281</v>
      </c>
      <c r="W263" s="279" t="s">
        <v>281</v>
      </c>
      <c r="X263" s="279" t="s">
        <v>281</v>
      </c>
    </row>
    <row r="264" spans="1:24" ht="20.100000000000001" customHeight="1" x14ac:dyDescent="0.25">
      <c r="A264" s="434"/>
      <c r="B264" s="432"/>
      <c r="C264" s="432"/>
      <c r="D264" s="432"/>
      <c r="E264" s="90" t="s">
        <v>324</v>
      </c>
      <c r="F264" s="279" t="s">
        <v>281</v>
      </c>
      <c r="G264" s="279" t="s">
        <v>281</v>
      </c>
      <c r="H264" s="40" t="s">
        <v>37</v>
      </c>
      <c r="I264" s="279" t="s">
        <v>281</v>
      </c>
      <c r="J264" s="279" t="s">
        <v>281</v>
      </c>
      <c r="K264" s="279" t="s">
        <v>281</v>
      </c>
      <c r="L264" s="279" t="s">
        <v>281</v>
      </c>
      <c r="M264" s="279" t="s">
        <v>281</v>
      </c>
      <c r="N264" s="279" t="s">
        <v>281</v>
      </c>
      <c r="O264" s="279" t="s">
        <v>281</v>
      </c>
      <c r="P264" s="279" t="s">
        <v>281</v>
      </c>
      <c r="Q264" s="279" t="s">
        <v>281</v>
      </c>
      <c r="R264" s="279" t="s">
        <v>281</v>
      </c>
      <c r="S264" s="279" t="s">
        <v>281</v>
      </c>
      <c r="T264" s="279" t="s">
        <v>281</v>
      </c>
      <c r="U264" s="279" t="s">
        <v>281</v>
      </c>
      <c r="V264" s="279" t="s">
        <v>281</v>
      </c>
      <c r="W264" s="279" t="s">
        <v>281</v>
      </c>
      <c r="X264" s="279" t="s">
        <v>281</v>
      </c>
    </row>
    <row r="265" spans="1:24" ht="20.100000000000001" customHeight="1" x14ac:dyDescent="0.25">
      <c r="A265" s="449"/>
      <c r="B265" s="435"/>
      <c r="C265" s="435"/>
      <c r="D265" s="435"/>
      <c r="E265" s="90" t="s">
        <v>31</v>
      </c>
      <c r="F265" s="279" t="s">
        <v>281</v>
      </c>
      <c r="G265" s="279" t="s">
        <v>281</v>
      </c>
      <c r="H265" s="40" t="s">
        <v>37</v>
      </c>
      <c r="I265" s="279" t="s">
        <v>281</v>
      </c>
      <c r="J265" s="279" t="s">
        <v>281</v>
      </c>
      <c r="K265" s="279" t="s">
        <v>281</v>
      </c>
      <c r="L265" s="279" t="s">
        <v>281</v>
      </c>
      <c r="M265" s="279" t="s">
        <v>281</v>
      </c>
      <c r="N265" s="279" t="s">
        <v>281</v>
      </c>
      <c r="O265" s="279" t="s">
        <v>281</v>
      </c>
      <c r="P265" s="279" t="s">
        <v>281</v>
      </c>
      <c r="Q265" s="279" t="s">
        <v>281</v>
      </c>
      <c r="R265" s="279" t="s">
        <v>281</v>
      </c>
      <c r="S265" s="279" t="s">
        <v>281</v>
      </c>
      <c r="T265" s="279" t="s">
        <v>281</v>
      </c>
      <c r="U265" s="279" t="s">
        <v>281</v>
      </c>
      <c r="V265" s="279" t="s">
        <v>281</v>
      </c>
      <c r="W265" s="279" t="s">
        <v>281</v>
      </c>
      <c r="X265" s="279" t="s">
        <v>281</v>
      </c>
    </row>
    <row r="266" spans="1:24" ht="39.75" customHeight="1" x14ac:dyDescent="0.25">
      <c r="A266" s="433">
        <v>1</v>
      </c>
      <c r="B266" s="431" t="s">
        <v>20</v>
      </c>
      <c r="C266" s="431" t="s">
        <v>51</v>
      </c>
      <c r="D266" s="431" t="s">
        <v>35</v>
      </c>
      <c r="E266" s="98" t="s">
        <v>516</v>
      </c>
      <c r="F266" s="96" t="s">
        <v>23</v>
      </c>
      <c r="G266" s="96" t="s">
        <v>24</v>
      </c>
      <c r="H266" s="95">
        <v>1</v>
      </c>
      <c r="I266" s="95">
        <v>0</v>
      </c>
      <c r="J266" s="95">
        <v>0</v>
      </c>
      <c r="K266" s="344">
        <v>58</v>
      </c>
      <c r="L266" s="97">
        <v>0</v>
      </c>
      <c r="M266" s="97">
        <v>0</v>
      </c>
    </row>
    <row r="267" spans="1:24" ht="20.100000000000001" customHeight="1" x14ac:dyDescent="0.25">
      <c r="A267" s="434"/>
      <c r="B267" s="432"/>
      <c r="C267" s="432"/>
      <c r="D267" s="432"/>
      <c r="E267" s="90" t="s">
        <v>244</v>
      </c>
      <c r="F267" s="279" t="s">
        <v>281</v>
      </c>
      <c r="G267" s="279" t="s">
        <v>281</v>
      </c>
      <c r="H267" s="40" t="s">
        <v>57</v>
      </c>
      <c r="I267" s="279" t="s">
        <v>281</v>
      </c>
      <c r="J267" s="279" t="s">
        <v>281</v>
      </c>
      <c r="K267" s="279" t="s">
        <v>281</v>
      </c>
      <c r="L267" s="279" t="s">
        <v>281</v>
      </c>
      <c r="M267" s="279" t="s">
        <v>281</v>
      </c>
      <c r="N267" s="279" t="s">
        <v>281</v>
      </c>
      <c r="O267" s="279" t="s">
        <v>281</v>
      </c>
      <c r="P267" s="279" t="s">
        <v>281</v>
      </c>
      <c r="Q267" s="279" t="s">
        <v>281</v>
      </c>
      <c r="R267" s="279" t="s">
        <v>281</v>
      </c>
      <c r="S267" s="279" t="s">
        <v>281</v>
      </c>
      <c r="T267" s="279" t="s">
        <v>281</v>
      </c>
      <c r="U267" s="279" t="s">
        <v>281</v>
      </c>
      <c r="V267" s="279" t="s">
        <v>281</v>
      </c>
      <c r="W267" s="279" t="s">
        <v>281</v>
      </c>
      <c r="X267" s="279" t="s">
        <v>281</v>
      </c>
    </row>
    <row r="268" spans="1:24" ht="20.100000000000001" customHeight="1" x14ac:dyDescent="0.25">
      <c r="A268" s="434"/>
      <c r="B268" s="432"/>
      <c r="C268" s="432"/>
      <c r="D268" s="432"/>
      <c r="E268" s="90" t="s">
        <v>324</v>
      </c>
      <c r="F268" s="279" t="s">
        <v>281</v>
      </c>
      <c r="G268" s="279" t="s">
        <v>281</v>
      </c>
      <c r="H268" s="40" t="s">
        <v>57</v>
      </c>
      <c r="I268" s="279" t="s">
        <v>281</v>
      </c>
      <c r="J268" s="279" t="s">
        <v>281</v>
      </c>
      <c r="K268" s="279" t="s">
        <v>281</v>
      </c>
      <c r="L268" s="279" t="s">
        <v>281</v>
      </c>
      <c r="M268" s="279" t="s">
        <v>281</v>
      </c>
      <c r="N268" s="279" t="s">
        <v>281</v>
      </c>
      <c r="O268" s="279" t="s">
        <v>281</v>
      </c>
      <c r="P268" s="279" t="s">
        <v>281</v>
      </c>
      <c r="Q268" s="279" t="s">
        <v>281</v>
      </c>
      <c r="R268" s="279" t="s">
        <v>281</v>
      </c>
      <c r="S268" s="279" t="s">
        <v>281</v>
      </c>
      <c r="T268" s="279" t="s">
        <v>281</v>
      </c>
      <c r="U268" s="279" t="s">
        <v>281</v>
      </c>
      <c r="V268" s="279" t="s">
        <v>281</v>
      </c>
      <c r="W268" s="279" t="s">
        <v>281</v>
      </c>
      <c r="X268" s="279" t="s">
        <v>281</v>
      </c>
    </row>
    <row r="269" spans="1:24" ht="20.100000000000001" customHeight="1" x14ac:dyDescent="0.25">
      <c r="A269" s="449"/>
      <c r="B269" s="435"/>
      <c r="C269" s="435"/>
      <c r="D269" s="435"/>
      <c r="E269" s="90" t="s">
        <v>31</v>
      </c>
      <c r="F269" s="279" t="s">
        <v>281</v>
      </c>
      <c r="G269" s="279" t="s">
        <v>281</v>
      </c>
      <c r="H269" s="40" t="s">
        <v>57</v>
      </c>
      <c r="I269" s="279" t="s">
        <v>281</v>
      </c>
      <c r="J269" s="279" t="s">
        <v>281</v>
      </c>
      <c r="K269" s="279" t="s">
        <v>281</v>
      </c>
      <c r="L269" s="279" t="s">
        <v>281</v>
      </c>
      <c r="M269" s="279" t="s">
        <v>281</v>
      </c>
      <c r="N269" s="279" t="s">
        <v>281</v>
      </c>
      <c r="O269" s="279" t="s">
        <v>281</v>
      </c>
      <c r="P269" s="279" t="s">
        <v>281</v>
      </c>
      <c r="Q269" s="279" t="s">
        <v>281</v>
      </c>
      <c r="R269" s="279" t="s">
        <v>281</v>
      </c>
      <c r="S269" s="279" t="s">
        <v>281</v>
      </c>
      <c r="T269" s="279" t="s">
        <v>281</v>
      </c>
      <c r="U269" s="279" t="s">
        <v>281</v>
      </c>
      <c r="V269" s="279" t="s">
        <v>281</v>
      </c>
      <c r="W269" s="279" t="s">
        <v>281</v>
      </c>
      <c r="X269" s="279" t="s">
        <v>281</v>
      </c>
    </row>
    <row r="270" spans="1:24" ht="39.950000000000003" customHeight="1" x14ac:dyDescent="0.25">
      <c r="A270" s="433">
        <v>1</v>
      </c>
      <c r="B270" s="431" t="s">
        <v>20</v>
      </c>
      <c r="C270" s="431" t="s">
        <v>51</v>
      </c>
      <c r="D270" s="431" t="s">
        <v>35</v>
      </c>
      <c r="E270" s="98" t="s">
        <v>517</v>
      </c>
      <c r="F270" s="96" t="s">
        <v>23</v>
      </c>
      <c r="G270" s="96" t="s">
        <v>24</v>
      </c>
      <c r="H270" s="95">
        <v>1</v>
      </c>
      <c r="I270" s="95">
        <v>0</v>
      </c>
      <c r="J270" s="95">
        <v>0</v>
      </c>
      <c r="K270" s="344">
        <v>422.45</v>
      </c>
      <c r="L270" s="97">
        <v>0</v>
      </c>
      <c r="M270" s="97">
        <v>0</v>
      </c>
    </row>
    <row r="271" spans="1:24" ht="20.100000000000001" customHeight="1" x14ac:dyDescent="0.25">
      <c r="A271" s="434"/>
      <c r="B271" s="432"/>
      <c r="C271" s="432"/>
      <c r="D271" s="432"/>
      <c r="E271" s="90" t="s">
        <v>244</v>
      </c>
      <c r="F271" s="279" t="s">
        <v>281</v>
      </c>
      <c r="G271" s="279" t="s">
        <v>281</v>
      </c>
      <c r="H271" s="40" t="s">
        <v>68</v>
      </c>
      <c r="I271" s="279" t="s">
        <v>281</v>
      </c>
      <c r="J271" s="279" t="s">
        <v>281</v>
      </c>
      <c r="K271" s="279" t="s">
        <v>281</v>
      </c>
      <c r="L271" s="279" t="s">
        <v>281</v>
      </c>
      <c r="M271" s="279" t="s">
        <v>281</v>
      </c>
      <c r="N271" s="279" t="s">
        <v>281</v>
      </c>
      <c r="O271" s="279" t="s">
        <v>281</v>
      </c>
      <c r="P271" s="279" t="s">
        <v>281</v>
      </c>
      <c r="Q271" s="279" t="s">
        <v>281</v>
      </c>
      <c r="R271" s="279" t="s">
        <v>281</v>
      </c>
      <c r="S271" s="279" t="s">
        <v>281</v>
      </c>
      <c r="T271" s="279" t="s">
        <v>281</v>
      </c>
      <c r="U271" s="279" t="s">
        <v>281</v>
      </c>
      <c r="V271" s="279" t="s">
        <v>281</v>
      </c>
      <c r="W271" s="279" t="s">
        <v>281</v>
      </c>
      <c r="X271" s="279" t="s">
        <v>281</v>
      </c>
    </row>
    <row r="272" spans="1:24" ht="20.100000000000001" customHeight="1" x14ac:dyDescent="0.25">
      <c r="A272" s="434"/>
      <c r="B272" s="432"/>
      <c r="C272" s="432"/>
      <c r="D272" s="432"/>
      <c r="E272" s="90" t="s">
        <v>324</v>
      </c>
      <c r="F272" s="279" t="s">
        <v>281</v>
      </c>
      <c r="G272" s="279" t="s">
        <v>281</v>
      </c>
      <c r="H272" s="40" t="s">
        <v>226</v>
      </c>
      <c r="I272" s="279" t="s">
        <v>281</v>
      </c>
      <c r="J272" s="279" t="s">
        <v>281</v>
      </c>
      <c r="K272" s="279" t="s">
        <v>281</v>
      </c>
      <c r="L272" s="279" t="s">
        <v>281</v>
      </c>
      <c r="M272" s="279" t="s">
        <v>281</v>
      </c>
      <c r="N272" s="279" t="s">
        <v>281</v>
      </c>
      <c r="O272" s="279" t="s">
        <v>281</v>
      </c>
      <c r="P272" s="279" t="s">
        <v>281</v>
      </c>
      <c r="Q272" s="279" t="s">
        <v>281</v>
      </c>
      <c r="R272" s="279" t="s">
        <v>281</v>
      </c>
      <c r="S272" s="279" t="s">
        <v>281</v>
      </c>
      <c r="T272" s="279" t="s">
        <v>281</v>
      </c>
      <c r="U272" s="279" t="s">
        <v>281</v>
      </c>
      <c r="V272" s="279" t="s">
        <v>281</v>
      </c>
      <c r="W272" s="279" t="s">
        <v>281</v>
      </c>
      <c r="X272" s="279" t="s">
        <v>281</v>
      </c>
    </row>
    <row r="273" spans="1:24" ht="20.100000000000001" customHeight="1" x14ac:dyDescent="0.25">
      <c r="A273" s="449"/>
      <c r="B273" s="435"/>
      <c r="C273" s="435"/>
      <c r="D273" s="435"/>
      <c r="E273" s="90" t="s">
        <v>31</v>
      </c>
      <c r="F273" s="279" t="s">
        <v>281</v>
      </c>
      <c r="G273" s="279" t="s">
        <v>281</v>
      </c>
      <c r="H273" s="40" t="s">
        <v>226</v>
      </c>
      <c r="I273" s="279" t="s">
        <v>281</v>
      </c>
      <c r="J273" s="279" t="s">
        <v>281</v>
      </c>
      <c r="K273" s="279" t="s">
        <v>281</v>
      </c>
      <c r="L273" s="279" t="s">
        <v>281</v>
      </c>
      <c r="M273" s="279" t="s">
        <v>281</v>
      </c>
      <c r="N273" s="279" t="s">
        <v>281</v>
      </c>
      <c r="O273" s="279" t="s">
        <v>281</v>
      </c>
      <c r="P273" s="279" t="s">
        <v>281</v>
      </c>
      <c r="Q273" s="279" t="s">
        <v>281</v>
      </c>
      <c r="R273" s="279" t="s">
        <v>281</v>
      </c>
      <c r="S273" s="279" t="s">
        <v>281</v>
      </c>
      <c r="T273" s="279" t="s">
        <v>281</v>
      </c>
      <c r="U273" s="279" t="s">
        <v>281</v>
      </c>
      <c r="V273" s="279" t="s">
        <v>281</v>
      </c>
      <c r="W273" s="279" t="s">
        <v>281</v>
      </c>
      <c r="X273" s="279" t="s">
        <v>281</v>
      </c>
    </row>
    <row r="274" spans="1:24" ht="39.950000000000003" customHeight="1" x14ac:dyDescent="0.25">
      <c r="A274" s="433">
        <v>1</v>
      </c>
      <c r="B274" s="431" t="s">
        <v>20</v>
      </c>
      <c r="C274" s="431" t="s">
        <v>51</v>
      </c>
      <c r="D274" s="431" t="s">
        <v>35</v>
      </c>
      <c r="E274" s="98" t="s">
        <v>475</v>
      </c>
      <c r="F274" s="96" t="s">
        <v>23</v>
      </c>
      <c r="G274" s="96" t="s">
        <v>24</v>
      </c>
      <c r="H274" s="95">
        <v>1</v>
      </c>
      <c r="I274" s="95">
        <v>0</v>
      </c>
      <c r="J274" s="95">
        <v>0</v>
      </c>
      <c r="K274" s="344">
        <v>440.25</v>
      </c>
      <c r="L274" s="97">
        <v>0</v>
      </c>
      <c r="M274" s="97">
        <v>0</v>
      </c>
    </row>
    <row r="275" spans="1:24" ht="20.100000000000001" customHeight="1" x14ac:dyDescent="0.25">
      <c r="A275" s="434"/>
      <c r="B275" s="432"/>
      <c r="C275" s="432"/>
      <c r="D275" s="432"/>
      <c r="E275" s="90" t="s">
        <v>244</v>
      </c>
      <c r="F275" s="279" t="s">
        <v>281</v>
      </c>
      <c r="G275" s="279" t="s">
        <v>281</v>
      </c>
      <c r="H275" s="318" t="s">
        <v>37</v>
      </c>
      <c r="I275" s="279" t="s">
        <v>281</v>
      </c>
      <c r="J275" s="279" t="s">
        <v>281</v>
      </c>
      <c r="K275" s="279" t="s">
        <v>281</v>
      </c>
      <c r="L275" s="279" t="s">
        <v>281</v>
      </c>
      <c r="M275" s="279" t="s">
        <v>281</v>
      </c>
      <c r="N275" s="279" t="s">
        <v>281</v>
      </c>
      <c r="O275" s="279" t="s">
        <v>281</v>
      </c>
      <c r="P275" s="279" t="s">
        <v>281</v>
      </c>
      <c r="Q275" s="279" t="s">
        <v>281</v>
      </c>
      <c r="R275" s="279" t="s">
        <v>281</v>
      </c>
      <c r="S275" s="279" t="s">
        <v>281</v>
      </c>
      <c r="T275" s="279" t="s">
        <v>281</v>
      </c>
      <c r="U275" s="279" t="s">
        <v>281</v>
      </c>
      <c r="V275" s="279" t="s">
        <v>281</v>
      </c>
      <c r="W275" s="279" t="s">
        <v>281</v>
      </c>
      <c r="X275" s="279" t="s">
        <v>281</v>
      </c>
    </row>
    <row r="276" spans="1:24" ht="20.100000000000001" customHeight="1" x14ac:dyDescent="0.25">
      <c r="A276" s="434"/>
      <c r="B276" s="432"/>
      <c r="C276" s="432"/>
      <c r="D276" s="432"/>
      <c r="E276" s="90" t="s">
        <v>324</v>
      </c>
      <c r="F276" s="279" t="s">
        <v>281</v>
      </c>
      <c r="G276" s="279" t="s">
        <v>281</v>
      </c>
      <c r="H276" s="318" t="s">
        <v>226</v>
      </c>
      <c r="I276" s="279" t="s">
        <v>281</v>
      </c>
      <c r="J276" s="279" t="s">
        <v>281</v>
      </c>
      <c r="K276" s="279" t="s">
        <v>281</v>
      </c>
      <c r="L276" s="279" t="s">
        <v>281</v>
      </c>
      <c r="M276" s="279" t="s">
        <v>281</v>
      </c>
      <c r="N276" s="279" t="s">
        <v>281</v>
      </c>
      <c r="O276" s="279" t="s">
        <v>281</v>
      </c>
      <c r="P276" s="279" t="s">
        <v>281</v>
      </c>
      <c r="Q276" s="279" t="s">
        <v>281</v>
      </c>
      <c r="R276" s="279" t="s">
        <v>281</v>
      </c>
      <c r="S276" s="279" t="s">
        <v>281</v>
      </c>
      <c r="T276" s="279" t="s">
        <v>281</v>
      </c>
      <c r="U276" s="279" t="s">
        <v>281</v>
      </c>
      <c r="V276" s="279" t="s">
        <v>281</v>
      </c>
      <c r="W276" s="279" t="s">
        <v>281</v>
      </c>
      <c r="X276" s="279" t="s">
        <v>281</v>
      </c>
    </row>
    <row r="277" spans="1:24" ht="20.100000000000001" customHeight="1" x14ac:dyDescent="0.25">
      <c r="A277" s="449"/>
      <c r="B277" s="435"/>
      <c r="C277" s="435"/>
      <c r="D277" s="435"/>
      <c r="E277" s="90" t="s">
        <v>31</v>
      </c>
      <c r="F277" s="279" t="s">
        <v>281</v>
      </c>
      <c r="G277" s="279" t="s">
        <v>281</v>
      </c>
      <c r="H277" s="318" t="s">
        <v>226</v>
      </c>
      <c r="I277" s="279" t="s">
        <v>281</v>
      </c>
      <c r="J277" s="279" t="s">
        <v>281</v>
      </c>
      <c r="K277" s="279" t="s">
        <v>281</v>
      </c>
      <c r="L277" s="279" t="s">
        <v>281</v>
      </c>
      <c r="M277" s="279" t="s">
        <v>281</v>
      </c>
      <c r="N277" s="279" t="s">
        <v>281</v>
      </c>
      <c r="O277" s="279" t="s">
        <v>281</v>
      </c>
      <c r="P277" s="279" t="s">
        <v>281</v>
      </c>
      <c r="Q277" s="279" t="s">
        <v>281</v>
      </c>
      <c r="R277" s="279" t="s">
        <v>281</v>
      </c>
      <c r="S277" s="279" t="s">
        <v>281</v>
      </c>
      <c r="T277" s="279" t="s">
        <v>281</v>
      </c>
      <c r="U277" s="279" t="s">
        <v>281</v>
      </c>
      <c r="V277" s="279" t="s">
        <v>281</v>
      </c>
      <c r="W277" s="279" t="s">
        <v>281</v>
      </c>
      <c r="X277" s="279" t="s">
        <v>281</v>
      </c>
    </row>
    <row r="278" spans="1:24" ht="39.950000000000003" customHeight="1" x14ac:dyDescent="0.25">
      <c r="A278" s="433">
        <v>1</v>
      </c>
      <c r="B278" s="431" t="s">
        <v>20</v>
      </c>
      <c r="C278" s="431" t="s">
        <v>51</v>
      </c>
      <c r="D278" s="431" t="s">
        <v>35</v>
      </c>
      <c r="E278" s="98" t="s">
        <v>476</v>
      </c>
      <c r="F278" s="96" t="s">
        <v>23</v>
      </c>
      <c r="G278" s="96" t="s">
        <v>24</v>
      </c>
      <c r="H278" s="95">
        <v>1</v>
      </c>
      <c r="I278" s="95">
        <v>0</v>
      </c>
      <c r="J278" s="95">
        <v>0</v>
      </c>
      <c r="K278" s="344">
        <v>585.6</v>
      </c>
      <c r="L278" s="97">
        <v>0</v>
      </c>
      <c r="M278" s="97">
        <v>0</v>
      </c>
    </row>
    <row r="279" spans="1:24" ht="20.100000000000001" customHeight="1" x14ac:dyDescent="0.25">
      <c r="A279" s="434"/>
      <c r="B279" s="432"/>
      <c r="C279" s="432"/>
      <c r="D279" s="432"/>
      <c r="E279" s="90" t="s">
        <v>244</v>
      </c>
      <c r="F279" s="279" t="s">
        <v>281</v>
      </c>
      <c r="G279" s="279" t="s">
        <v>281</v>
      </c>
      <c r="H279" s="40" t="s">
        <v>55</v>
      </c>
      <c r="I279" s="279" t="s">
        <v>281</v>
      </c>
      <c r="J279" s="279" t="s">
        <v>281</v>
      </c>
      <c r="K279" s="279" t="s">
        <v>281</v>
      </c>
      <c r="L279" s="279" t="s">
        <v>281</v>
      </c>
      <c r="M279" s="279" t="s">
        <v>281</v>
      </c>
      <c r="N279" s="279" t="s">
        <v>281</v>
      </c>
      <c r="O279" s="279" t="s">
        <v>281</v>
      </c>
      <c r="P279" s="279" t="s">
        <v>281</v>
      </c>
      <c r="Q279" s="279" t="s">
        <v>281</v>
      </c>
      <c r="R279" s="279" t="s">
        <v>281</v>
      </c>
      <c r="S279" s="279" t="s">
        <v>281</v>
      </c>
      <c r="T279" s="279" t="s">
        <v>281</v>
      </c>
      <c r="U279" s="279" t="s">
        <v>281</v>
      </c>
      <c r="V279" s="279" t="s">
        <v>281</v>
      </c>
      <c r="W279" s="279" t="s">
        <v>281</v>
      </c>
      <c r="X279" s="279" t="s">
        <v>281</v>
      </c>
    </row>
    <row r="280" spans="1:24" ht="20.100000000000001" customHeight="1" x14ac:dyDescent="0.25">
      <c r="A280" s="434"/>
      <c r="B280" s="432"/>
      <c r="C280" s="432"/>
      <c r="D280" s="432"/>
      <c r="E280" s="90" t="s">
        <v>324</v>
      </c>
      <c r="F280" s="279" t="s">
        <v>281</v>
      </c>
      <c r="G280" s="279" t="s">
        <v>281</v>
      </c>
      <c r="H280" s="40" t="s">
        <v>225</v>
      </c>
      <c r="I280" s="279" t="s">
        <v>281</v>
      </c>
      <c r="J280" s="279" t="s">
        <v>281</v>
      </c>
      <c r="K280" s="279" t="s">
        <v>281</v>
      </c>
      <c r="L280" s="279" t="s">
        <v>281</v>
      </c>
      <c r="M280" s="279" t="s">
        <v>281</v>
      </c>
      <c r="N280" s="279" t="s">
        <v>281</v>
      </c>
      <c r="O280" s="279" t="s">
        <v>281</v>
      </c>
      <c r="P280" s="279" t="s">
        <v>281</v>
      </c>
      <c r="Q280" s="279" t="s">
        <v>281</v>
      </c>
      <c r="R280" s="279" t="s">
        <v>281</v>
      </c>
      <c r="S280" s="279" t="s">
        <v>281</v>
      </c>
      <c r="T280" s="279" t="s">
        <v>281</v>
      </c>
      <c r="U280" s="279" t="s">
        <v>281</v>
      </c>
      <c r="V280" s="279" t="s">
        <v>281</v>
      </c>
      <c r="W280" s="279" t="s">
        <v>281</v>
      </c>
      <c r="X280" s="279" t="s">
        <v>281</v>
      </c>
    </row>
    <row r="281" spans="1:24" ht="20.100000000000001" customHeight="1" x14ac:dyDescent="0.25">
      <c r="A281" s="449"/>
      <c r="B281" s="435"/>
      <c r="C281" s="435"/>
      <c r="D281" s="435"/>
      <c r="E281" s="90" t="s">
        <v>31</v>
      </c>
      <c r="F281" s="279" t="s">
        <v>281</v>
      </c>
      <c r="G281" s="279" t="s">
        <v>281</v>
      </c>
      <c r="H281" s="40" t="s">
        <v>225</v>
      </c>
      <c r="I281" s="279" t="s">
        <v>281</v>
      </c>
      <c r="J281" s="279" t="s">
        <v>281</v>
      </c>
      <c r="K281" s="279" t="s">
        <v>281</v>
      </c>
      <c r="L281" s="279" t="s">
        <v>281</v>
      </c>
      <c r="M281" s="279" t="s">
        <v>281</v>
      </c>
      <c r="N281" s="279" t="s">
        <v>281</v>
      </c>
      <c r="O281" s="279" t="s">
        <v>281</v>
      </c>
      <c r="P281" s="279" t="s">
        <v>281</v>
      </c>
      <c r="Q281" s="279" t="s">
        <v>281</v>
      </c>
      <c r="R281" s="279" t="s">
        <v>281</v>
      </c>
      <c r="S281" s="279" t="s">
        <v>281</v>
      </c>
      <c r="T281" s="279" t="s">
        <v>281</v>
      </c>
      <c r="U281" s="279" t="s">
        <v>281</v>
      </c>
      <c r="V281" s="279" t="s">
        <v>281</v>
      </c>
      <c r="W281" s="279" t="s">
        <v>281</v>
      </c>
      <c r="X281" s="279" t="s">
        <v>281</v>
      </c>
    </row>
    <row r="282" spans="1:24" ht="39.950000000000003" customHeight="1" x14ac:dyDescent="0.25">
      <c r="A282" s="433">
        <v>1</v>
      </c>
      <c r="B282" s="431" t="s">
        <v>20</v>
      </c>
      <c r="C282" s="431" t="s">
        <v>51</v>
      </c>
      <c r="D282" s="431" t="s">
        <v>35</v>
      </c>
      <c r="E282" s="98" t="s">
        <v>477</v>
      </c>
      <c r="F282" s="96" t="s">
        <v>23</v>
      </c>
      <c r="G282" s="96" t="s">
        <v>24</v>
      </c>
      <c r="H282" s="95">
        <v>1</v>
      </c>
      <c r="I282" s="95">
        <v>0</v>
      </c>
      <c r="J282" s="95">
        <v>0</v>
      </c>
      <c r="K282" s="344">
        <v>830.82</v>
      </c>
      <c r="L282" s="97">
        <v>0</v>
      </c>
      <c r="M282" s="97">
        <v>0</v>
      </c>
    </row>
    <row r="283" spans="1:24" ht="20.100000000000001" customHeight="1" x14ac:dyDescent="0.25">
      <c r="A283" s="434"/>
      <c r="B283" s="432"/>
      <c r="C283" s="432"/>
      <c r="D283" s="432"/>
      <c r="E283" s="90" t="s">
        <v>244</v>
      </c>
      <c r="F283" s="279" t="s">
        <v>281</v>
      </c>
      <c r="G283" s="279" t="s">
        <v>281</v>
      </c>
      <c r="H283" s="40" t="s">
        <v>37</v>
      </c>
      <c r="I283" s="279" t="s">
        <v>281</v>
      </c>
      <c r="J283" s="279" t="s">
        <v>281</v>
      </c>
      <c r="K283" s="279" t="s">
        <v>281</v>
      </c>
      <c r="L283" s="279" t="s">
        <v>281</v>
      </c>
      <c r="M283" s="279" t="s">
        <v>281</v>
      </c>
      <c r="N283" s="279" t="s">
        <v>281</v>
      </c>
      <c r="O283" s="279" t="s">
        <v>281</v>
      </c>
      <c r="P283" s="279" t="s">
        <v>281</v>
      </c>
      <c r="Q283" s="279" t="s">
        <v>281</v>
      </c>
      <c r="R283" s="279" t="s">
        <v>281</v>
      </c>
      <c r="S283" s="279" t="s">
        <v>281</v>
      </c>
      <c r="T283" s="279" t="s">
        <v>281</v>
      </c>
      <c r="U283" s="279" t="s">
        <v>281</v>
      </c>
      <c r="V283" s="279" t="s">
        <v>281</v>
      </c>
      <c r="W283" s="279" t="s">
        <v>281</v>
      </c>
      <c r="X283" s="279" t="s">
        <v>281</v>
      </c>
    </row>
    <row r="284" spans="1:24" ht="20.100000000000001" customHeight="1" x14ac:dyDescent="0.25">
      <c r="A284" s="434"/>
      <c r="B284" s="432"/>
      <c r="C284" s="432"/>
      <c r="D284" s="432"/>
      <c r="E284" s="90" t="s">
        <v>324</v>
      </c>
      <c r="F284" s="279" t="s">
        <v>281</v>
      </c>
      <c r="G284" s="279" t="s">
        <v>281</v>
      </c>
      <c r="H284" s="40" t="s">
        <v>226</v>
      </c>
      <c r="I284" s="279" t="s">
        <v>281</v>
      </c>
      <c r="J284" s="279" t="s">
        <v>281</v>
      </c>
      <c r="K284" s="279" t="s">
        <v>281</v>
      </c>
      <c r="L284" s="279" t="s">
        <v>281</v>
      </c>
      <c r="M284" s="279" t="s">
        <v>281</v>
      </c>
      <c r="N284" s="279" t="s">
        <v>281</v>
      </c>
      <c r="O284" s="279" t="s">
        <v>281</v>
      </c>
      <c r="P284" s="279" t="s">
        <v>281</v>
      </c>
      <c r="Q284" s="279" t="s">
        <v>281</v>
      </c>
      <c r="R284" s="279" t="s">
        <v>281</v>
      </c>
      <c r="S284" s="279" t="s">
        <v>281</v>
      </c>
      <c r="T284" s="279" t="s">
        <v>281</v>
      </c>
      <c r="U284" s="279" t="s">
        <v>281</v>
      </c>
      <c r="V284" s="279" t="s">
        <v>281</v>
      </c>
      <c r="W284" s="279" t="s">
        <v>281</v>
      </c>
      <c r="X284" s="279" t="s">
        <v>281</v>
      </c>
    </row>
    <row r="285" spans="1:24" ht="20.100000000000001" customHeight="1" x14ac:dyDescent="0.25">
      <c r="A285" s="449"/>
      <c r="B285" s="435"/>
      <c r="C285" s="435"/>
      <c r="D285" s="435"/>
      <c r="E285" s="90" t="s">
        <v>31</v>
      </c>
      <c r="F285" s="279" t="s">
        <v>281</v>
      </c>
      <c r="G285" s="279" t="s">
        <v>281</v>
      </c>
      <c r="H285" s="40" t="s">
        <v>226</v>
      </c>
      <c r="I285" s="279" t="s">
        <v>281</v>
      </c>
      <c r="J285" s="279" t="s">
        <v>281</v>
      </c>
      <c r="K285" s="279" t="s">
        <v>281</v>
      </c>
      <c r="L285" s="279" t="s">
        <v>281</v>
      </c>
      <c r="M285" s="279" t="s">
        <v>281</v>
      </c>
      <c r="N285" s="279" t="s">
        <v>281</v>
      </c>
      <c r="O285" s="279" t="s">
        <v>281</v>
      </c>
      <c r="P285" s="279" t="s">
        <v>281</v>
      </c>
      <c r="Q285" s="279" t="s">
        <v>281</v>
      </c>
      <c r="R285" s="279" t="s">
        <v>281</v>
      </c>
      <c r="S285" s="279" t="s">
        <v>281</v>
      </c>
      <c r="T285" s="279" t="s">
        <v>281</v>
      </c>
      <c r="U285" s="279" t="s">
        <v>281</v>
      </c>
      <c r="V285" s="279" t="s">
        <v>281</v>
      </c>
      <c r="W285" s="279" t="s">
        <v>281</v>
      </c>
      <c r="X285" s="279" t="s">
        <v>281</v>
      </c>
    </row>
    <row r="286" spans="1:24" ht="39.950000000000003" customHeight="1" x14ac:dyDescent="0.25">
      <c r="A286" s="433">
        <v>1</v>
      </c>
      <c r="B286" s="431" t="s">
        <v>20</v>
      </c>
      <c r="C286" s="431" t="s">
        <v>51</v>
      </c>
      <c r="D286" s="431" t="s">
        <v>35</v>
      </c>
      <c r="E286" s="98" t="s">
        <v>478</v>
      </c>
      <c r="F286" s="96" t="s">
        <v>23</v>
      </c>
      <c r="G286" s="96" t="s">
        <v>24</v>
      </c>
      <c r="H286" s="95">
        <v>1</v>
      </c>
      <c r="I286" s="95">
        <v>0</v>
      </c>
      <c r="J286" s="95">
        <v>0</v>
      </c>
      <c r="K286" s="344">
        <v>433.65</v>
      </c>
      <c r="L286" s="97">
        <v>0</v>
      </c>
      <c r="M286" s="97">
        <v>0</v>
      </c>
    </row>
    <row r="287" spans="1:24" ht="20.100000000000001" customHeight="1" x14ac:dyDescent="0.25">
      <c r="A287" s="434"/>
      <c r="B287" s="432"/>
      <c r="C287" s="432"/>
      <c r="D287" s="432"/>
      <c r="E287" s="90" t="s">
        <v>244</v>
      </c>
      <c r="F287" s="279" t="s">
        <v>281</v>
      </c>
      <c r="G287" s="279" t="s">
        <v>281</v>
      </c>
      <c r="H287" s="40" t="s">
        <v>37</v>
      </c>
      <c r="I287" s="279" t="s">
        <v>281</v>
      </c>
      <c r="J287" s="279" t="s">
        <v>281</v>
      </c>
      <c r="K287" s="279" t="s">
        <v>281</v>
      </c>
      <c r="L287" s="279" t="s">
        <v>281</v>
      </c>
      <c r="M287" s="279" t="s">
        <v>281</v>
      </c>
      <c r="N287" s="279" t="s">
        <v>281</v>
      </c>
      <c r="O287" s="279" t="s">
        <v>281</v>
      </c>
      <c r="P287" s="279" t="s">
        <v>281</v>
      </c>
      <c r="Q287" s="279" t="s">
        <v>281</v>
      </c>
      <c r="R287" s="279" t="s">
        <v>281</v>
      </c>
      <c r="S287" s="279" t="s">
        <v>281</v>
      </c>
      <c r="T287" s="279" t="s">
        <v>281</v>
      </c>
      <c r="U287" s="279" t="s">
        <v>281</v>
      </c>
      <c r="V287" s="279" t="s">
        <v>281</v>
      </c>
      <c r="W287" s="279" t="s">
        <v>281</v>
      </c>
      <c r="X287" s="279" t="s">
        <v>281</v>
      </c>
    </row>
    <row r="288" spans="1:24" ht="20.100000000000001" customHeight="1" x14ac:dyDescent="0.25">
      <c r="A288" s="434"/>
      <c r="B288" s="432"/>
      <c r="C288" s="432"/>
      <c r="D288" s="432"/>
      <c r="E288" s="90" t="s">
        <v>324</v>
      </c>
      <c r="F288" s="279" t="s">
        <v>281</v>
      </c>
      <c r="G288" s="279" t="s">
        <v>281</v>
      </c>
      <c r="H288" s="40" t="s">
        <v>226</v>
      </c>
      <c r="I288" s="279" t="s">
        <v>281</v>
      </c>
      <c r="J288" s="279" t="s">
        <v>281</v>
      </c>
      <c r="K288" s="279" t="s">
        <v>281</v>
      </c>
      <c r="L288" s="279" t="s">
        <v>281</v>
      </c>
      <c r="M288" s="279" t="s">
        <v>281</v>
      </c>
      <c r="N288" s="279" t="s">
        <v>281</v>
      </c>
      <c r="O288" s="279" t="s">
        <v>281</v>
      </c>
      <c r="P288" s="279" t="s">
        <v>281</v>
      </c>
      <c r="Q288" s="279" t="s">
        <v>281</v>
      </c>
      <c r="R288" s="279" t="s">
        <v>281</v>
      </c>
      <c r="S288" s="279" t="s">
        <v>281</v>
      </c>
      <c r="T288" s="279" t="s">
        <v>281</v>
      </c>
      <c r="U288" s="279" t="s">
        <v>281</v>
      </c>
      <c r="V288" s="279" t="s">
        <v>281</v>
      </c>
      <c r="W288" s="279" t="s">
        <v>281</v>
      </c>
      <c r="X288" s="279" t="s">
        <v>281</v>
      </c>
    </row>
    <row r="289" spans="1:24" ht="20.100000000000001" customHeight="1" x14ac:dyDescent="0.25">
      <c r="A289" s="449"/>
      <c r="B289" s="435"/>
      <c r="C289" s="435"/>
      <c r="D289" s="435"/>
      <c r="E289" s="90" t="s">
        <v>31</v>
      </c>
      <c r="F289" s="279" t="s">
        <v>281</v>
      </c>
      <c r="G289" s="279" t="s">
        <v>281</v>
      </c>
      <c r="H289" s="40" t="s">
        <v>226</v>
      </c>
      <c r="I289" s="279" t="s">
        <v>281</v>
      </c>
      <c r="J289" s="279" t="s">
        <v>281</v>
      </c>
      <c r="K289" s="279" t="s">
        <v>281</v>
      </c>
      <c r="L289" s="279" t="s">
        <v>281</v>
      </c>
      <c r="M289" s="279" t="s">
        <v>281</v>
      </c>
      <c r="N289" s="279" t="s">
        <v>281</v>
      </c>
      <c r="O289" s="279" t="s">
        <v>281</v>
      </c>
      <c r="P289" s="279" t="s">
        <v>281</v>
      </c>
      <c r="Q289" s="279" t="s">
        <v>281</v>
      </c>
      <c r="R289" s="279" t="s">
        <v>281</v>
      </c>
      <c r="S289" s="279" t="s">
        <v>281</v>
      </c>
      <c r="T289" s="279" t="s">
        <v>281</v>
      </c>
      <c r="U289" s="279" t="s">
        <v>281</v>
      </c>
      <c r="V289" s="279" t="s">
        <v>281</v>
      </c>
      <c r="W289" s="279" t="s">
        <v>281</v>
      </c>
      <c r="X289" s="279" t="s">
        <v>281</v>
      </c>
    </row>
    <row r="290" spans="1:24" ht="39.950000000000003" customHeight="1" x14ac:dyDescent="0.25">
      <c r="A290" s="433">
        <v>1</v>
      </c>
      <c r="B290" s="431" t="s">
        <v>20</v>
      </c>
      <c r="C290" s="431" t="s">
        <v>51</v>
      </c>
      <c r="D290" s="431" t="s">
        <v>35</v>
      </c>
      <c r="E290" s="98" t="s">
        <v>479</v>
      </c>
      <c r="F290" s="96" t="s">
        <v>23</v>
      </c>
      <c r="G290" s="96" t="s">
        <v>24</v>
      </c>
      <c r="H290" s="95">
        <v>1</v>
      </c>
      <c r="I290" s="95">
        <v>0</v>
      </c>
      <c r="J290" s="95">
        <v>0</v>
      </c>
      <c r="K290" s="344">
        <v>938.72</v>
      </c>
      <c r="L290" s="97">
        <v>0</v>
      </c>
      <c r="M290" s="97">
        <v>0</v>
      </c>
    </row>
    <row r="291" spans="1:24" ht="20.100000000000001" customHeight="1" x14ac:dyDescent="0.25">
      <c r="A291" s="434"/>
      <c r="B291" s="432"/>
      <c r="C291" s="432"/>
      <c r="D291" s="432"/>
      <c r="E291" s="90" t="s">
        <v>244</v>
      </c>
      <c r="F291" s="279" t="s">
        <v>281</v>
      </c>
      <c r="G291" s="279" t="s">
        <v>281</v>
      </c>
      <c r="H291" s="40" t="s">
        <v>55</v>
      </c>
      <c r="I291" s="279" t="s">
        <v>281</v>
      </c>
      <c r="J291" s="279" t="s">
        <v>281</v>
      </c>
      <c r="K291" s="279" t="s">
        <v>281</v>
      </c>
      <c r="L291" s="279" t="s">
        <v>281</v>
      </c>
      <c r="M291" s="279" t="s">
        <v>281</v>
      </c>
      <c r="N291" s="279" t="s">
        <v>281</v>
      </c>
      <c r="O291" s="279" t="s">
        <v>281</v>
      </c>
      <c r="P291" s="279" t="s">
        <v>281</v>
      </c>
      <c r="Q291" s="279" t="s">
        <v>281</v>
      </c>
      <c r="R291" s="279" t="s">
        <v>281</v>
      </c>
      <c r="S291" s="279" t="s">
        <v>281</v>
      </c>
      <c r="T291" s="279" t="s">
        <v>281</v>
      </c>
      <c r="U291" s="279" t="s">
        <v>281</v>
      </c>
      <c r="V291" s="279" t="s">
        <v>281</v>
      </c>
      <c r="W291" s="279" t="s">
        <v>281</v>
      </c>
      <c r="X291" s="279" t="s">
        <v>281</v>
      </c>
    </row>
    <row r="292" spans="1:24" ht="20.100000000000001" customHeight="1" x14ac:dyDescent="0.25">
      <c r="A292" s="434"/>
      <c r="B292" s="432"/>
      <c r="C292" s="432"/>
      <c r="D292" s="432"/>
      <c r="E292" s="90" t="s">
        <v>324</v>
      </c>
      <c r="F292" s="279" t="s">
        <v>281</v>
      </c>
      <c r="G292" s="279" t="s">
        <v>281</v>
      </c>
      <c r="H292" s="40" t="s">
        <v>54</v>
      </c>
      <c r="I292" s="279" t="s">
        <v>281</v>
      </c>
      <c r="J292" s="279" t="s">
        <v>281</v>
      </c>
      <c r="K292" s="279" t="s">
        <v>281</v>
      </c>
      <c r="L292" s="279" t="s">
        <v>281</v>
      </c>
      <c r="M292" s="279" t="s">
        <v>281</v>
      </c>
      <c r="N292" s="279" t="s">
        <v>281</v>
      </c>
      <c r="O292" s="279" t="s">
        <v>281</v>
      </c>
      <c r="P292" s="279" t="s">
        <v>281</v>
      </c>
      <c r="Q292" s="279" t="s">
        <v>281</v>
      </c>
      <c r="R292" s="279" t="s">
        <v>281</v>
      </c>
      <c r="S292" s="279" t="s">
        <v>281</v>
      </c>
      <c r="T292" s="279" t="s">
        <v>281</v>
      </c>
      <c r="U292" s="279" t="s">
        <v>281</v>
      </c>
      <c r="V292" s="279" t="s">
        <v>281</v>
      </c>
      <c r="W292" s="279" t="s">
        <v>281</v>
      </c>
      <c r="X292" s="279" t="s">
        <v>281</v>
      </c>
    </row>
    <row r="293" spans="1:24" ht="20.100000000000001" customHeight="1" x14ac:dyDescent="0.25">
      <c r="A293" s="449"/>
      <c r="B293" s="435"/>
      <c r="C293" s="435"/>
      <c r="D293" s="435"/>
      <c r="E293" s="90" t="s">
        <v>31</v>
      </c>
      <c r="F293" s="279" t="s">
        <v>281</v>
      </c>
      <c r="G293" s="279" t="s">
        <v>281</v>
      </c>
      <c r="H293" s="40" t="s">
        <v>54</v>
      </c>
      <c r="I293" s="279" t="s">
        <v>281</v>
      </c>
      <c r="J293" s="279" t="s">
        <v>281</v>
      </c>
      <c r="K293" s="279" t="s">
        <v>281</v>
      </c>
      <c r="L293" s="279" t="s">
        <v>281</v>
      </c>
      <c r="M293" s="279" t="s">
        <v>281</v>
      </c>
      <c r="N293" s="279" t="s">
        <v>281</v>
      </c>
      <c r="O293" s="279" t="s">
        <v>281</v>
      </c>
      <c r="P293" s="279" t="s">
        <v>281</v>
      </c>
      <c r="Q293" s="279" t="s">
        <v>281</v>
      </c>
      <c r="R293" s="279" t="s">
        <v>281</v>
      </c>
      <c r="S293" s="279" t="s">
        <v>281</v>
      </c>
      <c r="T293" s="279" t="s">
        <v>281</v>
      </c>
      <c r="U293" s="279" t="s">
        <v>281</v>
      </c>
      <c r="V293" s="279" t="s">
        <v>281</v>
      </c>
      <c r="W293" s="279" t="s">
        <v>281</v>
      </c>
      <c r="X293" s="279" t="s">
        <v>281</v>
      </c>
    </row>
    <row r="294" spans="1:24" ht="39.950000000000003" customHeight="1" x14ac:dyDescent="0.25">
      <c r="A294" s="433">
        <v>1</v>
      </c>
      <c r="B294" s="431" t="s">
        <v>20</v>
      </c>
      <c r="C294" s="431" t="s">
        <v>51</v>
      </c>
      <c r="D294" s="431" t="s">
        <v>35</v>
      </c>
      <c r="E294" s="98" t="s">
        <v>480</v>
      </c>
      <c r="F294" s="96" t="s">
        <v>23</v>
      </c>
      <c r="G294" s="96" t="s">
        <v>24</v>
      </c>
      <c r="H294" s="95">
        <v>1</v>
      </c>
      <c r="I294" s="95">
        <v>0</v>
      </c>
      <c r="J294" s="95">
        <v>0</v>
      </c>
      <c r="K294" s="344">
        <v>549.36</v>
      </c>
      <c r="L294" s="97">
        <v>0</v>
      </c>
      <c r="M294" s="97">
        <v>0</v>
      </c>
    </row>
    <row r="295" spans="1:24" ht="20.100000000000001" customHeight="1" x14ac:dyDescent="0.25">
      <c r="A295" s="434"/>
      <c r="B295" s="432"/>
      <c r="C295" s="432"/>
      <c r="D295" s="432"/>
      <c r="E295" s="90" t="s">
        <v>244</v>
      </c>
      <c r="F295" s="279" t="s">
        <v>281</v>
      </c>
      <c r="G295" s="279" t="s">
        <v>281</v>
      </c>
      <c r="H295" s="40" t="s">
        <v>37</v>
      </c>
      <c r="I295" s="279" t="s">
        <v>281</v>
      </c>
      <c r="J295" s="279" t="s">
        <v>281</v>
      </c>
      <c r="K295" s="279" t="s">
        <v>281</v>
      </c>
      <c r="L295" s="279" t="s">
        <v>281</v>
      </c>
      <c r="M295" s="279" t="s">
        <v>281</v>
      </c>
      <c r="N295" s="279" t="s">
        <v>281</v>
      </c>
      <c r="O295" s="279" t="s">
        <v>281</v>
      </c>
      <c r="P295" s="279" t="s">
        <v>281</v>
      </c>
      <c r="Q295" s="279" t="s">
        <v>281</v>
      </c>
      <c r="R295" s="279" t="s">
        <v>281</v>
      </c>
      <c r="S295" s="279" t="s">
        <v>281</v>
      </c>
      <c r="T295" s="279" t="s">
        <v>281</v>
      </c>
      <c r="U295" s="279" t="s">
        <v>281</v>
      </c>
      <c r="V295" s="279" t="s">
        <v>281</v>
      </c>
      <c r="W295" s="279" t="s">
        <v>281</v>
      </c>
      <c r="X295" s="279" t="s">
        <v>281</v>
      </c>
    </row>
    <row r="296" spans="1:24" ht="20.100000000000001" customHeight="1" x14ac:dyDescent="0.25">
      <c r="A296" s="434"/>
      <c r="B296" s="432"/>
      <c r="C296" s="432"/>
      <c r="D296" s="432"/>
      <c r="E296" s="90" t="s">
        <v>324</v>
      </c>
      <c r="F296" s="279" t="s">
        <v>281</v>
      </c>
      <c r="G296" s="279" t="s">
        <v>281</v>
      </c>
      <c r="H296" s="40" t="s">
        <v>226</v>
      </c>
      <c r="I296" s="279" t="s">
        <v>281</v>
      </c>
      <c r="J296" s="279" t="s">
        <v>281</v>
      </c>
      <c r="K296" s="279" t="s">
        <v>281</v>
      </c>
      <c r="L296" s="279" t="s">
        <v>281</v>
      </c>
      <c r="M296" s="279" t="s">
        <v>281</v>
      </c>
      <c r="N296" s="279" t="s">
        <v>281</v>
      </c>
      <c r="O296" s="279" t="s">
        <v>281</v>
      </c>
      <c r="P296" s="279" t="s">
        <v>281</v>
      </c>
      <c r="Q296" s="279" t="s">
        <v>281</v>
      </c>
      <c r="R296" s="279" t="s">
        <v>281</v>
      </c>
      <c r="S296" s="279" t="s">
        <v>281</v>
      </c>
      <c r="T296" s="279" t="s">
        <v>281</v>
      </c>
      <c r="U296" s="279" t="s">
        <v>281</v>
      </c>
      <c r="V296" s="279" t="s">
        <v>281</v>
      </c>
      <c r="W296" s="279" t="s">
        <v>281</v>
      </c>
      <c r="X296" s="279" t="s">
        <v>281</v>
      </c>
    </row>
    <row r="297" spans="1:24" ht="20.100000000000001" customHeight="1" x14ac:dyDescent="0.25">
      <c r="A297" s="449"/>
      <c r="B297" s="435"/>
      <c r="C297" s="435"/>
      <c r="D297" s="435"/>
      <c r="E297" s="90" t="s">
        <v>31</v>
      </c>
      <c r="F297" s="279" t="s">
        <v>281</v>
      </c>
      <c r="G297" s="279" t="s">
        <v>281</v>
      </c>
      <c r="H297" s="40" t="s">
        <v>226</v>
      </c>
      <c r="I297" s="279" t="s">
        <v>281</v>
      </c>
      <c r="J297" s="279" t="s">
        <v>281</v>
      </c>
      <c r="K297" s="279" t="s">
        <v>281</v>
      </c>
      <c r="L297" s="279" t="s">
        <v>281</v>
      </c>
      <c r="M297" s="279" t="s">
        <v>281</v>
      </c>
      <c r="N297" s="279" t="s">
        <v>281</v>
      </c>
      <c r="O297" s="279" t="s">
        <v>281</v>
      </c>
      <c r="P297" s="279" t="s">
        <v>281</v>
      </c>
      <c r="Q297" s="279" t="s">
        <v>281</v>
      </c>
      <c r="R297" s="279" t="s">
        <v>281</v>
      </c>
      <c r="S297" s="279" t="s">
        <v>281</v>
      </c>
      <c r="T297" s="279" t="s">
        <v>281</v>
      </c>
      <c r="U297" s="279" t="s">
        <v>281</v>
      </c>
      <c r="V297" s="279" t="s">
        <v>281</v>
      </c>
      <c r="W297" s="279" t="s">
        <v>281</v>
      </c>
      <c r="X297" s="279" t="s">
        <v>281</v>
      </c>
    </row>
    <row r="298" spans="1:24" ht="39.950000000000003" customHeight="1" x14ac:dyDescent="0.25">
      <c r="A298" s="433">
        <v>1</v>
      </c>
      <c r="B298" s="431" t="s">
        <v>20</v>
      </c>
      <c r="C298" s="431" t="s">
        <v>51</v>
      </c>
      <c r="D298" s="431" t="s">
        <v>35</v>
      </c>
      <c r="E298" s="98" t="s">
        <v>342</v>
      </c>
      <c r="F298" s="96" t="s">
        <v>23</v>
      </c>
      <c r="G298" s="96" t="s">
        <v>24</v>
      </c>
      <c r="H298" s="95">
        <v>0</v>
      </c>
      <c r="I298" s="95">
        <v>39</v>
      </c>
      <c r="J298" s="95">
        <v>17</v>
      </c>
      <c r="K298" s="97">
        <v>0</v>
      </c>
      <c r="L298" s="97">
        <v>72644.42</v>
      </c>
      <c r="M298" s="97">
        <v>48419.98</v>
      </c>
    </row>
    <row r="299" spans="1:24" ht="20.100000000000001" customHeight="1" x14ac:dyDescent="0.25">
      <c r="A299" s="434"/>
      <c r="B299" s="432"/>
      <c r="C299" s="432"/>
      <c r="D299" s="432"/>
      <c r="E299" s="90" t="s">
        <v>244</v>
      </c>
      <c r="F299" s="279" t="s">
        <v>281</v>
      </c>
      <c r="G299" s="279" t="s">
        <v>281</v>
      </c>
      <c r="H299" s="279" t="s">
        <v>281</v>
      </c>
      <c r="I299" s="279" t="s">
        <v>36</v>
      </c>
      <c r="J299" s="279" t="s">
        <v>36</v>
      </c>
      <c r="K299" s="279" t="s">
        <v>281</v>
      </c>
      <c r="L299" s="279" t="s">
        <v>281</v>
      </c>
      <c r="M299" s="279" t="s">
        <v>281</v>
      </c>
    </row>
    <row r="300" spans="1:24" ht="20.100000000000001" customHeight="1" x14ac:dyDescent="0.25">
      <c r="A300" s="434"/>
      <c r="B300" s="432"/>
      <c r="C300" s="432"/>
      <c r="D300" s="432"/>
      <c r="E300" s="90" t="s">
        <v>324</v>
      </c>
      <c r="F300" s="279" t="s">
        <v>281</v>
      </c>
      <c r="G300" s="279" t="s">
        <v>281</v>
      </c>
      <c r="H300" s="279" t="s">
        <v>281</v>
      </c>
      <c r="I300" s="318" t="s">
        <v>38</v>
      </c>
      <c r="J300" s="318" t="s">
        <v>38</v>
      </c>
      <c r="K300" s="318" t="s">
        <v>18</v>
      </c>
      <c r="L300" s="318" t="s">
        <v>18</v>
      </c>
      <c r="M300" s="318" t="s">
        <v>18</v>
      </c>
    </row>
    <row r="301" spans="1:24" ht="20.100000000000001" customHeight="1" x14ac:dyDescent="0.25">
      <c r="A301" s="449"/>
      <c r="B301" s="435"/>
      <c r="C301" s="435"/>
      <c r="D301" s="435"/>
      <c r="E301" s="90" t="s">
        <v>31</v>
      </c>
      <c r="F301" s="279" t="s">
        <v>281</v>
      </c>
      <c r="G301" s="279" t="s">
        <v>281</v>
      </c>
      <c r="H301" s="279" t="s">
        <v>281</v>
      </c>
      <c r="I301" s="318" t="s">
        <v>38</v>
      </c>
      <c r="J301" s="318" t="s">
        <v>38</v>
      </c>
      <c r="K301" s="318" t="s">
        <v>18</v>
      </c>
      <c r="L301" s="318" t="s">
        <v>18</v>
      </c>
      <c r="M301" s="318" t="s">
        <v>18</v>
      </c>
    </row>
    <row r="302" spans="1:24" ht="39.950000000000003" customHeight="1" x14ac:dyDescent="0.25">
      <c r="A302" s="433">
        <v>1</v>
      </c>
      <c r="B302" s="431" t="s">
        <v>20</v>
      </c>
      <c r="C302" s="431" t="s">
        <v>51</v>
      </c>
      <c r="D302" s="431" t="s">
        <v>35</v>
      </c>
      <c r="E302" s="98" t="s">
        <v>637</v>
      </c>
      <c r="F302" s="96" t="s">
        <v>650</v>
      </c>
      <c r="G302" s="96" t="s">
        <v>24</v>
      </c>
      <c r="H302" s="95">
        <v>1111</v>
      </c>
      <c r="I302" s="95">
        <v>0</v>
      </c>
      <c r="J302" s="95">
        <v>0</v>
      </c>
      <c r="K302" s="344">
        <f>29037.06</f>
        <v>29037.06</v>
      </c>
      <c r="L302" s="97">
        <v>0</v>
      </c>
      <c r="M302" s="97">
        <v>0</v>
      </c>
    </row>
    <row r="303" spans="1:24" ht="20.100000000000001" customHeight="1" x14ac:dyDescent="0.25">
      <c r="A303" s="434"/>
      <c r="B303" s="432"/>
      <c r="C303" s="432"/>
      <c r="D303" s="432"/>
      <c r="E303" s="90" t="s">
        <v>244</v>
      </c>
      <c r="F303" s="279" t="s">
        <v>281</v>
      </c>
      <c r="G303" s="279" t="s">
        <v>281</v>
      </c>
      <c r="H303" s="40" t="s">
        <v>223</v>
      </c>
      <c r="I303" s="279" t="s">
        <v>281</v>
      </c>
      <c r="J303" s="279" t="s">
        <v>281</v>
      </c>
      <c r="K303" s="279" t="s">
        <v>281</v>
      </c>
      <c r="L303" s="279" t="s">
        <v>281</v>
      </c>
      <c r="M303" s="279" t="s">
        <v>281</v>
      </c>
    </row>
    <row r="304" spans="1:24" ht="20.100000000000001" customHeight="1" x14ac:dyDescent="0.25">
      <c r="A304" s="434"/>
      <c r="B304" s="432"/>
      <c r="C304" s="432"/>
      <c r="D304" s="432"/>
      <c r="E304" s="90" t="s">
        <v>324</v>
      </c>
      <c r="F304" s="279" t="s">
        <v>281</v>
      </c>
      <c r="G304" s="279" t="s">
        <v>281</v>
      </c>
      <c r="H304" s="40" t="s">
        <v>38</v>
      </c>
      <c r="I304" s="279" t="s">
        <v>281</v>
      </c>
      <c r="J304" s="279" t="s">
        <v>281</v>
      </c>
      <c r="K304" s="279" t="s">
        <v>281</v>
      </c>
      <c r="L304" s="279" t="s">
        <v>281</v>
      </c>
      <c r="M304" s="279" t="s">
        <v>281</v>
      </c>
    </row>
    <row r="305" spans="1:42" ht="20.100000000000001" customHeight="1" x14ac:dyDescent="0.25">
      <c r="A305" s="449"/>
      <c r="B305" s="435"/>
      <c r="C305" s="435"/>
      <c r="D305" s="435"/>
      <c r="E305" s="90" t="s">
        <v>31</v>
      </c>
      <c r="F305" s="279" t="s">
        <v>281</v>
      </c>
      <c r="G305" s="279" t="s">
        <v>281</v>
      </c>
      <c r="H305" s="40" t="s">
        <v>38</v>
      </c>
      <c r="I305" s="279" t="s">
        <v>281</v>
      </c>
      <c r="J305" s="279" t="s">
        <v>281</v>
      </c>
      <c r="K305" s="279" t="s">
        <v>281</v>
      </c>
      <c r="L305" s="279" t="s">
        <v>281</v>
      </c>
      <c r="M305" s="279" t="s">
        <v>281</v>
      </c>
    </row>
    <row r="306" spans="1:42" ht="39.950000000000003" customHeight="1" x14ac:dyDescent="0.25">
      <c r="A306" s="433">
        <v>1</v>
      </c>
      <c r="B306" s="431" t="s">
        <v>20</v>
      </c>
      <c r="C306" s="431" t="s">
        <v>51</v>
      </c>
      <c r="D306" s="431" t="s">
        <v>35</v>
      </c>
      <c r="E306" s="98" t="s">
        <v>514</v>
      </c>
      <c r="F306" s="96" t="s">
        <v>515</v>
      </c>
      <c r="G306" s="96" t="s">
        <v>24</v>
      </c>
      <c r="H306" s="168">
        <v>961</v>
      </c>
      <c r="I306" s="95">
        <v>0</v>
      </c>
      <c r="J306" s="95">
        <v>0</v>
      </c>
      <c r="K306" s="344">
        <f>56824.1+80247.97</f>
        <v>137072.07</v>
      </c>
      <c r="L306" s="97">
        <v>0</v>
      </c>
      <c r="M306" s="97">
        <v>0</v>
      </c>
    </row>
    <row r="307" spans="1:42" ht="20.100000000000001" customHeight="1" x14ac:dyDescent="0.25">
      <c r="A307" s="434"/>
      <c r="B307" s="432"/>
      <c r="C307" s="432"/>
      <c r="D307" s="432"/>
      <c r="E307" s="90" t="s">
        <v>244</v>
      </c>
      <c r="F307" s="279" t="s">
        <v>281</v>
      </c>
      <c r="G307" s="279" t="s">
        <v>281</v>
      </c>
      <c r="H307" s="40" t="s">
        <v>68</v>
      </c>
      <c r="I307" s="279" t="s">
        <v>281</v>
      </c>
      <c r="J307" s="279" t="s">
        <v>281</v>
      </c>
      <c r="K307" s="279" t="s">
        <v>281</v>
      </c>
      <c r="L307" s="279" t="s">
        <v>281</v>
      </c>
      <c r="M307" s="279" t="s">
        <v>281</v>
      </c>
    </row>
    <row r="308" spans="1:42" ht="20.100000000000001" customHeight="1" x14ac:dyDescent="0.25">
      <c r="A308" s="434"/>
      <c r="B308" s="432"/>
      <c r="C308" s="432"/>
      <c r="D308" s="432"/>
      <c r="E308" s="90" t="s">
        <v>324</v>
      </c>
      <c r="F308" s="279" t="s">
        <v>281</v>
      </c>
      <c r="G308" s="279" t="s">
        <v>281</v>
      </c>
      <c r="H308" s="40" t="s">
        <v>38</v>
      </c>
      <c r="I308" s="279" t="s">
        <v>281</v>
      </c>
      <c r="J308" s="279" t="s">
        <v>281</v>
      </c>
      <c r="K308" s="279" t="s">
        <v>281</v>
      </c>
      <c r="L308" s="279" t="s">
        <v>281</v>
      </c>
      <c r="M308" s="279" t="s">
        <v>281</v>
      </c>
    </row>
    <row r="309" spans="1:42" ht="20.100000000000001" customHeight="1" x14ac:dyDescent="0.25">
      <c r="A309" s="449"/>
      <c r="B309" s="435"/>
      <c r="C309" s="435"/>
      <c r="D309" s="435"/>
      <c r="E309" s="90" t="s">
        <v>31</v>
      </c>
      <c r="F309" s="279" t="s">
        <v>281</v>
      </c>
      <c r="G309" s="279" t="s">
        <v>281</v>
      </c>
      <c r="H309" s="40" t="s">
        <v>38</v>
      </c>
      <c r="I309" s="279" t="s">
        <v>281</v>
      </c>
      <c r="J309" s="279" t="s">
        <v>281</v>
      </c>
      <c r="K309" s="279" t="s">
        <v>281</v>
      </c>
      <c r="L309" s="279" t="s">
        <v>281</v>
      </c>
      <c r="M309" s="279" t="s">
        <v>281</v>
      </c>
    </row>
    <row r="310" spans="1:42" ht="39.950000000000003" customHeight="1" x14ac:dyDescent="0.25">
      <c r="A310" s="433">
        <v>1</v>
      </c>
      <c r="B310" s="431" t="s">
        <v>20</v>
      </c>
      <c r="C310" s="431" t="s">
        <v>51</v>
      </c>
      <c r="D310" s="431" t="s">
        <v>35</v>
      </c>
      <c r="E310" s="98" t="s">
        <v>336</v>
      </c>
      <c r="F310" s="96" t="s">
        <v>337</v>
      </c>
      <c r="G310" s="96" t="s">
        <v>24</v>
      </c>
      <c r="H310" s="95">
        <v>81</v>
      </c>
      <c r="I310" s="95">
        <v>25</v>
      </c>
      <c r="J310" s="95">
        <v>76</v>
      </c>
      <c r="K310" s="344">
        <v>43181.65</v>
      </c>
      <c r="L310" s="97">
        <v>12355.58</v>
      </c>
      <c r="M310" s="97">
        <v>36580.019999999997</v>
      </c>
    </row>
    <row r="311" spans="1:42" ht="20.100000000000001" customHeight="1" x14ac:dyDescent="0.25">
      <c r="A311" s="434"/>
      <c r="B311" s="432"/>
      <c r="C311" s="432"/>
      <c r="D311" s="432"/>
      <c r="E311" s="90" t="s">
        <v>244</v>
      </c>
      <c r="F311" s="279" t="s">
        <v>281</v>
      </c>
      <c r="G311" s="279" t="s">
        <v>281</v>
      </c>
      <c r="H311" s="40" t="s">
        <v>54</v>
      </c>
      <c r="I311" s="318" t="s">
        <v>68</v>
      </c>
      <c r="J311" s="318" t="s">
        <v>68</v>
      </c>
      <c r="K311" s="318" t="s">
        <v>18</v>
      </c>
      <c r="L311" s="318" t="s">
        <v>18</v>
      </c>
      <c r="M311" s="318" t="s">
        <v>18</v>
      </c>
    </row>
    <row r="312" spans="1:42" ht="20.100000000000001" customHeight="1" x14ac:dyDescent="0.25">
      <c r="A312" s="434"/>
      <c r="B312" s="432"/>
      <c r="C312" s="432"/>
      <c r="D312" s="432"/>
      <c r="E312" s="90" t="s">
        <v>324</v>
      </c>
      <c r="F312" s="279" t="s">
        <v>281</v>
      </c>
      <c r="G312" s="279" t="s">
        <v>281</v>
      </c>
      <c r="H312" s="40" t="s">
        <v>38</v>
      </c>
      <c r="I312" s="318" t="s">
        <v>38</v>
      </c>
      <c r="J312" s="318" t="s">
        <v>38</v>
      </c>
      <c r="K312" s="318" t="s">
        <v>18</v>
      </c>
      <c r="L312" s="318" t="s">
        <v>18</v>
      </c>
      <c r="M312" s="318" t="s">
        <v>18</v>
      </c>
    </row>
    <row r="313" spans="1:42" ht="20.100000000000001" customHeight="1" x14ac:dyDescent="0.25">
      <c r="A313" s="449"/>
      <c r="B313" s="435"/>
      <c r="C313" s="435"/>
      <c r="D313" s="435"/>
      <c r="E313" s="90" t="s">
        <v>31</v>
      </c>
      <c r="F313" s="279" t="s">
        <v>281</v>
      </c>
      <c r="G313" s="279" t="s">
        <v>281</v>
      </c>
      <c r="H313" s="40" t="s">
        <v>38</v>
      </c>
      <c r="I313" s="318" t="s">
        <v>38</v>
      </c>
      <c r="J313" s="318" t="s">
        <v>38</v>
      </c>
      <c r="K313" s="318" t="s">
        <v>18</v>
      </c>
      <c r="L313" s="318" t="s">
        <v>18</v>
      </c>
      <c r="M313" s="318" t="s">
        <v>18</v>
      </c>
    </row>
    <row r="314" spans="1:42" s="328" customFormat="1" ht="39.950000000000003" customHeight="1" x14ac:dyDescent="0.25">
      <c r="A314" s="446">
        <v>1</v>
      </c>
      <c r="B314" s="428" t="s">
        <v>20</v>
      </c>
      <c r="C314" s="428" t="s">
        <v>32</v>
      </c>
      <c r="D314" s="428" t="s">
        <v>35</v>
      </c>
      <c r="E314" s="108" t="s">
        <v>521</v>
      </c>
      <c r="F314" s="96" t="s">
        <v>522</v>
      </c>
      <c r="G314" s="96" t="s">
        <v>24</v>
      </c>
      <c r="H314" s="171">
        <v>11</v>
      </c>
      <c r="I314" s="171">
        <v>0</v>
      </c>
      <c r="J314" s="171">
        <v>0</v>
      </c>
      <c r="K314" s="344">
        <v>27000</v>
      </c>
      <c r="L314" s="97">
        <v>0</v>
      </c>
      <c r="M314" s="97">
        <v>0</v>
      </c>
      <c r="N314" s="326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406"/>
      <c r="Z314" s="406"/>
      <c r="AA314" s="406"/>
      <c r="AB314" s="406"/>
      <c r="AC314" s="406"/>
      <c r="AD314" s="406"/>
      <c r="AE314" s="406"/>
      <c r="AF314" s="406"/>
      <c r="AG314" s="406"/>
      <c r="AH314" s="406"/>
      <c r="AI314" s="406"/>
      <c r="AJ314" s="406"/>
      <c r="AK314" s="406"/>
      <c r="AL314" s="406"/>
      <c r="AM314" s="407"/>
      <c r="AN314" s="407"/>
      <c r="AO314" s="407"/>
      <c r="AP314" s="407"/>
    </row>
    <row r="315" spans="1:42" s="328" customFormat="1" ht="20.100000000000001" customHeight="1" x14ac:dyDescent="0.25">
      <c r="A315" s="447"/>
      <c r="B315" s="447"/>
      <c r="C315" s="447"/>
      <c r="D315" s="447"/>
      <c r="E315" s="90" t="s">
        <v>390</v>
      </c>
      <c r="F315" s="260" t="s">
        <v>281</v>
      </c>
      <c r="G315" s="260" t="s">
        <v>281</v>
      </c>
      <c r="H315" s="40" t="s">
        <v>223</v>
      </c>
      <c r="I315" s="260" t="s">
        <v>281</v>
      </c>
      <c r="J315" s="260" t="s">
        <v>281</v>
      </c>
      <c r="K315" s="260" t="s">
        <v>281</v>
      </c>
      <c r="L315" s="260" t="s">
        <v>281</v>
      </c>
      <c r="M315" s="260" t="s">
        <v>281</v>
      </c>
      <c r="N315" s="326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406"/>
      <c r="Z315" s="406"/>
      <c r="AA315" s="406"/>
      <c r="AB315" s="406"/>
      <c r="AC315" s="406"/>
      <c r="AD315" s="406"/>
      <c r="AE315" s="406"/>
      <c r="AF315" s="406"/>
      <c r="AG315" s="406"/>
      <c r="AH315" s="406"/>
      <c r="AI315" s="406"/>
      <c r="AJ315" s="406"/>
      <c r="AK315" s="406"/>
      <c r="AL315" s="406"/>
      <c r="AM315" s="407"/>
      <c r="AN315" s="407"/>
      <c r="AO315" s="407"/>
      <c r="AP315" s="407"/>
    </row>
    <row r="316" spans="1:42" s="328" customFormat="1" ht="20.100000000000001" customHeight="1" x14ac:dyDescent="0.25">
      <c r="A316" s="447"/>
      <c r="B316" s="447"/>
      <c r="C316" s="447"/>
      <c r="D316" s="447"/>
      <c r="E316" s="90" t="s">
        <v>391</v>
      </c>
      <c r="F316" s="260" t="s">
        <v>281</v>
      </c>
      <c r="G316" s="260" t="s">
        <v>281</v>
      </c>
      <c r="H316" s="40" t="s">
        <v>38</v>
      </c>
      <c r="I316" s="260" t="s">
        <v>281</v>
      </c>
      <c r="J316" s="260" t="s">
        <v>281</v>
      </c>
      <c r="K316" s="260" t="s">
        <v>281</v>
      </c>
      <c r="L316" s="260" t="s">
        <v>281</v>
      </c>
      <c r="M316" s="260" t="s">
        <v>281</v>
      </c>
      <c r="N316" s="326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406"/>
      <c r="Z316" s="406"/>
      <c r="AA316" s="406"/>
      <c r="AB316" s="406"/>
      <c r="AC316" s="406"/>
      <c r="AD316" s="406"/>
      <c r="AE316" s="406"/>
      <c r="AF316" s="406"/>
      <c r="AG316" s="406"/>
      <c r="AH316" s="406"/>
      <c r="AI316" s="406"/>
      <c r="AJ316" s="406"/>
      <c r="AK316" s="406"/>
      <c r="AL316" s="406"/>
      <c r="AM316" s="407"/>
      <c r="AN316" s="407"/>
      <c r="AO316" s="407"/>
      <c r="AP316" s="407"/>
    </row>
    <row r="317" spans="1:42" s="328" customFormat="1" ht="20.100000000000001" customHeight="1" x14ac:dyDescent="0.25">
      <c r="A317" s="448"/>
      <c r="B317" s="448"/>
      <c r="C317" s="448"/>
      <c r="D317" s="448"/>
      <c r="E317" s="90" t="s">
        <v>392</v>
      </c>
      <c r="F317" s="260" t="s">
        <v>281</v>
      </c>
      <c r="G317" s="260" t="s">
        <v>281</v>
      </c>
      <c r="H317" s="40" t="s">
        <v>38</v>
      </c>
      <c r="I317" s="260" t="s">
        <v>281</v>
      </c>
      <c r="J317" s="260" t="s">
        <v>281</v>
      </c>
      <c r="K317" s="260" t="s">
        <v>281</v>
      </c>
      <c r="L317" s="260" t="s">
        <v>281</v>
      </c>
      <c r="M317" s="260" t="s">
        <v>281</v>
      </c>
      <c r="N317" s="326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406"/>
      <c r="Z317" s="406"/>
      <c r="AA317" s="406"/>
      <c r="AB317" s="406"/>
      <c r="AC317" s="406"/>
      <c r="AD317" s="406"/>
      <c r="AE317" s="406"/>
      <c r="AF317" s="406"/>
      <c r="AG317" s="406"/>
      <c r="AH317" s="406"/>
      <c r="AI317" s="406"/>
      <c r="AJ317" s="406"/>
      <c r="AK317" s="406"/>
      <c r="AL317" s="406"/>
      <c r="AM317" s="407"/>
      <c r="AN317" s="407"/>
      <c r="AO317" s="407"/>
      <c r="AP317" s="407"/>
    </row>
    <row r="318" spans="1:42" s="328" customFormat="1" ht="62.25" customHeight="1" x14ac:dyDescent="0.25">
      <c r="A318" s="446">
        <v>1</v>
      </c>
      <c r="B318" s="428" t="s">
        <v>20</v>
      </c>
      <c r="C318" s="428" t="s">
        <v>32</v>
      </c>
      <c r="D318" s="428" t="s">
        <v>35</v>
      </c>
      <c r="E318" s="108" t="s">
        <v>624</v>
      </c>
      <c r="F318" s="96" t="s">
        <v>23</v>
      </c>
      <c r="G318" s="96" t="s">
        <v>24</v>
      </c>
      <c r="H318" s="171">
        <v>1</v>
      </c>
      <c r="I318" s="171">
        <v>0</v>
      </c>
      <c r="J318" s="171">
        <v>0</v>
      </c>
      <c r="K318" s="344">
        <v>926.96</v>
      </c>
      <c r="L318" s="97">
        <v>0</v>
      </c>
      <c r="M318" s="97">
        <v>0</v>
      </c>
      <c r="N318" s="326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406"/>
      <c r="Z318" s="406"/>
      <c r="AA318" s="406"/>
      <c r="AB318" s="406"/>
      <c r="AC318" s="406"/>
      <c r="AD318" s="406"/>
      <c r="AE318" s="406"/>
      <c r="AF318" s="406"/>
      <c r="AG318" s="406"/>
      <c r="AH318" s="406"/>
      <c r="AI318" s="406"/>
      <c r="AJ318" s="406"/>
      <c r="AK318" s="406"/>
      <c r="AL318" s="406"/>
      <c r="AM318" s="407"/>
      <c r="AN318" s="407"/>
      <c r="AO318" s="407"/>
      <c r="AP318" s="407"/>
    </row>
    <row r="319" spans="1:42" s="328" customFormat="1" ht="20.100000000000001" customHeight="1" x14ac:dyDescent="0.25">
      <c r="A319" s="447"/>
      <c r="B319" s="447"/>
      <c r="C319" s="447"/>
      <c r="D319" s="447"/>
      <c r="E319" s="90" t="s">
        <v>242</v>
      </c>
      <c r="F319" s="260" t="s">
        <v>281</v>
      </c>
      <c r="G319" s="260" t="s">
        <v>281</v>
      </c>
      <c r="H319" s="40" t="s">
        <v>54</v>
      </c>
      <c r="I319" s="260" t="s">
        <v>281</v>
      </c>
      <c r="J319" s="260" t="s">
        <v>281</v>
      </c>
      <c r="K319" s="260" t="s">
        <v>281</v>
      </c>
      <c r="L319" s="260" t="s">
        <v>281</v>
      </c>
      <c r="M319" s="260" t="s">
        <v>281</v>
      </c>
      <c r="N319" s="326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406"/>
      <c r="Z319" s="406"/>
      <c r="AA319" s="406"/>
      <c r="AB319" s="406"/>
      <c r="AC319" s="406"/>
      <c r="AD319" s="406"/>
      <c r="AE319" s="406"/>
      <c r="AF319" s="406"/>
      <c r="AG319" s="406"/>
      <c r="AH319" s="406"/>
      <c r="AI319" s="406"/>
      <c r="AJ319" s="406"/>
      <c r="AK319" s="406"/>
      <c r="AL319" s="406"/>
      <c r="AM319" s="407"/>
      <c r="AN319" s="407"/>
      <c r="AO319" s="407"/>
      <c r="AP319" s="407"/>
    </row>
    <row r="320" spans="1:42" s="328" customFormat="1" ht="20.100000000000001" customHeight="1" x14ac:dyDescent="0.25">
      <c r="A320" s="447"/>
      <c r="B320" s="447"/>
      <c r="C320" s="447"/>
      <c r="D320" s="447"/>
      <c r="E320" s="90" t="s">
        <v>324</v>
      </c>
      <c r="F320" s="260" t="s">
        <v>281</v>
      </c>
      <c r="G320" s="260" t="s">
        <v>281</v>
      </c>
      <c r="H320" s="40" t="s">
        <v>38</v>
      </c>
      <c r="I320" s="260" t="s">
        <v>281</v>
      </c>
      <c r="J320" s="260" t="s">
        <v>281</v>
      </c>
      <c r="K320" s="260" t="s">
        <v>281</v>
      </c>
      <c r="L320" s="260" t="s">
        <v>281</v>
      </c>
      <c r="M320" s="260" t="s">
        <v>281</v>
      </c>
      <c r="N320" s="326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406"/>
      <c r="Z320" s="406"/>
      <c r="AA320" s="406"/>
      <c r="AB320" s="406"/>
      <c r="AC320" s="406"/>
      <c r="AD320" s="406"/>
      <c r="AE320" s="406"/>
      <c r="AF320" s="406"/>
      <c r="AG320" s="406"/>
      <c r="AH320" s="406"/>
      <c r="AI320" s="406"/>
      <c r="AJ320" s="406"/>
      <c r="AK320" s="406"/>
      <c r="AL320" s="406"/>
      <c r="AM320" s="407"/>
      <c r="AN320" s="407"/>
      <c r="AO320" s="407"/>
      <c r="AP320" s="407"/>
    </row>
    <row r="321" spans="1:42" s="328" customFormat="1" ht="20.100000000000001" customHeight="1" x14ac:dyDescent="0.25">
      <c r="A321" s="448"/>
      <c r="B321" s="448"/>
      <c r="C321" s="448"/>
      <c r="D321" s="448"/>
      <c r="E321" s="90" t="s">
        <v>31</v>
      </c>
      <c r="F321" s="260" t="s">
        <v>281</v>
      </c>
      <c r="G321" s="260" t="s">
        <v>281</v>
      </c>
      <c r="H321" s="260" t="s">
        <v>38</v>
      </c>
      <c r="I321" s="260" t="s">
        <v>281</v>
      </c>
      <c r="J321" s="260" t="s">
        <v>281</v>
      </c>
      <c r="K321" s="260" t="s">
        <v>281</v>
      </c>
      <c r="L321" s="260" t="s">
        <v>281</v>
      </c>
      <c r="M321" s="260" t="s">
        <v>281</v>
      </c>
      <c r="N321" s="326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406"/>
      <c r="Z321" s="406"/>
      <c r="AA321" s="406"/>
      <c r="AB321" s="406"/>
      <c r="AC321" s="406"/>
      <c r="AD321" s="406"/>
      <c r="AE321" s="406"/>
      <c r="AF321" s="406"/>
      <c r="AG321" s="406"/>
      <c r="AH321" s="406"/>
      <c r="AI321" s="406"/>
      <c r="AJ321" s="406"/>
      <c r="AK321" s="406"/>
      <c r="AL321" s="406"/>
      <c r="AM321" s="407"/>
      <c r="AN321" s="407"/>
      <c r="AO321" s="407"/>
      <c r="AP321" s="407"/>
    </row>
    <row r="322" spans="1:42" s="328" customFormat="1" ht="39.950000000000003" customHeight="1" x14ac:dyDescent="0.25">
      <c r="A322" s="446">
        <v>1</v>
      </c>
      <c r="B322" s="428" t="s">
        <v>20</v>
      </c>
      <c r="C322" s="428" t="s">
        <v>32</v>
      </c>
      <c r="D322" s="428" t="s">
        <v>35</v>
      </c>
      <c r="E322" s="108" t="s">
        <v>673</v>
      </c>
      <c r="F322" s="96" t="s">
        <v>23</v>
      </c>
      <c r="G322" s="96" t="s">
        <v>24</v>
      </c>
      <c r="H322" s="171">
        <v>1</v>
      </c>
      <c r="I322" s="171">
        <v>0</v>
      </c>
      <c r="J322" s="171">
        <v>0</v>
      </c>
      <c r="K322" s="344">
        <v>685.21</v>
      </c>
      <c r="L322" s="97">
        <v>0</v>
      </c>
      <c r="M322" s="97">
        <v>0</v>
      </c>
      <c r="N322" s="326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406"/>
      <c r="Z322" s="406"/>
      <c r="AA322" s="406"/>
      <c r="AB322" s="406"/>
      <c r="AC322" s="406"/>
      <c r="AD322" s="406"/>
      <c r="AE322" s="406"/>
      <c r="AF322" s="406"/>
      <c r="AG322" s="406"/>
      <c r="AH322" s="406"/>
      <c r="AI322" s="406"/>
      <c r="AJ322" s="406"/>
      <c r="AK322" s="406"/>
      <c r="AL322" s="406"/>
      <c r="AM322" s="407"/>
      <c r="AN322" s="407"/>
      <c r="AO322" s="407"/>
      <c r="AP322" s="407"/>
    </row>
    <row r="323" spans="1:42" s="328" customFormat="1" ht="20.100000000000001" customHeight="1" x14ac:dyDescent="0.25">
      <c r="A323" s="447"/>
      <c r="B323" s="447"/>
      <c r="C323" s="447"/>
      <c r="D323" s="447"/>
      <c r="E323" s="90" t="s">
        <v>625</v>
      </c>
      <c r="F323" s="260" t="s">
        <v>281</v>
      </c>
      <c r="G323" s="260" t="s">
        <v>281</v>
      </c>
      <c r="H323" s="40" t="s">
        <v>223</v>
      </c>
      <c r="I323" s="260" t="s">
        <v>281</v>
      </c>
      <c r="J323" s="260" t="s">
        <v>281</v>
      </c>
      <c r="K323" s="260" t="s">
        <v>281</v>
      </c>
      <c r="L323" s="260" t="s">
        <v>281</v>
      </c>
      <c r="M323" s="260" t="s">
        <v>281</v>
      </c>
      <c r="N323" s="326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406"/>
      <c r="Z323" s="406"/>
      <c r="AA323" s="406"/>
      <c r="AB323" s="406"/>
      <c r="AC323" s="406"/>
      <c r="AD323" s="406"/>
      <c r="AE323" s="406"/>
      <c r="AF323" s="406"/>
      <c r="AG323" s="406"/>
      <c r="AH323" s="406"/>
      <c r="AI323" s="406"/>
      <c r="AJ323" s="406"/>
      <c r="AK323" s="406"/>
      <c r="AL323" s="406"/>
      <c r="AM323" s="407"/>
      <c r="AN323" s="407"/>
      <c r="AO323" s="407"/>
      <c r="AP323" s="407"/>
    </row>
    <row r="324" spans="1:42" s="328" customFormat="1" ht="20.100000000000001" customHeight="1" x14ac:dyDescent="0.25">
      <c r="A324" s="447"/>
      <c r="B324" s="447"/>
      <c r="C324" s="447"/>
      <c r="D324" s="447"/>
      <c r="E324" s="90" t="s">
        <v>324</v>
      </c>
      <c r="F324" s="260" t="s">
        <v>281</v>
      </c>
      <c r="G324" s="260" t="s">
        <v>281</v>
      </c>
      <c r="H324" s="40" t="s">
        <v>38</v>
      </c>
      <c r="I324" s="260" t="s">
        <v>281</v>
      </c>
      <c r="J324" s="260" t="s">
        <v>281</v>
      </c>
      <c r="K324" s="260" t="s">
        <v>281</v>
      </c>
      <c r="L324" s="260" t="s">
        <v>281</v>
      </c>
      <c r="M324" s="260" t="s">
        <v>281</v>
      </c>
      <c r="N324" s="326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406"/>
      <c r="Z324" s="406"/>
      <c r="AA324" s="406"/>
      <c r="AB324" s="406"/>
      <c r="AC324" s="406"/>
      <c r="AD324" s="406"/>
      <c r="AE324" s="406"/>
      <c r="AF324" s="406"/>
      <c r="AG324" s="406"/>
      <c r="AH324" s="406"/>
      <c r="AI324" s="406"/>
      <c r="AJ324" s="406"/>
      <c r="AK324" s="406"/>
      <c r="AL324" s="406"/>
      <c r="AM324" s="407"/>
      <c r="AN324" s="407"/>
      <c r="AO324" s="407"/>
      <c r="AP324" s="407"/>
    </row>
    <row r="325" spans="1:42" s="328" customFormat="1" ht="20.100000000000001" customHeight="1" x14ac:dyDescent="0.25">
      <c r="A325" s="448"/>
      <c r="B325" s="448"/>
      <c r="C325" s="448"/>
      <c r="D325" s="448"/>
      <c r="E325" s="90" t="s">
        <v>31</v>
      </c>
      <c r="F325" s="260" t="s">
        <v>281</v>
      </c>
      <c r="G325" s="260" t="s">
        <v>281</v>
      </c>
      <c r="H325" s="40" t="s">
        <v>38</v>
      </c>
      <c r="I325" s="260" t="s">
        <v>281</v>
      </c>
      <c r="J325" s="260" t="s">
        <v>281</v>
      </c>
      <c r="K325" s="260" t="s">
        <v>281</v>
      </c>
      <c r="L325" s="260" t="s">
        <v>281</v>
      </c>
      <c r="M325" s="260" t="s">
        <v>281</v>
      </c>
      <c r="N325" s="326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406"/>
      <c r="Z325" s="406"/>
      <c r="AA325" s="406"/>
      <c r="AB325" s="406"/>
      <c r="AC325" s="406"/>
      <c r="AD325" s="406"/>
      <c r="AE325" s="406"/>
      <c r="AF325" s="406"/>
      <c r="AG325" s="406"/>
      <c r="AH325" s="406"/>
      <c r="AI325" s="406"/>
      <c r="AJ325" s="406"/>
      <c r="AK325" s="406"/>
      <c r="AL325" s="406"/>
      <c r="AM325" s="407"/>
      <c r="AN325" s="407"/>
      <c r="AO325" s="407"/>
      <c r="AP325" s="407"/>
    </row>
    <row r="326" spans="1:42" s="328" customFormat="1" ht="62.25" customHeight="1" x14ac:dyDescent="0.25">
      <c r="A326" s="446">
        <v>1</v>
      </c>
      <c r="B326" s="428" t="s">
        <v>20</v>
      </c>
      <c r="C326" s="428" t="s">
        <v>32</v>
      </c>
      <c r="D326" s="428" t="s">
        <v>35</v>
      </c>
      <c r="E326" s="108" t="s">
        <v>626</v>
      </c>
      <c r="F326" s="96" t="s">
        <v>23</v>
      </c>
      <c r="G326" s="96" t="s">
        <v>24</v>
      </c>
      <c r="H326" s="171">
        <v>1</v>
      </c>
      <c r="I326" s="171">
        <v>0</v>
      </c>
      <c r="J326" s="171">
        <v>0</v>
      </c>
      <c r="K326" s="344">
        <v>270</v>
      </c>
      <c r="L326" s="97">
        <v>0</v>
      </c>
      <c r="M326" s="97">
        <v>0</v>
      </c>
      <c r="N326" s="326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406"/>
      <c r="Z326" s="406"/>
      <c r="AA326" s="406"/>
      <c r="AB326" s="406"/>
      <c r="AC326" s="406"/>
      <c r="AD326" s="406"/>
      <c r="AE326" s="406"/>
      <c r="AF326" s="406"/>
      <c r="AG326" s="406"/>
      <c r="AH326" s="406"/>
      <c r="AI326" s="406"/>
      <c r="AJ326" s="406"/>
      <c r="AK326" s="406"/>
      <c r="AL326" s="406"/>
      <c r="AM326" s="407"/>
      <c r="AN326" s="407"/>
      <c r="AO326" s="407"/>
      <c r="AP326" s="407"/>
    </row>
    <row r="327" spans="1:42" s="328" customFormat="1" ht="20.100000000000001" customHeight="1" x14ac:dyDescent="0.25">
      <c r="A327" s="447"/>
      <c r="B327" s="447"/>
      <c r="C327" s="447"/>
      <c r="D327" s="447"/>
      <c r="E327" s="90" t="s">
        <v>242</v>
      </c>
      <c r="F327" s="260" t="s">
        <v>281</v>
      </c>
      <c r="G327" s="260" t="s">
        <v>281</v>
      </c>
      <c r="H327" s="40" t="s">
        <v>223</v>
      </c>
      <c r="I327" s="260" t="s">
        <v>281</v>
      </c>
      <c r="J327" s="260" t="s">
        <v>281</v>
      </c>
      <c r="K327" s="260" t="s">
        <v>281</v>
      </c>
      <c r="L327" s="260" t="s">
        <v>281</v>
      </c>
      <c r="M327" s="260" t="s">
        <v>281</v>
      </c>
      <c r="N327" s="326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406"/>
      <c r="Z327" s="406"/>
      <c r="AA327" s="406"/>
      <c r="AB327" s="406"/>
      <c r="AC327" s="406"/>
      <c r="AD327" s="406"/>
      <c r="AE327" s="406"/>
      <c r="AF327" s="406"/>
      <c r="AG327" s="406"/>
      <c r="AH327" s="406"/>
      <c r="AI327" s="406"/>
      <c r="AJ327" s="406"/>
      <c r="AK327" s="406"/>
      <c r="AL327" s="406"/>
      <c r="AM327" s="407"/>
      <c r="AN327" s="407"/>
      <c r="AO327" s="407"/>
      <c r="AP327" s="407"/>
    </row>
    <row r="328" spans="1:42" s="328" customFormat="1" ht="20.100000000000001" customHeight="1" x14ac:dyDescent="0.25">
      <c r="A328" s="447"/>
      <c r="B328" s="447"/>
      <c r="C328" s="447"/>
      <c r="D328" s="447"/>
      <c r="E328" s="90" t="s">
        <v>324</v>
      </c>
      <c r="F328" s="260" t="s">
        <v>281</v>
      </c>
      <c r="G328" s="260" t="s">
        <v>281</v>
      </c>
      <c r="H328" s="40" t="s">
        <v>38</v>
      </c>
      <c r="I328" s="260" t="s">
        <v>281</v>
      </c>
      <c r="J328" s="260" t="s">
        <v>281</v>
      </c>
      <c r="K328" s="260" t="s">
        <v>281</v>
      </c>
      <c r="L328" s="260" t="s">
        <v>281</v>
      </c>
      <c r="M328" s="260" t="s">
        <v>281</v>
      </c>
      <c r="N328" s="326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406"/>
      <c r="Z328" s="406"/>
      <c r="AA328" s="406"/>
      <c r="AB328" s="406"/>
      <c r="AC328" s="406"/>
      <c r="AD328" s="406"/>
      <c r="AE328" s="406"/>
      <c r="AF328" s="406"/>
      <c r="AG328" s="406"/>
      <c r="AH328" s="406"/>
      <c r="AI328" s="406"/>
      <c r="AJ328" s="406"/>
      <c r="AK328" s="406"/>
      <c r="AL328" s="406"/>
      <c r="AM328" s="407"/>
      <c r="AN328" s="407"/>
      <c r="AO328" s="407"/>
      <c r="AP328" s="407"/>
    </row>
    <row r="329" spans="1:42" s="328" customFormat="1" ht="20.100000000000001" customHeight="1" x14ac:dyDescent="0.25">
      <c r="A329" s="448"/>
      <c r="B329" s="448"/>
      <c r="C329" s="448"/>
      <c r="D329" s="448"/>
      <c r="E329" s="90" t="s">
        <v>31</v>
      </c>
      <c r="F329" s="260" t="s">
        <v>281</v>
      </c>
      <c r="G329" s="260" t="s">
        <v>281</v>
      </c>
      <c r="H329" s="40" t="s">
        <v>38</v>
      </c>
      <c r="I329" s="260" t="s">
        <v>281</v>
      </c>
      <c r="J329" s="260" t="s">
        <v>281</v>
      </c>
      <c r="K329" s="260" t="s">
        <v>281</v>
      </c>
      <c r="L329" s="260" t="s">
        <v>281</v>
      </c>
      <c r="M329" s="260" t="s">
        <v>281</v>
      </c>
      <c r="N329" s="326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406"/>
      <c r="Z329" s="406"/>
      <c r="AA329" s="406"/>
      <c r="AB329" s="406"/>
      <c r="AC329" s="406"/>
      <c r="AD329" s="406"/>
      <c r="AE329" s="406"/>
      <c r="AF329" s="406"/>
      <c r="AG329" s="406"/>
      <c r="AH329" s="406"/>
      <c r="AI329" s="406"/>
      <c r="AJ329" s="406"/>
      <c r="AK329" s="406"/>
      <c r="AL329" s="406"/>
      <c r="AM329" s="407"/>
      <c r="AN329" s="407"/>
      <c r="AO329" s="407"/>
      <c r="AP329" s="407"/>
    </row>
    <row r="330" spans="1:42" s="328" customFormat="1" ht="39.950000000000003" customHeight="1" x14ac:dyDescent="0.25">
      <c r="A330" s="446">
        <v>1</v>
      </c>
      <c r="B330" s="428" t="s">
        <v>20</v>
      </c>
      <c r="C330" s="428" t="s">
        <v>32</v>
      </c>
      <c r="D330" s="428" t="s">
        <v>35</v>
      </c>
      <c r="E330" s="343" t="s">
        <v>674</v>
      </c>
      <c r="F330" s="96" t="s">
        <v>522</v>
      </c>
      <c r="G330" s="96" t="s">
        <v>24</v>
      </c>
      <c r="H330" s="171">
        <v>1</v>
      </c>
      <c r="I330" s="171">
        <v>0</v>
      </c>
      <c r="J330" s="171">
        <v>0</v>
      </c>
      <c r="K330" s="344">
        <v>277.86</v>
      </c>
      <c r="L330" s="344">
        <v>0</v>
      </c>
      <c r="M330" s="344">
        <v>0</v>
      </c>
      <c r="N330" s="326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406"/>
      <c r="Z330" s="406"/>
      <c r="AA330" s="406"/>
      <c r="AB330" s="406"/>
      <c r="AC330" s="406"/>
      <c r="AD330" s="406"/>
      <c r="AE330" s="406"/>
      <c r="AF330" s="406"/>
      <c r="AG330" s="406"/>
      <c r="AH330" s="406"/>
      <c r="AI330" s="406"/>
      <c r="AJ330" s="406"/>
      <c r="AK330" s="406"/>
      <c r="AL330" s="406"/>
      <c r="AM330" s="407"/>
      <c r="AN330" s="407"/>
      <c r="AO330" s="407"/>
      <c r="AP330" s="407"/>
    </row>
    <row r="331" spans="1:42" s="328" customFormat="1" ht="20.100000000000001" customHeight="1" x14ac:dyDescent="0.25">
      <c r="A331" s="447"/>
      <c r="B331" s="447"/>
      <c r="C331" s="447"/>
      <c r="D331" s="447"/>
      <c r="E331" s="90" t="s">
        <v>625</v>
      </c>
      <c r="F331" s="260" t="s">
        <v>281</v>
      </c>
      <c r="G331" s="260" t="s">
        <v>281</v>
      </c>
      <c r="H331" s="40" t="s">
        <v>38</v>
      </c>
      <c r="I331" s="260" t="s">
        <v>281</v>
      </c>
      <c r="J331" s="260" t="s">
        <v>281</v>
      </c>
      <c r="K331" s="260" t="s">
        <v>281</v>
      </c>
      <c r="L331" s="260" t="s">
        <v>281</v>
      </c>
      <c r="M331" s="260" t="s">
        <v>281</v>
      </c>
      <c r="N331" s="326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406"/>
      <c r="Z331" s="406"/>
      <c r="AA331" s="406"/>
      <c r="AB331" s="406"/>
      <c r="AC331" s="406"/>
      <c r="AD331" s="406"/>
      <c r="AE331" s="406"/>
      <c r="AF331" s="406"/>
      <c r="AG331" s="406"/>
      <c r="AH331" s="406"/>
      <c r="AI331" s="406"/>
      <c r="AJ331" s="406"/>
      <c r="AK331" s="406"/>
      <c r="AL331" s="406"/>
      <c r="AM331" s="407"/>
      <c r="AN331" s="407"/>
      <c r="AO331" s="407"/>
      <c r="AP331" s="407"/>
    </row>
    <row r="332" spans="1:42" s="328" customFormat="1" ht="20.100000000000001" customHeight="1" x14ac:dyDescent="0.25">
      <c r="A332" s="447"/>
      <c r="B332" s="447"/>
      <c r="C332" s="447"/>
      <c r="D332" s="447"/>
      <c r="E332" s="90" t="s">
        <v>324</v>
      </c>
      <c r="F332" s="260" t="s">
        <v>281</v>
      </c>
      <c r="G332" s="260" t="s">
        <v>281</v>
      </c>
      <c r="H332" s="40" t="s">
        <v>38</v>
      </c>
      <c r="I332" s="260" t="s">
        <v>281</v>
      </c>
      <c r="J332" s="260" t="s">
        <v>281</v>
      </c>
      <c r="K332" s="260" t="s">
        <v>281</v>
      </c>
      <c r="L332" s="260" t="s">
        <v>281</v>
      </c>
      <c r="M332" s="260" t="s">
        <v>281</v>
      </c>
      <c r="N332" s="326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406"/>
      <c r="Z332" s="406"/>
      <c r="AA332" s="406"/>
      <c r="AB332" s="406"/>
      <c r="AC332" s="406"/>
      <c r="AD332" s="406"/>
      <c r="AE332" s="406"/>
      <c r="AF332" s="406"/>
      <c r="AG332" s="406"/>
      <c r="AH332" s="406"/>
      <c r="AI332" s="406"/>
      <c r="AJ332" s="406"/>
      <c r="AK332" s="406"/>
      <c r="AL332" s="406"/>
      <c r="AM332" s="407"/>
      <c r="AN332" s="407"/>
      <c r="AO332" s="407"/>
      <c r="AP332" s="407"/>
    </row>
    <row r="333" spans="1:42" s="328" customFormat="1" ht="20.100000000000001" customHeight="1" x14ac:dyDescent="0.25">
      <c r="A333" s="448"/>
      <c r="B333" s="448"/>
      <c r="C333" s="448"/>
      <c r="D333" s="448"/>
      <c r="E333" s="90" t="s">
        <v>31</v>
      </c>
      <c r="F333" s="260" t="s">
        <v>281</v>
      </c>
      <c r="G333" s="260" t="s">
        <v>281</v>
      </c>
      <c r="H333" s="40" t="s">
        <v>38</v>
      </c>
      <c r="I333" s="260" t="s">
        <v>281</v>
      </c>
      <c r="J333" s="260" t="s">
        <v>281</v>
      </c>
      <c r="K333" s="260" t="s">
        <v>281</v>
      </c>
      <c r="L333" s="260" t="s">
        <v>281</v>
      </c>
      <c r="M333" s="260" t="s">
        <v>281</v>
      </c>
      <c r="N333" s="326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406"/>
      <c r="Z333" s="406"/>
      <c r="AA333" s="406"/>
      <c r="AB333" s="406"/>
      <c r="AC333" s="406"/>
      <c r="AD333" s="406"/>
      <c r="AE333" s="406"/>
      <c r="AF333" s="406"/>
      <c r="AG333" s="406"/>
      <c r="AH333" s="406"/>
      <c r="AI333" s="406"/>
      <c r="AJ333" s="406"/>
      <c r="AK333" s="406"/>
      <c r="AL333" s="406"/>
      <c r="AM333" s="407"/>
      <c r="AN333" s="407"/>
      <c r="AO333" s="407"/>
      <c r="AP333" s="407"/>
    </row>
    <row r="334" spans="1:42" s="328" customFormat="1" ht="39.950000000000003" customHeight="1" x14ac:dyDescent="0.25">
      <c r="A334" s="446">
        <v>1</v>
      </c>
      <c r="B334" s="428" t="s">
        <v>20</v>
      </c>
      <c r="C334" s="428" t="s">
        <v>32</v>
      </c>
      <c r="D334" s="428" t="s">
        <v>35</v>
      </c>
      <c r="E334" s="343" t="s">
        <v>675</v>
      </c>
      <c r="F334" s="96" t="s">
        <v>680</v>
      </c>
      <c r="G334" s="96" t="s">
        <v>24</v>
      </c>
      <c r="H334" s="171">
        <v>2</v>
      </c>
      <c r="I334" s="171">
        <v>0</v>
      </c>
      <c r="J334" s="171">
        <v>0</v>
      </c>
      <c r="K334" s="344">
        <v>470.94</v>
      </c>
      <c r="L334" s="344">
        <v>0</v>
      </c>
      <c r="M334" s="344">
        <v>0</v>
      </c>
      <c r="N334" s="326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406"/>
      <c r="Z334" s="406"/>
      <c r="AA334" s="406"/>
      <c r="AB334" s="406"/>
      <c r="AC334" s="406"/>
      <c r="AD334" s="406"/>
      <c r="AE334" s="406"/>
      <c r="AF334" s="406"/>
      <c r="AG334" s="406"/>
      <c r="AH334" s="406"/>
      <c r="AI334" s="406"/>
      <c r="AJ334" s="406"/>
      <c r="AK334" s="406"/>
      <c r="AL334" s="406"/>
      <c r="AM334" s="407"/>
      <c r="AN334" s="407"/>
      <c r="AO334" s="407"/>
      <c r="AP334" s="407"/>
    </row>
    <row r="335" spans="1:42" s="328" customFormat="1" ht="20.100000000000001" customHeight="1" x14ac:dyDescent="0.25">
      <c r="A335" s="447"/>
      <c r="B335" s="447"/>
      <c r="C335" s="447"/>
      <c r="D335" s="447"/>
      <c r="E335" s="90" t="s">
        <v>625</v>
      </c>
      <c r="F335" s="260" t="s">
        <v>281</v>
      </c>
      <c r="G335" s="260" t="s">
        <v>281</v>
      </c>
      <c r="H335" s="40" t="s">
        <v>38</v>
      </c>
      <c r="I335" s="260" t="s">
        <v>281</v>
      </c>
      <c r="J335" s="260" t="s">
        <v>281</v>
      </c>
      <c r="K335" s="260" t="s">
        <v>281</v>
      </c>
      <c r="L335" s="260" t="s">
        <v>281</v>
      </c>
      <c r="M335" s="260" t="s">
        <v>281</v>
      </c>
      <c r="N335" s="326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406"/>
      <c r="Z335" s="406"/>
      <c r="AA335" s="406"/>
      <c r="AB335" s="406"/>
      <c r="AC335" s="406"/>
      <c r="AD335" s="406"/>
      <c r="AE335" s="406"/>
      <c r="AF335" s="406"/>
      <c r="AG335" s="406"/>
      <c r="AH335" s="406"/>
      <c r="AI335" s="406"/>
      <c r="AJ335" s="406"/>
      <c r="AK335" s="406"/>
      <c r="AL335" s="406"/>
      <c r="AM335" s="407"/>
      <c r="AN335" s="407"/>
      <c r="AO335" s="407"/>
      <c r="AP335" s="407"/>
    </row>
    <row r="336" spans="1:42" s="328" customFormat="1" ht="20.100000000000001" customHeight="1" x14ac:dyDescent="0.25">
      <c r="A336" s="447"/>
      <c r="B336" s="447"/>
      <c r="C336" s="447"/>
      <c r="D336" s="447"/>
      <c r="E336" s="90" t="s">
        <v>324</v>
      </c>
      <c r="F336" s="260" t="s">
        <v>281</v>
      </c>
      <c r="G336" s="260" t="s">
        <v>281</v>
      </c>
      <c r="H336" s="40" t="s">
        <v>38</v>
      </c>
      <c r="I336" s="260" t="s">
        <v>281</v>
      </c>
      <c r="J336" s="260" t="s">
        <v>281</v>
      </c>
      <c r="K336" s="260" t="s">
        <v>281</v>
      </c>
      <c r="L336" s="260" t="s">
        <v>281</v>
      </c>
      <c r="M336" s="260" t="s">
        <v>281</v>
      </c>
      <c r="N336" s="326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406"/>
      <c r="Z336" s="406"/>
      <c r="AA336" s="406"/>
      <c r="AB336" s="406"/>
      <c r="AC336" s="406"/>
      <c r="AD336" s="406"/>
      <c r="AE336" s="406"/>
      <c r="AF336" s="406"/>
      <c r="AG336" s="406"/>
      <c r="AH336" s="406"/>
      <c r="AI336" s="406"/>
      <c r="AJ336" s="406"/>
      <c r="AK336" s="406"/>
      <c r="AL336" s="406"/>
      <c r="AM336" s="407"/>
      <c r="AN336" s="407"/>
      <c r="AO336" s="407"/>
      <c r="AP336" s="407"/>
    </row>
    <row r="337" spans="1:42" s="328" customFormat="1" ht="20.100000000000001" customHeight="1" x14ac:dyDescent="0.25">
      <c r="A337" s="448"/>
      <c r="B337" s="448"/>
      <c r="C337" s="448"/>
      <c r="D337" s="448"/>
      <c r="E337" s="90" t="s">
        <v>31</v>
      </c>
      <c r="F337" s="260" t="s">
        <v>281</v>
      </c>
      <c r="G337" s="260" t="s">
        <v>281</v>
      </c>
      <c r="H337" s="40" t="s">
        <v>38</v>
      </c>
      <c r="I337" s="260" t="s">
        <v>281</v>
      </c>
      <c r="J337" s="260" t="s">
        <v>281</v>
      </c>
      <c r="K337" s="260" t="s">
        <v>281</v>
      </c>
      <c r="L337" s="260" t="s">
        <v>281</v>
      </c>
      <c r="M337" s="260" t="s">
        <v>281</v>
      </c>
      <c r="N337" s="326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406"/>
      <c r="Z337" s="406"/>
      <c r="AA337" s="406"/>
      <c r="AB337" s="406"/>
      <c r="AC337" s="406"/>
      <c r="AD337" s="406"/>
      <c r="AE337" s="406"/>
      <c r="AF337" s="406"/>
      <c r="AG337" s="406"/>
      <c r="AH337" s="406"/>
      <c r="AI337" s="406"/>
      <c r="AJ337" s="406"/>
      <c r="AK337" s="406"/>
      <c r="AL337" s="406"/>
      <c r="AM337" s="407"/>
      <c r="AN337" s="407"/>
      <c r="AO337" s="407"/>
      <c r="AP337" s="407"/>
    </row>
    <row r="338" spans="1:42" s="328" customFormat="1" ht="39.950000000000003" customHeight="1" x14ac:dyDescent="0.25">
      <c r="A338" s="446">
        <v>1</v>
      </c>
      <c r="B338" s="428" t="s">
        <v>20</v>
      </c>
      <c r="C338" s="428" t="s">
        <v>32</v>
      </c>
      <c r="D338" s="428" t="s">
        <v>35</v>
      </c>
      <c r="E338" s="343" t="s">
        <v>679</v>
      </c>
      <c r="F338" s="96" t="s">
        <v>34</v>
      </c>
      <c r="G338" s="96" t="s">
        <v>24</v>
      </c>
      <c r="H338" s="171">
        <v>1</v>
      </c>
      <c r="I338" s="171">
        <v>0</v>
      </c>
      <c r="J338" s="171">
        <v>0</v>
      </c>
      <c r="K338" s="344">
        <v>2980.61</v>
      </c>
      <c r="L338" s="344">
        <v>0</v>
      </c>
      <c r="M338" s="344">
        <v>0</v>
      </c>
      <c r="N338" s="326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406"/>
      <c r="Z338" s="406"/>
      <c r="AA338" s="406"/>
      <c r="AB338" s="406"/>
      <c r="AC338" s="406"/>
      <c r="AD338" s="406"/>
      <c r="AE338" s="406"/>
      <c r="AF338" s="406"/>
      <c r="AG338" s="406"/>
      <c r="AH338" s="406"/>
      <c r="AI338" s="406"/>
      <c r="AJ338" s="406"/>
      <c r="AK338" s="406"/>
      <c r="AL338" s="406"/>
      <c r="AM338" s="407"/>
      <c r="AN338" s="407"/>
      <c r="AO338" s="407"/>
      <c r="AP338" s="407"/>
    </row>
    <row r="339" spans="1:42" s="328" customFormat="1" ht="20.100000000000001" customHeight="1" x14ac:dyDescent="0.25">
      <c r="A339" s="447"/>
      <c r="B339" s="447"/>
      <c r="C339" s="447"/>
      <c r="D339" s="447"/>
      <c r="E339" s="90" t="s">
        <v>625</v>
      </c>
      <c r="F339" s="260" t="s">
        <v>281</v>
      </c>
      <c r="G339" s="260" t="s">
        <v>281</v>
      </c>
      <c r="H339" s="40" t="s">
        <v>38</v>
      </c>
      <c r="I339" s="260" t="s">
        <v>281</v>
      </c>
      <c r="J339" s="260" t="s">
        <v>281</v>
      </c>
      <c r="K339" s="260" t="s">
        <v>281</v>
      </c>
      <c r="L339" s="260" t="s">
        <v>281</v>
      </c>
      <c r="M339" s="260" t="s">
        <v>281</v>
      </c>
      <c r="N339" s="326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406"/>
      <c r="Z339" s="406"/>
      <c r="AA339" s="406"/>
      <c r="AB339" s="406"/>
      <c r="AC339" s="406"/>
      <c r="AD339" s="406"/>
      <c r="AE339" s="406"/>
      <c r="AF339" s="406"/>
      <c r="AG339" s="406"/>
      <c r="AH339" s="406"/>
      <c r="AI339" s="406"/>
      <c r="AJ339" s="406"/>
      <c r="AK339" s="406"/>
      <c r="AL339" s="406"/>
      <c r="AM339" s="407"/>
      <c r="AN339" s="407"/>
      <c r="AO339" s="407"/>
      <c r="AP339" s="407"/>
    </row>
    <row r="340" spans="1:42" s="328" customFormat="1" ht="20.100000000000001" customHeight="1" x14ac:dyDescent="0.25">
      <c r="A340" s="447"/>
      <c r="B340" s="447"/>
      <c r="C340" s="447"/>
      <c r="D340" s="447"/>
      <c r="E340" s="90" t="s">
        <v>324</v>
      </c>
      <c r="F340" s="260" t="s">
        <v>281</v>
      </c>
      <c r="G340" s="260" t="s">
        <v>281</v>
      </c>
      <c r="H340" s="40" t="s">
        <v>38</v>
      </c>
      <c r="I340" s="260" t="s">
        <v>281</v>
      </c>
      <c r="J340" s="260" t="s">
        <v>281</v>
      </c>
      <c r="K340" s="260" t="s">
        <v>281</v>
      </c>
      <c r="L340" s="260" t="s">
        <v>281</v>
      </c>
      <c r="M340" s="260" t="s">
        <v>281</v>
      </c>
      <c r="N340" s="326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406"/>
      <c r="Z340" s="406"/>
      <c r="AA340" s="406"/>
      <c r="AB340" s="406"/>
      <c r="AC340" s="406"/>
      <c r="AD340" s="406"/>
      <c r="AE340" s="406"/>
      <c r="AF340" s="406"/>
      <c r="AG340" s="406"/>
      <c r="AH340" s="406"/>
      <c r="AI340" s="406"/>
      <c r="AJ340" s="406"/>
      <c r="AK340" s="406"/>
      <c r="AL340" s="406"/>
      <c r="AM340" s="407"/>
      <c r="AN340" s="407"/>
      <c r="AO340" s="407"/>
      <c r="AP340" s="407"/>
    </row>
    <row r="341" spans="1:42" s="328" customFormat="1" ht="20.100000000000001" customHeight="1" x14ac:dyDescent="0.25">
      <c r="A341" s="448"/>
      <c r="B341" s="448"/>
      <c r="C341" s="448"/>
      <c r="D341" s="448"/>
      <c r="E341" s="90" t="s">
        <v>31</v>
      </c>
      <c r="F341" s="260" t="s">
        <v>281</v>
      </c>
      <c r="G341" s="260" t="s">
        <v>281</v>
      </c>
      <c r="H341" s="40" t="s">
        <v>38</v>
      </c>
      <c r="I341" s="260" t="s">
        <v>281</v>
      </c>
      <c r="J341" s="260" t="s">
        <v>281</v>
      </c>
      <c r="K341" s="260" t="s">
        <v>281</v>
      </c>
      <c r="L341" s="260" t="s">
        <v>281</v>
      </c>
      <c r="M341" s="260" t="s">
        <v>281</v>
      </c>
      <c r="N341" s="326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406"/>
      <c r="Z341" s="406"/>
      <c r="AA341" s="406"/>
      <c r="AB341" s="406"/>
      <c r="AC341" s="406"/>
      <c r="AD341" s="406"/>
      <c r="AE341" s="406"/>
      <c r="AF341" s="406"/>
      <c r="AG341" s="406"/>
      <c r="AH341" s="406"/>
      <c r="AI341" s="406"/>
      <c r="AJ341" s="406"/>
      <c r="AK341" s="406"/>
      <c r="AL341" s="406"/>
      <c r="AM341" s="407"/>
      <c r="AN341" s="407"/>
      <c r="AO341" s="407"/>
      <c r="AP341" s="407"/>
    </row>
    <row r="342" spans="1:42" ht="50.1" customHeight="1" x14ac:dyDescent="0.25">
      <c r="A342" s="137" t="s">
        <v>18</v>
      </c>
      <c r="B342" s="137" t="s">
        <v>18</v>
      </c>
      <c r="C342" s="137" t="s">
        <v>18</v>
      </c>
      <c r="D342" s="137" t="s">
        <v>18</v>
      </c>
      <c r="E342" s="138" t="s">
        <v>254</v>
      </c>
      <c r="F342" s="137" t="s">
        <v>358</v>
      </c>
      <c r="G342" s="137" t="s">
        <v>24</v>
      </c>
      <c r="H342" s="204">
        <f>H343+H346+H349+H352+H355+H358+H360+H363+H365</f>
        <v>9</v>
      </c>
      <c r="I342" s="204">
        <f t="shared" ref="I342:J342" si="5">I343+I346+I349+I352+I355</f>
        <v>0</v>
      </c>
      <c r="J342" s="204">
        <f t="shared" si="5"/>
        <v>0</v>
      </c>
      <c r="K342" s="139">
        <f>K343+K346+K349+K352+K355+K358+K360+K363+K365</f>
        <v>475.44</v>
      </c>
      <c r="L342" s="139">
        <f t="shared" ref="L342:M342" si="6">L343+L346+L349+L352+L355</f>
        <v>0</v>
      </c>
      <c r="M342" s="139">
        <f t="shared" si="6"/>
        <v>0</v>
      </c>
    </row>
    <row r="343" spans="1:42" ht="50.1" customHeight="1" x14ac:dyDescent="0.25">
      <c r="A343" s="431" t="s">
        <v>27</v>
      </c>
      <c r="B343" s="431" t="s">
        <v>20</v>
      </c>
      <c r="C343" s="431" t="s">
        <v>51</v>
      </c>
      <c r="D343" s="431" t="s">
        <v>35</v>
      </c>
      <c r="E343" s="98" t="s">
        <v>330</v>
      </c>
      <c r="F343" s="96" t="s">
        <v>358</v>
      </c>
      <c r="G343" s="96" t="s">
        <v>24</v>
      </c>
      <c r="H343" s="95">
        <v>1</v>
      </c>
      <c r="I343" s="95">
        <v>0</v>
      </c>
      <c r="J343" s="95">
        <v>0</v>
      </c>
      <c r="K343" s="97">
        <v>21.56</v>
      </c>
      <c r="L343" s="97">
        <v>0</v>
      </c>
      <c r="M343" s="97">
        <v>0</v>
      </c>
    </row>
    <row r="344" spans="1:42" ht="20.100000000000001" customHeight="1" x14ac:dyDescent="0.25">
      <c r="A344" s="432"/>
      <c r="B344" s="432"/>
      <c r="C344" s="432"/>
      <c r="D344" s="432"/>
      <c r="E344" s="90" t="s">
        <v>242</v>
      </c>
      <c r="F344" s="279" t="s">
        <v>281</v>
      </c>
      <c r="G344" s="279" t="s">
        <v>281</v>
      </c>
      <c r="H344" s="40" t="s">
        <v>255</v>
      </c>
      <c r="I344" s="279" t="s">
        <v>281</v>
      </c>
      <c r="J344" s="279" t="s">
        <v>281</v>
      </c>
      <c r="K344" s="279" t="s">
        <v>281</v>
      </c>
      <c r="L344" s="279" t="s">
        <v>281</v>
      </c>
      <c r="M344" s="279" t="s">
        <v>281</v>
      </c>
    </row>
    <row r="345" spans="1:42" ht="20.100000000000001" customHeight="1" x14ac:dyDescent="0.25">
      <c r="A345" s="435"/>
      <c r="B345" s="435"/>
      <c r="C345" s="435"/>
      <c r="D345" s="435"/>
      <c r="E345" s="90" t="s">
        <v>331</v>
      </c>
      <c r="F345" s="279" t="s">
        <v>281</v>
      </c>
      <c r="G345" s="279" t="s">
        <v>281</v>
      </c>
      <c r="H345" s="40" t="s">
        <v>38</v>
      </c>
      <c r="I345" s="279" t="s">
        <v>281</v>
      </c>
      <c r="J345" s="279" t="s">
        <v>281</v>
      </c>
      <c r="K345" s="279" t="s">
        <v>281</v>
      </c>
      <c r="L345" s="279" t="s">
        <v>281</v>
      </c>
      <c r="M345" s="279" t="s">
        <v>281</v>
      </c>
    </row>
    <row r="346" spans="1:42" ht="50.1" customHeight="1" x14ac:dyDescent="0.25">
      <c r="A346" s="431" t="s">
        <v>27</v>
      </c>
      <c r="B346" s="431" t="s">
        <v>20</v>
      </c>
      <c r="C346" s="431" t="s">
        <v>51</v>
      </c>
      <c r="D346" s="431" t="s">
        <v>35</v>
      </c>
      <c r="E346" s="98" t="s">
        <v>341</v>
      </c>
      <c r="F346" s="96" t="s">
        <v>358</v>
      </c>
      <c r="G346" s="96" t="s">
        <v>24</v>
      </c>
      <c r="H346" s="95">
        <v>1</v>
      </c>
      <c r="I346" s="95">
        <v>0</v>
      </c>
      <c r="J346" s="95">
        <v>0</v>
      </c>
      <c r="K346" s="97">
        <v>147.9</v>
      </c>
      <c r="L346" s="97">
        <v>0</v>
      </c>
      <c r="M346" s="97">
        <v>0</v>
      </c>
    </row>
    <row r="347" spans="1:42" ht="20.100000000000001" customHeight="1" x14ac:dyDescent="0.25">
      <c r="A347" s="432"/>
      <c r="B347" s="432"/>
      <c r="C347" s="432"/>
      <c r="D347" s="432"/>
      <c r="E347" s="90" t="s">
        <v>242</v>
      </c>
      <c r="F347" s="279" t="s">
        <v>281</v>
      </c>
      <c r="G347" s="279" t="s">
        <v>281</v>
      </c>
      <c r="H347" s="40" t="s">
        <v>61</v>
      </c>
      <c r="I347" s="279" t="s">
        <v>281</v>
      </c>
      <c r="J347" s="279" t="s">
        <v>281</v>
      </c>
      <c r="K347" s="279" t="s">
        <v>281</v>
      </c>
      <c r="L347" s="279" t="s">
        <v>281</v>
      </c>
      <c r="M347" s="279" t="s">
        <v>281</v>
      </c>
    </row>
    <row r="348" spans="1:42" ht="20.100000000000001" customHeight="1" x14ac:dyDescent="0.25">
      <c r="A348" s="435"/>
      <c r="B348" s="435"/>
      <c r="C348" s="435"/>
      <c r="D348" s="435"/>
      <c r="E348" s="90" t="s">
        <v>331</v>
      </c>
      <c r="F348" s="279" t="s">
        <v>281</v>
      </c>
      <c r="G348" s="279" t="s">
        <v>281</v>
      </c>
      <c r="H348" s="40" t="s">
        <v>37</v>
      </c>
      <c r="I348" s="279" t="s">
        <v>281</v>
      </c>
      <c r="J348" s="279" t="s">
        <v>281</v>
      </c>
      <c r="K348" s="279" t="s">
        <v>281</v>
      </c>
      <c r="L348" s="279" t="s">
        <v>281</v>
      </c>
      <c r="M348" s="279" t="s">
        <v>281</v>
      </c>
    </row>
    <row r="349" spans="1:42" ht="63" x14ac:dyDescent="0.25">
      <c r="A349" s="431" t="s">
        <v>27</v>
      </c>
      <c r="B349" s="431" t="s">
        <v>20</v>
      </c>
      <c r="C349" s="431" t="s">
        <v>51</v>
      </c>
      <c r="D349" s="431" t="s">
        <v>35</v>
      </c>
      <c r="E349" s="98" t="s">
        <v>399</v>
      </c>
      <c r="F349" s="96" t="s">
        <v>358</v>
      </c>
      <c r="G349" s="96" t="s">
        <v>24</v>
      </c>
      <c r="H349" s="95">
        <v>1</v>
      </c>
      <c r="I349" s="95">
        <v>0</v>
      </c>
      <c r="J349" s="95">
        <v>0</v>
      </c>
      <c r="K349" s="97">
        <v>107.59</v>
      </c>
      <c r="L349" s="97">
        <v>0</v>
      </c>
      <c r="M349" s="97">
        <v>0</v>
      </c>
    </row>
    <row r="350" spans="1:42" ht="20.100000000000001" customHeight="1" x14ac:dyDescent="0.25">
      <c r="A350" s="432"/>
      <c r="B350" s="432"/>
      <c r="C350" s="432"/>
      <c r="D350" s="432"/>
      <c r="E350" s="90" t="s">
        <v>242</v>
      </c>
      <c r="F350" s="279" t="s">
        <v>281</v>
      </c>
      <c r="G350" s="279" t="s">
        <v>281</v>
      </c>
      <c r="H350" s="40" t="s">
        <v>36</v>
      </c>
      <c r="I350" s="279" t="s">
        <v>281</v>
      </c>
      <c r="J350" s="279" t="s">
        <v>281</v>
      </c>
      <c r="K350" s="279" t="s">
        <v>281</v>
      </c>
      <c r="L350" s="279" t="s">
        <v>281</v>
      </c>
      <c r="M350" s="279" t="s">
        <v>281</v>
      </c>
    </row>
    <row r="351" spans="1:42" ht="20.100000000000001" customHeight="1" x14ac:dyDescent="0.25">
      <c r="A351" s="435"/>
      <c r="B351" s="435"/>
      <c r="C351" s="435"/>
      <c r="D351" s="435"/>
      <c r="E351" s="90" t="s">
        <v>331</v>
      </c>
      <c r="F351" s="279" t="s">
        <v>281</v>
      </c>
      <c r="G351" s="279" t="s">
        <v>281</v>
      </c>
      <c r="H351" s="40" t="s">
        <v>54</v>
      </c>
      <c r="I351" s="279" t="s">
        <v>281</v>
      </c>
      <c r="J351" s="279" t="s">
        <v>281</v>
      </c>
      <c r="K351" s="279" t="s">
        <v>281</v>
      </c>
      <c r="L351" s="279" t="s">
        <v>281</v>
      </c>
      <c r="M351" s="279" t="s">
        <v>281</v>
      </c>
    </row>
    <row r="352" spans="1:42" ht="55.5" customHeight="1" x14ac:dyDescent="0.25">
      <c r="A352" s="431" t="s">
        <v>27</v>
      </c>
      <c r="B352" s="431" t="s">
        <v>20</v>
      </c>
      <c r="C352" s="431" t="s">
        <v>51</v>
      </c>
      <c r="D352" s="431" t="s">
        <v>35</v>
      </c>
      <c r="E352" s="98" t="s">
        <v>676</v>
      </c>
      <c r="F352" s="96" t="s">
        <v>358</v>
      </c>
      <c r="G352" s="96" t="s">
        <v>24</v>
      </c>
      <c r="H352" s="95">
        <v>1</v>
      </c>
      <c r="I352" s="95">
        <v>0</v>
      </c>
      <c r="J352" s="95">
        <v>0</v>
      </c>
      <c r="K352" s="97">
        <v>7.51</v>
      </c>
      <c r="L352" s="97">
        <v>0</v>
      </c>
      <c r="M352" s="97">
        <v>0</v>
      </c>
    </row>
    <row r="353" spans="1:24" ht="20.100000000000001" customHeight="1" x14ac:dyDescent="0.25">
      <c r="A353" s="432"/>
      <c r="B353" s="432"/>
      <c r="C353" s="432"/>
      <c r="D353" s="432"/>
      <c r="E353" s="90" t="s">
        <v>242</v>
      </c>
      <c r="F353" s="279" t="s">
        <v>281</v>
      </c>
      <c r="G353" s="279" t="s">
        <v>281</v>
      </c>
      <c r="H353" s="40" t="s">
        <v>326</v>
      </c>
      <c r="I353" s="279" t="s">
        <v>281</v>
      </c>
      <c r="J353" s="279" t="s">
        <v>281</v>
      </c>
      <c r="K353" s="279" t="s">
        <v>281</v>
      </c>
      <c r="L353" s="279" t="s">
        <v>281</v>
      </c>
      <c r="M353" s="279" t="s">
        <v>281</v>
      </c>
    </row>
    <row r="354" spans="1:24" ht="20.100000000000001" customHeight="1" x14ac:dyDescent="0.25">
      <c r="A354" s="435"/>
      <c r="B354" s="435"/>
      <c r="C354" s="435"/>
      <c r="D354" s="435"/>
      <c r="E354" s="90" t="s">
        <v>331</v>
      </c>
      <c r="F354" s="279" t="s">
        <v>281</v>
      </c>
      <c r="G354" s="279" t="s">
        <v>281</v>
      </c>
      <c r="H354" s="40" t="s">
        <v>36</v>
      </c>
      <c r="I354" s="279" t="s">
        <v>281</v>
      </c>
      <c r="J354" s="279" t="s">
        <v>281</v>
      </c>
      <c r="K354" s="279" t="s">
        <v>281</v>
      </c>
      <c r="L354" s="279" t="s">
        <v>281</v>
      </c>
      <c r="M354" s="279" t="s">
        <v>281</v>
      </c>
    </row>
    <row r="355" spans="1:24" ht="47.25" x14ac:dyDescent="0.25">
      <c r="A355" s="431" t="s">
        <v>27</v>
      </c>
      <c r="B355" s="431" t="s">
        <v>20</v>
      </c>
      <c r="C355" s="431" t="s">
        <v>51</v>
      </c>
      <c r="D355" s="431" t="s">
        <v>35</v>
      </c>
      <c r="E355" s="98" t="s">
        <v>531</v>
      </c>
      <c r="F355" s="96" t="s">
        <v>358</v>
      </c>
      <c r="G355" s="96" t="s">
        <v>24</v>
      </c>
      <c r="H355" s="95">
        <v>1</v>
      </c>
      <c r="I355" s="95">
        <v>0</v>
      </c>
      <c r="J355" s="95">
        <v>0</v>
      </c>
      <c r="K355" s="97">
        <v>2.95</v>
      </c>
      <c r="L355" s="97">
        <v>0</v>
      </c>
      <c r="M355" s="97">
        <v>0</v>
      </c>
    </row>
    <row r="356" spans="1:24" ht="20.100000000000001" customHeight="1" x14ac:dyDescent="0.25">
      <c r="A356" s="432"/>
      <c r="B356" s="432"/>
      <c r="C356" s="432"/>
      <c r="D356" s="432"/>
      <c r="E356" s="90" t="s">
        <v>242</v>
      </c>
      <c r="F356" s="279" t="s">
        <v>281</v>
      </c>
      <c r="G356" s="279" t="s">
        <v>281</v>
      </c>
      <c r="H356" s="40" t="s">
        <v>36</v>
      </c>
      <c r="I356" s="279" t="s">
        <v>281</v>
      </c>
      <c r="J356" s="279" t="s">
        <v>281</v>
      </c>
      <c r="K356" s="279" t="s">
        <v>281</v>
      </c>
      <c r="L356" s="279" t="s">
        <v>281</v>
      </c>
      <c r="M356" s="279" t="s">
        <v>281</v>
      </c>
    </row>
    <row r="357" spans="1:24" ht="20.100000000000001" customHeight="1" x14ac:dyDescent="0.25">
      <c r="A357" s="435"/>
      <c r="B357" s="435"/>
      <c r="C357" s="435"/>
      <c r="D357" s="435"/>
      <c r="E357" s="90" t="s">
        <v>331</v>
      </c>
      <c r="F357" s="279" t="s">
        <v>281</v>
      </c>
      <c r="G357" s="279" t="s">
        <v>281</v>
      </c>
      <c r="H357" s="40" t="s">
        <v>225</v>
      </c>
      <c r="I357" s="279" t="s">
        <v>281</v>
      </c>
      <c r="J357" s="279" t="s">
        <v>281</v>
      </c>
      <c r="K357" s="279" t="s">
        <v>281</v>
      </c>
      <c r="L357" s="279" t="s">
        <v>281</v>
      </c>
      <c r="M357" s="279" t="s">
        <v>281</v>
      </c>
    </row>
    <row r="358" spans="1:24" ht="57" customHeight="1" x14ac:dyDescent="0.25">
      <c r="A358" s="428" t="s">
        <v>27</v>
      </c>
      <c r="B358" s="428" t="s">
        <v>20</v>
      </c>
      <c r="C358" s="428" t="s">
        <v>51</v>
      </c>
      <c r="D358" s="428" t="s">
        <v>35</v>
      </c>
      <c r="E358" s="98" t="s">
        <v>546</v>
      </c>
      <c r="F358" s="96" t="s">
        <v>358</v>
      </c>
      <c r="G358" s="96" t="s">
        <v>24</v>
      </c>
      <c r="H358" s="95">
        <v>1</v>
      </c>
      <c r="I358" s="95">
        <v>0</v>
      </c>
      <c r="J358" s="95">
        <v>0</v>
      </c>
      <c r="K358" s="97">
        <v>7.51</v>
      </c>
      <c r="L358" s="97">
        <v>0</v>
      </c>
      <c r="M358" s="97">
        <v>0</v>
      </c>
    </row>
    <row r="359" spans="1:24" ht="20.100000000000001" customHeight="1" x14ac:dyDescent="0.25">
      <c r="A359" s="437"/>
      <c r="B359" s="437"/>
      <c r="C359" s="437"/>
      <c r="D359" s="437"/>
      <c r="E359" s="90" t="s">
        <v>331</v>
      </c>
      <c r="F359" s="279" t="s">
        <v>281</v>
      </c>
      <c r="G359" s="279" t="s">
        <v>281</v>
      </c>
      <c r="H359" s="40" t="s">
        <v>54</v>
      </c>
      <c r="I359" s="279" t="s">
        <v>281</v>
      </c>
      <c r="J359" s="279" t="s">
        <v>281</v>
      </c>
      <c r="K359" s="279" t="s">
        <v>281</v>
      </c>
      <c r="L359" s="279" t="s">
        <v>281</v>
      </c>
      <c r="M359" s="279" t="s">
        <v>281</v>
      </c>
    </row>
    <row r="360" spans="1:24" ht="57" customHeight="1" x14ac:dyDescent="0.25">
      <c r="A360" s="428" t="s">
        <v>27</v>
      </c>
      <c r="B360" s="428" t="s">
        <v>20</v>
      </c>
      <c r="C360" s="428" t="s">
        <v>51</v>
      </c>
      <c r="D360" s="428" t="s">
        <v>35</v>
      </c>
      <c r="E360" s="98" t="s">
        <v>627</v>
      </c>
      <c r="F360" s="96" t="s">
        <v>358</v>
      </c>
      <c r="G360" s="96" t="s">
        <v>24</v>
      </c>
      <c r="H360" s="95">
        <v>1</v>
      </c>
      <c r="I360" s="95">
        <v>0</v>
      </c>
      <c r="J360" s="95">
        <v>0</v>
      </c>
      <c r="K360" s="97">
        <v>107.59</v>
      </c>
      <c r="L360" s="97">
        <v>0</v>
      </c>
      <c r="M360" s="97">
        <v>0</v>
      </c>
    </row>
    <row r="361" spans="1:24" ht="20.100000000000001" customHeight="1" x14ac:dyDescent="0.25">
      <c r="A361" s="436"/>
      <c r="B361" s="436"/>
      <c r="C361" s="436"/>
      <c r="D361" s="436"/>
      <c r="E361" s="90" t="s">
        <v>242</v>
      </c>
      <c r="F361" s="279" t="s">
        <v>281</v>
      </c>
      <c r="G361" s="279" t="s">
        <v>281</v>
      </c>
      <c r="H361" s="40" t="s">
        <v>225</v>
      </c>
      <c r="I361" s="279" t="s">
        <v>281</v>
      </c>
      <c r="J361" s="279" t="s">
        <v>281</v>
      </c>
      <c r="K361" s="279" t="s">
        <v>281</v>
      </c>
      <c r="L361" s="279" t="s">
        <v>281</v>
      </c>
      <c r="M361" s="279" t="s">
        <v>281</v>
      </c>
    </row>
    <row r="362" spans="1:24" ht="20.100000000000001" customHeight="1" x14ac:dyDescent="0.25">
      <c r="A362" s="437"/>
      <c r="B362" s="437"/>
      <c r="C362" s="437"/>
      <c r="D362" s="437"/>
      <c r="E362" s="90" t="s">
        <v>331</v>
      </c>
      <c r="F362" s="279" t="s">
        <v>281</v>
      </c>
      <c r="G362" s="279" t="s">
        <v>281</v>
      </c>
      <c r="H362" s="40" t="s">
        <v>54</v>
      </c>
      <c r="I362" s="279" t="s">
        <v>281</v>
      </c>
      <c r="J362" s="279" t="s">
        <v>281</v>
      </c>
      <c r="K362" s="279" t="s">
        <v>281</v>
      </c>
      <c r="L362" s="279" t="s">
        <v>281</v>
      </c>
      <c r="M362" s="279" t="s">
        <v>281</v>
      </c>
    </row>
    <row r="363" spans="1:24" ht="57" customHeight="1" x14ac:dyDescent="0.25">
      <c r="A363" s="428" t="s">
        <v>27</v>
      </c>
      <c r="B363" s="428" t="s">
        <v>20</v>
      </c>
      <c r="C363" s="428" t="s">
        <v>51</v>
      </c>
      <c r="D363" s="428" t="s">
        <v>35</v>
      </c>
      <c r="E363" s="98" t="s">
        <v>628</v>
      </c>
      <c r="F363" s="96" t="s">
        <v>358</v>
      </c>
      <c r="G363" s="96" t="s">
        <v>24</v>
      </c>
      <c r="H363" s="95">
        <v>1</v>
      </c>
      <c r="I363" s="95">
        <v>0</v>
      </c>
      <c r="J363" s="95">
        <v>0</v>
      </c>
      <c r="K363" s="97">
        <v>7.51</v>
      </c>
      <c r="L363" s="97">
        <v>0</v>
      </c>
      <c r="M363" s="97">
        <v>0</v>
      </c>
    </row>
    <row r="364" spans="1:24" ht="20.100000000000001" customHeight="1" x14ac:dyDescent="0.25">
      <c r="A364" s="437"/>
      <c r="B364" s="437"/>
      <c r="C364" s="437"/>
      <c r="D364" s="437"/>
      <c r="E364" s="90" t="s">
        <v>331</v>
      </c>
      <c r="F364" s="279" t="s">
        <v>281</v>
      </c>
      <c r="G364" s="279" t="s">
        <v>281</v>
      </c>
      <c r="H364" s="40" t="s">
        <v>54</v>
      </c>
      <c r="I364" s="279" t="s">
        <v>281</v>
      </c>
      <c r="J364" s="279" t="s">
        <v>281</v>
      </c>
      <c r="K364" s="279" t="s">
        <v>281</v>
      </c>
      <c r="L364" s="279" t="s">
        <v>281</v>
      </c>
      <c r="M364" s="279" t="s">
        <v>281</v>
      </c>
    </row>
    <row r="365" spans="1:24" ht="57" customHeight="1" x14ac:dyDescent="0.25">
      <c r="A365" s="428" t="s">
        <v>27</v>
      </c>
      <c r="B365" s="428" t="s">
        <v>20</v>
      </c>
      <c r="C365" s="428" t="s">
        <v>51</v>
      </c>
      <c r="D365" s="428" t="s">
        <v>35</v>
      </c>
      <c r="E365" s="98" t="s">
        <v>629</v>
      </c>
      <c r="F365" s="96" t="s">
        <v>358</v>
      </c>
      <c r="G365" s="96" t="s">
        <v>24</v>
      </c>
      <c r="H365" s="95">
        <v>1</v>
      </c>
      <c r="I365" s="95">
        <v>0</v>
      </c>
      <c r="J365" s="95">
        <v>0</v>
      </c>
      <c r="K365" s="97">
        <v>65.319999999999993</v>
      </c>
      <c r="L365" s="97">
        <v>0</v>
      </c>
      <c r="M365" s="97">
        <v>0</v>
      </c>
    </row>
    <row r="366" spans="1:24" ht="20.100000000000001" customHeight="1" x14ac:dyDescent="0.25">
      <c r="A366" s="436"/>
      <c r="B366" s="436"/>
      <c r="C366" s="436"/>
      <c r="D366" s="436"/>
      <c r="E366" s="90" t="s">
        <v>242</v>
      </c>
      <c r="F366" s="279" t="s">
        <v>281</v>
      </c>
      <c r="G366" s="279" t="s">
        <v>281</v>
      </c>
      <c r="H366" s="40" t="s">
        <v>37</v>
      </c>
      <c r="I366" s="279" t="s">
        <v>281</v>
      </c>
      <c r="J366" s="279" t="s">
        <v>281</v>
      </c>
      <c r="K366" s="279" t="s">
        <v>281</v>
      </c>
      <c r="L366" s="279" t="s">
        <v>281</v>
      </c>
      <c r="M366" s="279" t="s">
        <v>281</v>
      </c>
    </row>
    <row r="367" spans="1:24" ht="20.100000000000001" customHeight="1" x14ac:dyDescent="0.25">
      <c r="A367" s="437"/>
      <c r="B367" s="437"/>
      <c r="C367" s="437"/>
      <c r="D367" s="437"/>
      <c r="E367" s="90" t="s">
        <v>331</v>
      </c>
      <c r="F367" s="279" t="s">
        <v>281</v>
      </c>
      <c r="G367" s="279" t="s">
        <v>281</v>
      </c>
      <c r="H367" s="40" t="s">
        <v>38</v>
      </c>
      <c r="I367" s="279" t="s">
        <v>281</v>
      </c>
      <c r="J367" s="279" t="s">
        <v>281</v>
      </c>
      <c r="K367" s="279" t="s">
        <v>281</v>
      </c>
      <c r="L367" s="279" t="s">
        <v>281</v>
      </c>
      <c r="M367" s="279" t="s">
        <v>281</v>
      </c>
    </row>
    <row r="368" spans="1:24" ht="50.1" customHeight="1" x14ac:dyDescent="0.25">
      <c r="A368" s="137" t="s">
        <v>18</v>
      </c>
      <c r="B368" s="137" t="s">
        <v>18</v>
      </c>
      <c r="C368" s="137" t="s">
        <v>18</v>
      </c>
      <c r="D368" s="137" t="s">
        <v>18</v>
      </c>
      <c r="E368" s="138" t="s">
        <v>58</v>
      </c>
      <c r="F368" s="137" t="s">
        <v>34</v>
      </c>
      <c r="G368" s="137" t="s">
        <v>24</v>
      </c>
      <c r="H368" s="204">
        <f>H369+H373+H377+H381+H397+H385+H389+H393+H401+H404+H407</f>
        <v>14</v>
      </c>
      <c r="I368" s="204">
        <f>I369+I373+I377+I381+I397+I385+I389+I393+I401+I404+I407</f>
        <v>0</v>
      </c>
      <c r="J368" s="204">
        <f>J369+J373+J377+J381+J397+J385+J389+J393+J401+J404+J407</f>
        <v>0</v>
      </c>
      <c r="K368" s="139">
        <f>K369+K373+K377+K381+K397+K393+K385+K389+K401+K404+K407</f>
        <v>3447.6099999999997</v>
      </c>
      <c r="L368" s="139">
        <f>L369+L373+L377+L381+L397+L393+L385+L389+L401+L404+L407</f>
        <v>0</v>
      </c>
      <c r="M368" s="139">
        <f>M369+M373+M377+M381+M397+M393+M385+M389+M401+M404+M407</f>
        <v>0</v>
      </c>
      <c r="N368" s="139" t="e">
        <f>N369+N373+N377+N381+N397+N393+N385+N389+N401+N404+N407+#REF!</f>
        <v>#REF!</v>
      </c>
      <c r="O368" s="139" t="e">
        <f>O369+O373+O377+O381+O397+O393+O385+O389+O401+O404+O407+#REF!</f>
        <v>#REF!</v>
      </c>
      <c r="P368" s="139" t="e">
        <f>P369+P373+P377+P381+P397+P393+P385+P389+P401+P404+P407+#REF!</f>
        <v>#REF!</v>
      </c>
      <c r="Q368" s="139" t="e">
        <f>Q369+Q373+Q377+Q381+Q397+Q393+Q385+Q389+Q401+Q404+Q407+#REF!</f>
        <v>#REF!</v>
      </c>
      <c r="R368" s="139" t="e">
        <f>R369+R373+R377+R381+R397+R393+R385+R389+R401+R404+R407+#REF!</f>
        <v>#REF!</v>
      </c>
      <c r="S368" s="139" t="e">
        <f>S369+S373+S377+S381+S397+S393+S385+S389+S401+S404+S407+#REF!</f>
        <v>#REF!</v>
      </c>
      <c r="T368" s="139" t="e">
        <f>T369+T373+T377+T381+T397+T393+T385+T389+T401+T404+T407+#REF!</f>
        <v>#REF!</v>
      </c>
      <c r="U368" s="139" t="e">
        <f>U369+U373+U377+U381+U397+U393+U385+U389+U401+U404+U407+#REF!</f>
        <v>#REF!</v>
      </c>
      <c r="V368" s="139" t="e">
        <f>V369+V373+V377+V381+V397+V393+V385+V389+V401+V404+V407+#REF!</f>
        <v>#REF!</v>
      </c>
      <c r="W368" s="139" t="e">
        <f>W369+W373+W377+W381+W397+W393+W385+W389+W401+W404+W407+#REF!</f>
        <v>#REF!</v>
      </c>
      <c r="X368" s="139" t="e">
        <f>X369+X373+X377+X381+X397+X393+X385+X389+X401+X404+X407+#REF!</f>
        <v>#REF!</v>
      </c>
    </row>
    <row r="369" spans="1:13" ht="50.1" customHeight="1" x14ac:dyDescent="0.25">
      <c r="A369" s="431" t="s">
        <v>27</v>
      </c>
      <c r="B369" s="431" t="s">
        <v>20</v>
      </c>
      <c r="C369" s="431" t="s">
        <v>51</v>
      </c>
      <c r="D369" s="431" t="s">
        <v>35</v>
      </c>
      <c r="E369" s="98" t="s">
        <v>333</v>
      </c>
      <c r="F369" s="96" t="s">
        <v>34</v>
      </c>
      <c r="G369" s="96" t="s">
        <v>24</v>
      </c>
      <c r="H369" s="95">
        <v>1</v>
      </c>
      <c r="I369" s="95">
        <v>0</v>
      </c>
      <c r="J369" s="95">
        <v>0</v>
      </c>
      <c r="K369" s="97">
        <v>96.65</v>
      </c>
      <c r="L369" s="97">
        <v>0</v>
      </c>
      <c r="M369" s="97">
        <v>0</v>
      </c>
    </row>
    <row r="370" spans="1:13" ht="20.100000000000001" customHeight="1" x14ac:dyDescent="0.25">
      <c r="A370" s="432"/>
      <c r="B370" s="432"/>
      <c r="C370" s="432"/>
      <c r="D370" s="432"/>
      <c r="E370" s="90" t="s">
        <v>332</v>
      </c>
      <c r="F370" s="279" t="s">
        <v>281</v>
      </c>
      <c r="G370" s="279" t="s">
        <v>281</v>
      </c>
      <c r="H370" s="40" t="s">
        <v>225</v>
      </c>
      <c r="I370" s="279" t="s">
        <v>281</v>
      </c>
      <c r="J370" s="279" t="s">
        <v>281</v>
      </c>
      <c r="K370" s="279" t="s">
        <v>281</v>
      </c>
      <c r="L370" s="279" t="s">
        <v>281</v>
      </c>
      <c r="M370" s="279" t="s">
        <v>281</v>
      </c>
    </row>
    <row r="371" spans="1:13" ht="20.100000000000001" customHeight="1" x14ac:dyDescent="0.25">
      <c r="A371" s="432"/>
      <c r="B371" s="432"/>
      <c r="C371" s="432"/>
      <c r="D371" s="432"/>
      <c r="E371" s="90" t="s">
        <v>324</v>
      </c>
      <c r="F371" s="279" t="s">
        <v>281</v>
      </c>
      <c r="G371" s="279" t="s">
        <v>281</v>
      </c>
      <c r="H371" s="40" t="s">
        <v>54</v>
      </c>
      <c r="I371" s="279" t="s">
        <v>281</v>
      </c>
      <c r="J371" s="279" t="s">
        <v>281</v>
      </c>
      <c r="K371" s="279" t="s">
        <v>281</v>
      </c>
      <c r="L371" s="279" t="s">
        <v>281</v>
      </c>
      <c r="M371" s="279" t="s">
        <v>281</v>
      </c>
    </row>
    <row r="372" spans="1:13" ht="20.100000000000001" customHeight="1" x14ac:dyDescent="0.25">
      <c r="A372" s="435"/>
      <c r="B372" s="435"/>
      <c r="C372" s="435"/>
      <c r="D372" s="435"/>
      <c r="E372" s="90" t="s">
        <v>31</v>
      </c>
      <c r="F372" s="279" t="s">
        <v>281</v>
      </c>
      <c r="G372" s="279" t="s">
        <v>281</v>
      </c>
      <c r="H372" s="40" t="s">
        <v>223</v>
      </c>
      <c r="I372" s="279" t="s">
        <v>281</v>
      </c>
      <c r="J372" s="279" t="s">
        <v>281</v>
      </c>
      <c r="K372" s="279" t="s">
        <v>281</v>
      </c>
      <c r="L372" s="279" t="s">
        <v>281</v>
      </c>
      <c r="M372" s="279" t="s">
        <v>281</v>
      </c>
    </row>
    <row r="373" spans="1:13" ht="50.1" customHeight="1" x14ac:dyDescent="0.25">
      <c r="A373" s="431" t="s">
        <v>27</v>
      </c>
      <c r="B373" s="431" t="s">
        <v>20</v>
      </c>
      <c r="C373" s="431" t="s">
        <v>51</v>
      </c>
      <c r="D373" s="431" t="s">
        <v>35</v>
      </c>
      <c r="E373" s="98" t="s">
        <v>60</v>
      </c>
      <c r="F373" s="96" t="s">
        <v>34</v>
      </c>
      <c r="G373" s="96" t="s">
        <v>24</v>
      </c>
      <c r="H373" s="95">
        <v>1</v>
      </c>
      <c r="I373" s="95">
        <v>0</v>
      </c>
      <c r="J373" s="95">
        <v>0</v>
      </c>
      <c r="K373" s="97">
        <v>594.6</v>
      </c>
      <c r="L373" s="97">
        <v>0</v>
      </c>
      <c r="M373" s="97">
        <v>0</v>
      </c>
    </row>
    <row r="374" spans="1:13" ht="20.100000000000001" customHeight="1" x14ac:dyDescent="0.25">
      <c r="A374" s="432"/>
      <c r="B374" s="432"/>
      <c r="C374" s="432"/>
      <c r="D374" s="432"/>
      <c r="E374" s="90" t="s">
        <v>332</v>
      </c>
      <c r="F374" s="279" t="s">
        <v>281</v>
      </c>
      <c r="G374" s="279" t="s">
        <v>281</v>
      </c>
      <c r="H374" s="40" t="s">
        <v>61</v>
      </c>
      <c r="I374" s="279" t="s">
        <v>281</v>
      </c>
      <c r="J374" s="279" t="s">
        <v>281</v>
      </c>
      <c r="K374" s="279" t="s">
        <v>281</v>
      </c>
      <c r="L374" s="279" t="s">
        <v>281</v>
      </c>
      <c r="M374" s="279" t="s">
        <v>281</v>
      </c>
    </row>
    <row r="375" spans="1:13" ht="20.100000000000001" customHeight="1" x14ac:dyDescent="0.25">
      <c r="A375" s="432"/>
      <c r="B375" s="432"/>
      <c r="C375" s="432"/>
      <c r="D375" s="432"/>
      <c r="E375" s="90" t="s">
        <v>324</v>
      </c>
      <c r="F375" s="279" t="s">
        <v>281</v>
      </c>
      <c r="G375" s="279" t="s">
        <v>281</v>
      </c>
      <c r="H375" s="40" t="s">
        <v>55</v>
      </c>
      <c r="I375" s="279" t="s">
        <v>281</v>
      </c>
      <c r="J375" s="279" t="s">
        <v>281</v>
      </c>
      <c r="K375" s="279" t="s">
        <v>281</v>
      </c>
      <c r="L375" s="279" t="s">
        <v>281</v>
      </c>
      <c r="M375" s="279" t="s">
        <v>281</v>
      </c>
    </row>
    <row r="376" spans="1:13" ht="20.100000000000001" customHeight="1" x14ac:dyDescent="0.25">
      <c r="A376" s="435"/>
      <c r="B376" s="435"/>
      <c r="C376" s="435"/>
      <c r="D376" s="435"/>
      <c r="E376" s="90" t="s">
        <v>31</v>
      </c>
      <c r="F376" s="279" t="s">
        <v>281</v>
      </c>
      <c r="G376" s="279" t="s">
        <v>281</v>
      </c>
      <c r="H376" s="40" t="s">
        <v>37</v>
      </c>
      <c r="I376" s="279" t="s">
        <v>281</v>
      </c>
      <c r="J376" s="279" t="s">
        <v>281</v>
      </c>
      <c r="K376" s="279" t="s">
        <v>281</v>
      </c>
      <c r="L376" s="279" t="s">
        <v>281</v>
      </c>
      <c r="M376" s="279" t="s">
        <v>281</v>
      </c>
    </row>
    <row r="377" spans="1:13" ht="50.1" customHeight="1" x14ac:dyDescent="0.25">
      <c r="A377" s="431" t="s">
        <v>27</v>
      </c>
      <c r="B377" s="431" t="s">
        <v>20</v>
      </c>
      <c r="C377" s="431" t="s">
        <v>51</v>
      </c>
      <c r="D377" s="431" t="s">
        <v>35</v>
      </c>
      <c r="E377" s="98" t="s">
        <v>62</v>
      </c>
      <c r="F377" s="96" t="s">
        <v>34</v>
      </c>
      <c r="G377" s="96" t="s">
        <v>24</v>
      </c>
      <c r="H377" s="95">
        <v>1</v>
      </c>
      <c r="I377" s="95">
        <v>0</v>
      </c>
      <c r="J377" s="95">
        <v>0</v>
      </c>
      <c r="K377" s="97">
        <v>247.15</v>
      </c>
      <c r="L377" s="97">
        <v>0</v>
      </c>
      <c r="M377" s="97">
        <v>0</v>
      </c>
    </row>
    <row r="378" spans="1:13" ht="20.100000000000001" customHeight="1" x14ac:dyDescent="0.25">
      <c r="A378" s="432"/>
      <c r="B378" s="432"/>
      <c r="C378" s="432"/>
      <c r="D378" s="432"/>
      <c r="E378" s="90" t="s">
        <v>332</v>
      </c>
      <c r="F378" s="279" t="s">
        <v>281</v>
      </c>
      <c r="G378" s="279" t="s">
        <v>281</v>
      </c>
      <c r="H378" s="40" t="s">
        <v>63</v>
      </c>
      <c r="I378" s="279" t="s">
        <v>281</v>
      </c>
      <c r="J378" s="279" t="s">
        <v>281</v>
      </c>
      <c r="K378" s="279" t="s">
        <v>281</v>
      </c>
      <c r="L378" s="279" t="s">
        <v>281</v>
      </c>
      <c r="M378" s="279" t="s">
        <v>281</v>
      </c>
    </row>
    <row r="379" spans="1:13" ht="20.100000000000001" customHeight="1" x14ac:dyDescent="0.25">
      <c r="A379" s="432"/>
      <c r="B379" s="432"/>
      <c r="C379" s="432"/>
      <c r="D379" s="432"/>
      <c r="E379" s="90" t="s">
        <v>324</v>
      </c>
      <c r="F379" s="279" t="s">
        <v>281</v>
      </c>
      <c r="G379" s="279" t="s">
        <v>281</v>
      </c>
      <c r="H379" s="40" t="s">
        <v>223</v>
      </c>
      <c r="I379" s="279" t="s">
        <v>281</v>
      </c>
      <c r="J379" s="279" t="s">
        <v>281</v>
      </c>
      <c r="K379" s="279" t="s">
        <v>281</v>
      </c>
      <c r="L379" s="279" t="s">
        <v>281</v>
      </c>
      <c r="M379" s="279" t="s">
        <v>281</v>
      </c>
    </row>
    <row r="380" spans="1:13" ht="20.100000000000001" customHeight="1" x14ac:dyDescent="0.25">
      <c r="A380" s="435"/>
      <c r="B380" s="435"/>
      <c r="C380" s="435"/>
      <c r="D380" s="435"/>
      <c r="E380" s="90" t="s">
        <v>31</v>
      </c>
      <c r="F380" s="279" t="s">
        <v>281</v>
      </c>
      <c r="G380" s="279" t="s">
        <v>281</v>
      </c>
      <c r="H380" s="40" t="s">
        <v>224</v>
      </c>
      <c r="I380" s="279" t="s">
        <v>281</v>
      </c>
      <c r="J380" s="279" t="s">
        <v>281</v>
      </c>
      <c r="K380" s="279" t="s">
        <v>281</v>
      </c>
      <c r="L380" s="279" t="s">
        <v>281</v>
      </c>
      <c r="M380" s="279" t="s">
        <v>281</v>
      </c>
    </row>
    <row r="381" spans="1:13" ht="80.099999999999994" customHeight="1" x14ac:dyDescent="0.25">
      <c r="A381" s="431" t="s">
        <v>27</v>
      </c>
      <c r="B381" s="431" t="s">
        <v>20</v>
      </c>
      <c r="C381" s="431" t="s">
        <v>51</v>
      </c>
      <c r="D381" s="431" t="s">
        <v>35</v>
      </c>
      <c r="E381" s="115" t="s">
        <v>403</v>
      </c>
      <c r="F381" s="95" t="s">
        <v>34</v>
      </c>
      <c r="G381" s="95" t="s">
        <v>24</v>
      </c>
      <c r="H381" s="95">
        <v>4</v>
      </c>
      <c r="I381" s="95">
        <v>0</v>
      </c>
      <c r="J381" s="95">
        <v>0</v>
      </c>
      <c r="K381" s="97">
        <v>612.47</v>
      </c>
      <c r="L381" s="97">
        <v>0</v>
      </c>
      <c r="M381" s="97">
        <v>0</v>
      </c>
    </row>
    <row r="382" spans="1:13" ht="20.100000000000001" customHeight="1" x14ac:dyDescent="0.25">
      <c r="A382" s="432"/>
      <c r="B382" s="432"/>
      <c r="C382" s="432"/>
      <c r="D382" s="432"/>
      <c r="E382" s="90" t="s">
        <v>332</v>
      </c>
      <c r="F382" s="279" t="s">
        <v>281</v>
      </c>
      <c r="G382" s="279" t="s">
        <v>281</v>
      </c>
      <c r="H382" s="40" t="s">
        <v>49</v>
      </c>
      <c r="I382" s="279" t="s">
        <v>281</v>
      </c>
      <c r="J382" s="279" t="s">
        <v>281</v>
      </c>
      <c r="K382" s="279" t="s">
        <v>281</v>
      </c>
      <c r="L382" s="279" t="s">
        <v>281</v>
      </c>
      <c r="M382" s="279" t="s">
        <v>281</v>
      </c>
    </row>
    <row r="383" spans="1:13" ht="20.100000000000001" customHeight="1" x14ac:dyDescent="0.25">
      <c r="A383" s="432"/>
      <c r="B383" s="432"/>
      <c r="C383" s="432"/>
      <c r="D383" s="432"/>
      <c r="E383" s="90" t="s">
        <v>324</v>
      </c>
      <c r="F383" s="279" t="s">
        <v>281</v>
      </c>
      <c r="G383" s="279" t="s">
        <v>281</v>
      </c>
      <c r="H383" s="40" t="s">
        <v>68</v>
      </c>
      <c r="I383" s="279" t="s">
        <v>281</v>
      </c>
      <c r="J383" s="279" t="s">
        <v>281</v>
      </c>
      <c r="K383" s="279" t="s">
        <v>281</v>
      </c>
      <c r="L383" s="279" t="s">
        <v>281</v>
      </c>
      <c r="M383" s="279" t="s">
        <v>281</v>
      </c>
    </row>
    <row r="384" spans="1:13" ht="20.100000000000001" customHeight="1" x14ac:dyDescent="0.25">
      <c r="A384" s="435"/>
      <c r="B384" s="435"/>
      <c r="C384" s="435"/>
      <c r="D384" s="435"/>
      <c r="E384" s="90" t="s">
        <v>31</v>
      </c>
      <c r="F384" s="279" t="s">
        <v>281</v>
      </c>
      <c r="G384" s="279" t="s">
        <v>281</v>
      </c>
      <c r="H384" s="40" t="s">
        <v>68</v>
      </c>
      <c r="I384" s="279" t="s">
        <v>281</v>
      </c>
      <c r="J384" s="279" t="s">
        <v>281</v>
      </c>
      <c r="K384" s="279" t="s">
        <v>281</v>
      </c>
      <c r="L384" s="279" t="s">
        <v>281</v>
      </c>
      <c r="M384" s="279" t="s">
        <v>281</v>
      </c>
    </row>
    <row r="385" spans="1:13" ht="50.1" customHeight="1" x14ac:dyDescent="0.25">
      <c r="A385" s="431" t="s">
        <v>27</v>
      </c>
      <c r="B385" s="431" t="s">
        <v>20</v>
      </c>
      <c r="C385" s="431" t="s">
        <v>51</v>
      </c>
      <c r="D385" s="431" t="s">
        <v>35</v>
      </c>
      <c r="E385" s="115" t="s">
        <v>334</v>
      </c>
      <c r="F385" s="95" t="s">
        <v>34</v>
      </c>
      <c r="G385" s="95" t="s">
        <v>24</v>
      </c>
      <c r="H385" s="95">
        <v>1</v>
      </c>
      <c r="I385" s="95">
        <v>0</v>
      </c>
      <c r="J385" s="95">
        <v>0</v>
      </c>
      <c r="K385" s="97">
        <v>360</v>
      </c>
      <c r="L385" s="97">
        <v>0</v>
      </c>
      <c r="M385" s="97">
        <v>0</v>
      </c>
    </row>
    <row r="386" spans="1:13" ht="20.100000000000001" customHeight="1" x14ac:dyDescent="0.25">
      <c r="A386" s="432"/>
      <c r="B386" s="432"/>
      <c r="C386" s="432"/>
      <c r="D386" s="432"/>
      <c r="E386" s="90" t="s">
        <v>332</v>
      </c>
      <c r="F386" s="279" t="s">
        <v>281</v>
      </c>
      <c r="G386" s="279" t="s">
        <v>281</v>
      </c>
      <c r="H386" s="40" t="s">
        <v>55</v>
      </c>
      <c r="I386" s="279" t="s">
        <v>281</v>
      </c>
      <c r="J386" s="279" t="s">
        <v>281</v>
      </c>
      <c r="K386" s="279" t="s">
        <v>281</v>
      </c>
      <c r="L386" s="279" t="s">
        <v>281</v>
      </c>
      <c r="M386" s="279" t="s">
        <v>281</v>
      </c>
    </row>
    <row r="387" spans="1:13" ht="20.100000000000001" customHeight="1" x14ac:dyDescent="0.25">
      <c r="A387" s="432"/>
      <c r="B387" s="432"/>
      <c r="C387" s="432"/>
      <c r="D387" s="432"/>
      <c r="E387" s="90" t="s">
        <v>324</v>
      </c>
      <c r="F387" s="279" t="s">
        <v>281</v>
      </c>
      <c r="G387" s="279" t="s">
        <v>281</v>
      </c>
      <c r="H387" s="40" t="s">
        <v>54</v>
      </c>
      <c r="I387" s="279" t="s">
        <v>281</v>
      </c>
      <c r="J387" s="279" t="s">
        <v>281</v>
      </c>
      <c r="K387" s="279" t="s">
        <v>281</v>
      </c>
      <c r="L387" s="279" t="s">
        <v>281</v>
      </c>
      <c r="M387" s="279" t="s">
        <v>281</v>
      </c>
    </row>
    <row r="388" spans="1:13" ht="20.100000000000001" customHeight="1" x14ac:dyDescent="0.25">
      <c r="A388" s="435"/>
      <c r="B388" s="435"/>
      <c r="C388" s="435"/>
      <c r="D388" s="435"/>
      <c r="E388" s="90" t="s">
        <v>31</v>
      </c>
      <c r="F388" s="279" t="s">
        <v>281</v>
      </c>
      <c r="G388" s="279" t="s">
        <v>281</v>
      </c>
      <c r="H388" s="40" t="s">
        <v>223</v>
      </c>
      <c r="I388" s="279" t="s">
        <v>281</v>
      </c>
      <c r="J388" s="279" t="s">
        <v>281</v>
      </c>
      <c r="K388" s="279" t="s">
        <v>281</v>
      </c>
      <c r="L388" s="279" t="s">
        <v>281</v>
      </c>
      <c r="M388" s="279" t="s">
        <v>281</v>
      </c>
    </row>
    <row r="389" spans="1:13" ht="50.1" customHeight="1" x14ac:dyDescent="0.25">
      <c r="A389" s="431" t="s">
        <v>27</v>
      </c>
      <c r="B389" s="431" t="s">
        <v>20</v>
      </c>
      <c r="C389" s="431" t="s">
        <v>51</v>
      </c>
      <c r="D389" s="431" t="s">
        <v>35</v>
      </c>
      <c r="E389" s="115" t="s">
        <v>335</v>
      </c>
      <c r="F389" s="95" t="s">
        <v>34</v>
      </c>
      <c r="G389" s="95" t="s">
        <v>24</v>
      </c>
      <c r="H389" s="95">
        <v>1</v>
      </c>
      <c r="I389" s="95">
        <v>0</v>
      </c>
      <c r="J389" s="95">
        <v>0</v>
      </c>
      <c r="K389" s="97">
        <v>74.14</v>
      </c>
      <c r="L389" s="97">
        <v>0</v>
      </c>
      <c r="M389" s="97">
        <v>0</v>
      </c>
    </row>
    <row r="390" spans="1:13" ht="20.100000000000001" customHeight="1" x14ac:dyDescent="0.25">
      <c r="A390" s="432"/>
      <c r="B390" s="432"/>
      <c r="C390" s="432"/>
      <c r="D390" s="432"/>
      <c r="E390" s="254" t="s">
        <v>332</v>
      </c>
      <c r="F390" s="279" t="s">
        <v>281</v>
      </c>
      <c r="G390" s="279" t="s">
        <v>281</v>
      </c>
      <c r="H390" s="40" t="s">
        <v>55</v>
      </c>
      <c r="I390" s="279" t="s">
        <v>281</v>
      </c>
      <c r="J390" s="279" t="s">
        <v>281</v>
      </c>
      <c r="K390" s="279" t="s">
        <v>281</v>
      </c>
      <c r="L390" s="279" t="s">
        <v>281</v>
      </c>
      <c r="M390" s="279" t="s">
        <v>281</v>
      </c>
    </row>
    <row r="391" spans="1:13" ht="20.100000000000001" customHeight="1" x14ac:dyDescent="0.25">
      <c r="A391" s="432"/>
      <c r="B391" s="432"/>
      <c r="C391" s="432"/>
      <c r="D391" s="432"/>
      <c r="E391" s="254" t="s">
        <v>324</v>
      </c>
      <c r="F391" s="279" t="s">
        <v>281</v>
      </c>
      <c r="G391" s="279" t="s">
        <v>281</v>
      </c>
      <c r="H391" s="40" t="s">
        <v>54</v>
      </c>
      <c r="I391" s="279" t="s">
        <v>281</v>
      </c>
      <c r="J391" s="279" t="s">
        <v>281</v>
      </c>
      <c r="K391" s="279" t="s">
        <v>281</v>
      </c>
      <c r="L391" s="279" t="s">
        <v>281</v>
      </c>
      <c r="M391" s="279" t="s">
        <v>281</v>
      </c>
    </row>
    <row r="392" spans="1:13" ht="20.100000000000001" customHeight="1" x14ac:dyDescent="0.25">
      <c r="A392" s="435"/>
      <c r="B392" s="435"/>
      <c r="C392" s="435"/>
      <c r="D392" s="435"/>
      <c r="E392" s="254" t="s">
        <v>31</v>
      </c>
      <c r="F392" s="279" t="s">
        <v>281</v>
      </c>
      <c r="G392" s="279" t="s">
        <v>281</v>
      </c>
      <c r="H392" s="40" t="s">
        <v>223</v>
      </c>
      <c r="I392" s="279" t="s">
        <v>281</v>
      </c>
      <c r="J392" s="279" t="s">
        <v>281</v>
      </c>
      <c r="K392" s="279" t="s">
        <v>281</v>
      </c>
      <c r="L392" s="279" t="s">
        <v>281</v>
      </c>
      <c r="M392" s="279" t="s">
        <v>281</v>
      </c>
    </row>
    <row r="393" spans="1:13" ht="50.1" customHeight="1" x14ac:dyDescent="0.25">
      <c r="A393" s="431" t="s">
        <v>27</v>
      </c>
      <c r="B393" s="431" t="s">
        <v>20</v>
      </c>
      <c r="C393" s="431" t="s">
        <v>51</v>
      </c>
      <c r="D393" s="431" t="s">
        <v>35</v>
      </c>
      <c r="E393" s="115" t="s">
        <v>547</v>
      </c>
      <c r="F393" s="95" t="s">
        <v>34</v>
      </c>
      <c r="G393" s="95" t="s">
        <v>24</v>
      </c>
      <c r="H393" s="95">
        <v>1</v>
      </c>
      <c r="I393" s="95">
        <v>0</v>
      </c>
      <c r="J393" s="95">
        <v>0</v>
      </c>
      <c r="K393" s="97">
        <v>344.7</v>
      </c>
      <c r="L393" s="97">
        <v>0</v>
      </c>
      <c r="M393" s="97">
        <v>0</v>
      </c>
    </row>
    <row r="394" spans="1:13" ht="20.100000000000001" customHeight="1" x14ac:dyDescent="0.25">
      <c r="A394" s="432"/>
      <c r="B394" s="432"/>
      <c r="C394" s="432"/>
      <c r="D394" s="432"/>
      <c r="E394" s="254" t="s">
        <v>332</v>
      </c>
      <c r="F394" s="279" t="s">
        <v>281</v>
      </c>
      <c r="G394" s="279" t="s">
        <v>281</v>
      </c>
      <c r="H394" s="40" t="s">
        <v>224</v>
      </c>
      <c r="I394" s="279" t="s">
        <v>281</v>
      </c>
      <c r="J394" s="279" t="s">
        <v>281</v>
      </c>
      <c r="K394" s="279" t="s">
        <v>281</v>
      </c>
      <c r="L394" s="279" t="s">
        <v>281</v>
      </c>
      <c r="M394" s="279" t="s">
        <v>281</v>
      </c>
    </row>
    <row r="395" spans="1:13" ht="20.100000000000001" customHeight="1" x14ac:dyDescent="0.25">
      <c r="A395" s="432"/>
      <c r="B395" s="432"/>
      <c r="C395" s="432"/>
      <c r="D395" s="432"/>
      <c r="E395" s="254" t="s">
        <v>324</v>
      </c>
      <c r="F395" s="279" t="s">
        <v>281</v>
      </c>
      <c r="G395" s="279" t="s">
        <v>281</v>
      </c>
      <c r="H395" s="40" t="s">
        <v>38</v>
      </c>
      <c r="I395" s="279" t="s">
        <v>281</v>
      </c>
      <c r="J395" s="279" t="s">
        <v>281</v>
      </c>
      <c r="K395" s="279" t="s">
        <v>281</v>
      </c>
      <c r="L395" s="279" t="s">
        <v>281</v>
      </c>
      <c r="M395" s="279" t="s">
        <v>281</v>
      </c>
    </row>
    <row r="396" spans="1:13" ht="20.100000000000001" customHeight="1" x14ac:dyDescent="0.25">
      <c r="A396" s="435"/>
      <c r="B396" s="435"/>
      <c r="C396" s="435"/>
      <c r="D396" s="435"/>
      <c r="E396" s="254" t="s">
        <v>31</v>
      </c>
      <c r="F396" s="279" t="s">
        <v>281</v>
      </c>
      <c r="G396" s="279" t="s">
        <v>281</v>
      </c>
      <c r="H396" s="40" t="s">
        <v>38</v>
      </c>
      <c r="I396" s="279" t="s">
        <v>281</v>
      </c>
      <c r="J396" s="279" t="s">
        <v>281</v>
      </c>
      <c r="K396" s="279" t="s">
        <v>281</v>
      </c>
      <c r="L396" s="279" t="s">
        <v>281</v>
      </c>
      <c r="M396" s="279" t="s">
        <v>281</v>
      </c>
    </row>
    <row r="397" spans="1:13" ht="74.25" customHeight="1" x14ac:dyDescent="0.25">
      <c r="A397" s="431" t="s">
        <v>27</v>
      </c>
      <c r="B397" s="431" t="s">
        <v>20</v>
      </c>
      <c r="C397" s="431" t="s">
        <v>51</v>
      </c>
      <c r="D397" s="431" t="s">
        <v>35</v>
      </c>
      <c r="E397" s="115" t="s">
        <v>402</v>
      </c>
      <c r="F397" s="95" t="s">
        <v>34</v>
      </c>
      <c r="G397" s="95" t="s">
        <v>24</v>
      </c>
      <c r="H397" s="95">
        <v>1</v>
      </c>
      <c r="I397" s="95">
        <v>0</v>
      </c>
      <c r="J397" s="95">
        <v>0</v>
      </c>
      <c r="K397" s="97">
        <v>5.99</v>
      </c>
      <c r="L397" s="97">
        <v>0</v>
      </c>
      <c r="M397" s="97">
        <v>0</v>
      </c>
    </row>
    <row r="398" spans="1:13" ht="20.100000000000001" customHeight="1" x14ac:dyDescent="0.25">
      <c r="A398" s="432"/>
      <c r="B398" s="432"/>
      <c r="C398" s="432"/>
      <c r="D398" s="432"/>
      <c r="E398" s="90" t="s">
        <v>332</v>
      </c>
      <c r="F398" s="279" t="s">
        <v>281</v>
      </c>
      <c r="G398" s="279" t="s">
        <v>281</v>
      </c>
      <c r="H398" s="40" t="s">
        <v>61</v>
      </c>
      <c r="I398" s="279" t="s">
        <v>281</v>
      </c>
      <c r="J398" s="279" t="s">
        <v>281</v>
      </c>
      <c r="K398" s="279" t="s">
        <v>281</v>
      </c>
      <c r="L398" s="279" t="s">
        <v>281</v>
      </c>
      <c r="M398" s="279" t="s">
        <v>281</v>
      </c>
    </row>
    <row r="399" spans="1:13" ht="20.100000000000001" customHeight="1" x14ac:dyDescent="0.25">
      <c r="A399" s="432"/>
      <c r="B399" s="432"/>
      <c r="C399" s="432"/>
      <c r="D399" s="432"/>
      <c r="E399" s="90" t="s">
        <v>324</v>
      </c>
      <c r="F399" s="279" t="s">
        <v>281</v>
      </c>
      <c r="G399" s="279" t="s">
        <v>281</v>
      </c>
      <c r="H399" s="40" t="s">
        <v>224</v>
      </c>
      <c r="I399" s="279" t="s">
        <v>281</v>
      </c>
      <c r="J399" s="279" t="s">
        <v>281</v>
      </c>
      <c r="K399" s="279" t="s">
        <v>281</v>
      </c>
      <c r="L399" s="279" t="s">
        <v>281</v>
      </c>
      <c r="M399" s="279" t="s">
        <v>281</v>
      </c>
    </row>
    <row r="400" spans="1:13" ht="20.100000000000001" customHeight="1" x14ac:dyDescent="0.25">
      <c r="A400" s="435"/>
      <c r="B400" s="435"/>
      <c r="C400" s="435"/>
      <c r="D400" s="435"/>
      <c r="E400" s="90" t="s">
        <v>31</v>
      </c>
      <c r="F400" s="279" t="s">
        <v>281</v>
      </c>
      <c r="G400" s="279" t="s">
        <v>281</v>
      </c>
      <c r="H400" s="40" t="s">
        <v>224</v>
      </c>
      <c r="I400" s="279" t="s">
        <v>281</v>
      </c>
      <c r="J400" s="279" t="s">
        <v>281</v>
      </c>
      <c r="K400" s="279" t="s">
        <v>281</v>
      </c>
      <c r="L400" s="279" t="s">
        <v>281</v>
      </c>
      <c r="M400" s="279" t="s">
        <v>281</v>
      </c>
    </row>
    <row r="401" spans="1:42" ht="89.25" customHeight="1" x14ac:dyDescent="0.25">
      <c r="A401" s="428" t="s">
        <v>27</v>
      </c>
      <c r="B401" s="428" t="s">
        <v>20</v>
      </c>
      <c r="C401" s="428" t="s">
        <v>51</v>
      </c>
      <c r="D401" s="428" t="s">
        <v>35</v>
      </c>
      <c r="E401" s="115" t="s">
        <v>548</v>
      </c>
      <c r="F401" s="95" t="s">
        <v>34</v>
      </c>
      <c r="G401" s="95" t="s">
        <v>24</v>
      </c>
      <c r="H401" s="95">
        <v>1</v>
      </c>
      <c r="I401" s="95">
        <v>0</v>
      </c>
      <c r="J401" s="95">
        <v>0</v>
      </c>
      <c r="K401" s="97">
        <v>41</v>
      </c>
      <c r="L401" s="97">
        <v>0</v>
      </c>
      <c r="M401" s="97">
        <v>0</v>
      </c>
    </row>
    <row r="402" spans="1:42" ht="20.100000000000001" customHeight="1" x14ac:dyDescent="0.25">
      <c r="A402" s="436"/>
      <c r="B402" s="436"/>
      <c r="C402" s="436"/>
      <c r="D402" s="436"/>
      <c r="E402" s="90" t="s">
        <v>324</v>
      </c>
      <c r="F402" s="279" t="s">
        <v>281</v>
      </c>
      <c r="G402" s="279" t="s">
        <v>281</v>
      </c>
      <c r="H402" s="40" t="s">
        <v>38</v>
      </c>
      <c r="I402" s="279" t="s">
        <v>281</v>
      </c>
      <c r="J402" s="279" t="s">
        <v>281</v>
      </c>
      <c r="K402" s="279" t="s">
        <v>281</v>
      </c>
      <c r="L402" s="279" t="s">
        <v>281</v>
      </c>
      <c r="M402" s="279" t="s">
        <v>281</v>
      </c>
    </row>
    <row r="403" spans="1:42" ht="20.100000000000001" customHeight="1" x14ac:dyDescent="0.25">
      <c r="A403" s="437"/>
      <c r="B403" s="437"/>
      <c r="C403" s="437"/>
      <c r="D403" s="437"/>
      <c r="E403" s="90" t="s">
        <v>31</v>
      </c>
      <c r="F403" s="279" t="s">
        <v>281</v>
      </c>
      <c r="G403" s="279" t="s">
        <v>281</v>
      </c>
      <c r="H403" s="40" t="s">
        <v>38</v>
      </c>
      <c r="I403" s="279" t="s">
        <v>281</v>
      </c>
      <c r="J403" s="279" t="s">
        <v>281</v>
      </c>
      <c r="K403" s="279" t="s">
        <v>281</v>
      </c>
      <c r="L403" s="279" t="s">
        <v>281</v>
      </c>
      <c r="M403" s="279" t="s">
        <v>281</v>
      </c>
    </row>
    <row r="404" spans="1:42" ht="73.5" customHeight="1" x14ac:dyDescent="0.25">
      <c r="A404" s="428" t="s">
        <v>27</v>
      </c>
      <c r="B404" s="428" t="s">
        <v>20</v>
      </c>
      <c r="C404" s="428" t="s">
        <v>51</v>
      </c>
      <c r="D404" s="428" t="s">
        <v>35</v>
      </c>
      <c r="E404" s="115" t="s">
        <v>549</v>
      </c>
      <c r="F404" s="95" t="s">
        <v>34</v>
      </c>
      <c r="G404" s="95" t="s">
        <v>24</v>
      </c>
      <c r="H404" s="95">
        <v>1</v>
      </c>
      <c r="I404" s="95">
        <v>0</v>
      </c>
      <c r="J404" s="95">
        <v>0</v>
      </c>
      <c r="K404" s="97">
        <v>674.9</v>
      </c>
      <c r="L404" s="97">
        <v>0</v>
      </c>
      <c r="M404" s="97">
        <v>0</v>
      </c>
    </row>
    <row r="405" spans="1:42" ht="20.100000000000001" customHeight="1" x14ac:dyDescent="0.25">
      <c r="A405" s="436"/>
      <c r="B405" s="436"/>
      <c r="C405" s="436"/>
      <c r="D405" s="436"/>
      <c r="E405" s="90" t="s">
        <v>324</v>
      </c>
      <c r="F405" s="279" t="s">
        <v>281</v>
      </c>
      <c r="G405" s="279" t="s">
        <v>281</v>
      </c>
      <c r="H405" s="40" t="s">
        <v>224</v>
      </c>
      <c r="I405" s="279" t="s">
        <v>281</v>
      </c>
      <c r="J405" s="279" t="s">
        <v>281</v>
      </c>
      <c r="K405" s="279" t="s">
        <v>281</v>
      </c>
      <c r="L405" s="279" t="s">
        <v>281</v>
      </c>
      <c r="M405" s="279" t="s">
        <v>281</v>
      </c>
    </row>
    <row r="406" spans="1:42" ht="20.100000000000001" customHeight="1" x14ac:dyDescent="0.25">
      <c r="A406" s="437"/>
      <c r="B406" s="437"/>
      <c r="C406" s="437"/>
      <c r="D406" s="437"/>
      <c r="E406" s="90" t="s">
        <v>31</v>
      </c>
      <c r="F406" s="279" t="s">
        <v>281</v>
      </c>
      <c r="G406" s="279" t="s">
        <v>281</v>
      </c>
      <c r="H406" s="40" t="s">
        <v>224</v>
      </c>
      <c r="I406" s="279" t="s">
        <v>281</v>
      </c>
      <c r="J406" s="279" t="s">
        <v>281</v>
      </c>
      <c r="K406" s="279" t="s">
        <v>281</v>
      </c>
      <c r="L406" s="279" t="s">
        <v>281</v>
      </c>
      <c r="M406" s="279" t="s">
        <v>281</v>
      </c>
    </row>
    <row r="407" spans="1:42" s="328" customFormat="1" ht="63" customHeight="1" x14ac:dyDescent="0.25">
      <c r="A407" s="428" t="s">
        <v>27</v>
      </c>
      <c r="B407" s="428" t="s">
        <v>20</v>
      </c>
      <c r="C407" s="428" t="s">
        <v>51</v>
      </c>
      <c r="D407" s="428" t="s">
        <v>35</v>
      </c>
      <c r="E407" s="115" t="s">
        <v>630</v>
      </c>
      <c r="F407" s="95" t="s">
        <v>34</v>
      </c>
      <c r="G407" s="95" t="s">
        <v>24</v>
      </c>
      <c r="H407" s="95">
        <v>1</v>
      </c>
      <c r="I407" s="95">
        <v>0</v>
      </c>
      <c r="J407" s="95">
        <v>0</v>
      </c>
      <c r="K407" s="97">
        <v>396.01</v>
      </c>
      <c r="L407" s="97">
        <v>0</v>
      </c>
      <c r="M407" s="97">
        <v>0</v>
      </c>
      <c r="N407" s="326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406"/>
      <c r="Z407" s="406"/>
      <c r="AA407" s="406"/>
      <c r="AB407" s="406"/>
      <c r="AC407" s="406"/>
      <c r="AD407" s="406"/>
      <c r="AE407" s="406"/>
      <c r="AF407" s="406"/>
      <c r="AG407" s="406"/>
      <c r="AH407" s="406"/>
      <c r="AI407" s="406"/>
      <c r="AJ407" s="406"/>
      <c r="AK407" s="406"/>
      <c r="AL407" s="406"/>
      <c r="AM407" s="407"/>
      <c r="AN407" s="407"/>
      <c r="AO407" s="407"/>
      <c r="AP407" s="407"/>
    </row>
    <row r="408" spans="1:42" s="328" customFormat="1" ht="20.100000000000001" customHeight="1" x14ac:dyDescent="0.25">
      <c r="A408" s="436"/>
      <c r="B408" s="436"/>
      <c r="C408" s="436"/>
      <c r="D408" s="436"/>
      <c r="E408" s="90" t="s">
        <v>324</v>
      </c>
      <c r="F408" s="260" t="s">
        <v>281</v>
      </c>
      <c r="G408" s="260" t="s">
        <v>281</v>
      </c>
      <c r="H408" s="40" t="s">
        <v>224</v>
      </c>
      <c r="I408" s="260" t="s">
        <v>281</v>
      </c>
      <c r="J408" s="260" t="s">
        <v>281</v>
      </c>
      <c r="K408" s="260" t="s">
        <v>281</v>
      </c>
      <c r="L408" s="260" t="s">
        <v>281</v>
      </c>
      <c r="M408" s="260" t="s">
        <v>281</v>
      </c>
      <c r="N408" s="326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406"/>
      <c r="Z408" s="406"/>
      <c r="AA408" s="406"/>
      <c r="AB408" s="406"/>
      <c r="AC408" s="406"/>
      <c r="AD408" s="406"/>
      <c r="AE408" s="406"/>
      <c r="AF408" s="406"/>
      <c r="AG408" s="406"/>
      <c r="AH408" s="406"/>
      <c r="AI408" s="406"/>
      <c r="AJ408" s="406"/>
      <c r="AK408" s="406"/>
      <c r="AL408" s="406"/>
      <c r="AM408" s="407"/>
      <c r="AN408" s="407"/>
      <c r="AO408" s="407"/>
      <c r="AP408" s="407"/>
    </row>
    <row r="409" spans="1:42" s="328" customFormat="1" ht="20.100000000000001" customHeight="1" x14ac:dyDescent="0.25">
      <c r="A409" s="437"/>
      <c r="B409" s="437"/>
      <c r="C409" s="437"/>
      <c r="D409" s="437"/>
      <c r="E409" s="90" t="s">
        <v>31</v>
      </c>
      <c r="F409" s="260" t="s">
        <v>281</v>
      </c>
      <c r="G409" s="260" t="s">
        <v>281</v>
      </c>
      <c r="H409" s="40" t="s">
        <v>224</v>
      </c>
      <c r="I409" s="260" t="s">
        <v>281</v>
      </c>
      <c r="J409" s="260" t="s">
        <v>281</v>
      </c>
      <c r="K409" s="260" t="s">
        <v>281</v>
      </c>
      <c r="L409" s="260" t="s">
        <v>281</v>
      </c>
      <c r="M409" s="260" t="s">
        <v>281</v>
      </c>
      <c r="N409" s="326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406"/>
      <c r="Z409" s="406"/>
      <c r="AA409" s="406"/>
      <c r="AB409" s="406"/>
      <c r="AC409" s="406"/>
      <c r="AD409" s="406"/>
      <c r="AE409" s="406"/>
      <c r="AF409" s="406"/>
      <c r="AG409" s="406"/>
      <c r="AH409" s="406"/>
      <c r="AI409" s="406"/>
      <c r="AJ409" s="406"/>
      <c r="AK409" s="406"/>
      <c r="AL409" s="406"/>
      <c r="AM409" s="407"/>
      <c r="AN409" s="407"/>
      <c r="AO409" s="407"/>
      <c r="AP409" s="407"/>
    </row>
    <row r="410" spans="1:42" ht="50.1" customHeight="1" x14ac:dyDescent="0.25">
      <c r="A410" s="137" t="s">
        <v>18</v>
      </c>
      <c r="B410" s="137" t="s">
        <v>18</v>
      </c>
      <c r="C410" s="137" t="s">
        <v>18</v>
      </c>
      <c r="D410" s="137" t="s">
        <v>18</v>
      </c>
      <c r="E410" s="138" t="s">
        <v>401</v>
      </c>
      <c r="F410" s="137" t="s">
        <v>535</v>
      </c>
      <c r="G410" s="137" t="s">
        <v>24</v>
      </c>
      <c r="H410" s="204">
        <f>H411</f>
        <v>38</v>
      </c>
      <c r="I410" s="204">
        <f t="shared" ref="I410:J410" si="7">I411</f>
        <v>0</v>
      </c>
      <c r="J410" s="204">
        <f t="shared" si="7"/>
        <v>0</v>
      </c>
      <c r="K410" s="139">
        <f>K411</f>
        <v>268.68</v>
      </c>
      <c r="L410" s="139">
        <f t="shared" ref="L410:M410" si="8">L411</f>
        <v>0</v>
      </c>
      <c r="M410" s="139">
        <f t="shared" si="8"/>
        <v>0</v>
      </c>
    </row>
    <row r="411" spans="1:42" ht="50.1" customHeight="1" x14ac:dyDescent="0.25">
      <c r="A411" s="431" t="s">
        <v>27</v>
      </c>
      <c r="B411" s="431" t="s">
        <v>20</v>
      </c>
      <c r="C411" s="431" t="s">
        <v>51</v>
      </c>
      <c r="D411" s="431" t="s">
        <v>35</v>
      </c>
      <c r="E411" s="115" t="s">
        <v>400</v>
      </c>
      <c r="F411" s="95" t="s">
        <v>535</v>
      </c>
      <c r="G411" s="95" t="s">
        <v>24</v>
      </c>
      <c r="H411" s="95">
        <v>38</v>
      </c>
      <c r="I411" s="95">
        <v>0</v>
      </c>
      <c r="J411" s="95">
        <v>0</v>
      </c>
      <c r="K411" s="97">
        <v>268.68</v>
      </c>
      <c r="L411" s="97">
        <v>0</v>
      </c>
      <c r="M411" s="97">
        <v>0</v>
      </c>
    </row>
    <row r="412" spans="1:42" ht="20.100000000000001" customHeight="1" x14ac:dyDescent="0.25">
      <c r="A412" s="432"/>
      <c r="B412" s="432"/>
      <c r="C412" s="432"/>
      <c r="D412" s="432"/>
      <c r="E412" s="254" t="s">
        <v>332</v>
      </c>
      <c r="F412" s="279" t="s">
        <v>281</v>
      </c>
      <c r="G412" s="279" t="s">
        <v>281</v>
      </c>
      <c r="H412" s="40" t="s">
        <v>63</v>
      </c>
      <c r="I412" s="279" t="s">
        <v>281</v>
      </c>
      <c r="J412" s="279" t="s">
        <v>281</v>
      </c>
      <c r="K412" s="279" t="s">
        <v>281</v>
      </c>
      <c r="L412" s="279" t="s">
        <v>281</v>
      </c>
      <c r="M412" s="279" t="s">
        <v>281</v>
      </c>
    </row>
    <row r="413" spans="1:42" ht="20.100000000000001" customHeight="1" x14ac:dyDescent="0.25">
      <c r="A413" s="432"/>
      <c r="B413" s="432"/>
      <c r="C413" s="432"/>
      <c r="D413" s="432"/>
      <c r="E413" s="254" t="s">
        <v>324</v>
      </c>
      <c r="F413" s="279" t="s">
        <v>281</v>
      </c>
      <c r="G413" s="279" t="s">
        <v>281</v>
      </c>
      <c r="H413" s="40" t="s">
        <v>38</v>
      </c>
      <c r="I413" s="279" t="s">
        <v>281</v>
      </c>
      <c r="J413" s="279" t="s">
        <v>281</v>
      </c>
      <c r="K413" s="279" t="s">
        <v>281</v>
      </c>
      <c r="L413" s="279" t="s">
        <v>281</v>
      </c>
      <c r="M413" s="279" t="s">
        <v>281</v>
      </c>
    </row>
    <row r="414" spans="1:42" ht="20.100000000000001" customHeight="1" x14ac:dyDescent="0.25">
      <c r="A414" s="435"/>
      <c r="B414" s="435"/>
      <c r="C414" s="435"/>
      <c r="D414" s="435"/>
      <c r="E414" s="254" t="s">
        <v>31</v>
      </c>
      <c r="F414" s="279" t="s">
        <v>281</v>
      </c>
      <c r="G414" s="279" t="s">
        <v>281</v>
      </c>
      <c r="H414" s="40" t="s">
        <v>38</v>
      </c>
      <c r="I414" s="279" t="s">
        <v>281</v>
      </c>
      <c r="J414" s="279" t="s">
        <v>281</v>
      </c>
      <c r="K414" s="279" t="s">
        <v>281</v>
      </c>
      <c r="L414" s="279" t="s">
        <v>281</v>
      </c>
      <c r="M414" s="279" t="s">
        <v>281</v>
      </c>
    </row>
    <row r="415" spans="1:42" ht="50.1" customHeight="1" x14ac:dyDescent="0.25">
      <c r="A415" s="316">
        <v>1</v>
      </c>
      <c r="B415" s="317" t="s">
        <v>20</v>
      </c>
      <c r="C415" s="316">
        <v>85722</v>
      </c>
      <c r="D415" s="316" t="s">
        <v>18</v>
      </c>
      <c r="E415" s="205" t="s">
        <v>264</v>
      </c>
      <c r="F415" s="317" t="s">
        <v>23</v>
      </c>
      <c r="G415" s="311" t="s">
        <v>24</v>
      </c>
      <c r="H415" s="311">
        <f>H422</f>
        <v>0</v>
      </c>
      <c r="I415" s="316">
        <f>I422</f>
        <v>1</v>
      </c>
      <c r="J415" s="316">
        <v>1</v>
      </c>
      <c r="K415" s="315">
        <f>K416+K422+K429</f>
        <v>211394</v>
      </c>
      <c r="L415" s="315">
        <f>L416+L422</f>
        <v>293405.77</v>
      </c>
      <c r="M415" s="315">
        <f>M416+M422</f>
        <v>140000</v>
      </c>
    </row>
    <row r="416" spans="1:42" ht="39.950000000000003" customHeight="1" x14ac:dyDescent="0.25">
      <c r="A416" s="438">
        <v>1</v>
      </c>
      <c r="B416" s="442" t="s">
        <v>20</v>
      </c>
      <c r="C416" s="444">
        <v>85722</v>
      </c>
      <c r="D416" s="444" t="s">
        <v>265</v>
      </c>
      <c r="E416" s="115" t="s">
        <v>411</v>
      </c>
      <c r="F416" s="96" t="s">
        <v>23</v>
      </c>
      <c r="G416" s="95" t="s">
        <v>24</v>
      </c>
      <c r="H416" s="95">
        <v>0</v>
      </c>
      <c r="I416" s="95">
        <v>0</v>
      </c>
      <c r="J416" s="95">
        <v>1</v>
      </c>
      <c r="K416" s="97">
        <v>144922.63</v>
      </c>
      <c r="L416" s="97">
        <v>140000</v>
      </c>
      <c r="M416" s="97">
        <v>140000</v>
      </c>
    </row>
    <row r="417" spans="1:42" ht="34.5" customHeight="1" x14ac:dyDescent="0.25">
      <c r="A417" s="439"/>
      <c r="B417" s="443"/>
      <c r="C417" s="445"/>
      <c r="D417" s="445"/>
      <c r="E417" s="90" t="s">
        <v>412</v>
      </c>
      <c r="F417" s="279" t="s">
        <v>281</v>
      </c>
      <c r="G417" s="279" t="s">
        <v>281</v>
      </c>
      <c r="H417" s="236" t="s">
        <v>54</v>
      </c>
      <c r="I417" s="279" t="s">
        <v>281</v>
      </c>
      <c r="J417" s="279" t="s">
        <v>281</v>
      </c>
      <c r="K417" s="279" t="s">
        <v>281</v>
      </c>
      <c r="L417" s="279" t="s">
        <v>281</v>
      </c>
      <c r="M417" s="279" t="s">
        <v>281</v>
      </c>
    </row>
    <row r="418" spans="1:42" ht="20.100000000000001" customHeight="1" x14ac:dyDescent="0.25">
      <c r="A418" s="439"/>
      <c r="B418" s="443"/>
      <c r="C418" s="445"/>
      <c r="D418" s="445"/>
      <c r="E418" s="90" t="s">
        <v>696</v>
      </c>
      <c r="F418" s="279" t="s">
        <v>281</v>
      </c>
      <c r="G418" s="279" t="s">
        <v>281</v>
      </c>
      <c r="H418" s="353" t="s">
        <v>18</v>
      </c>
      <c r="I418" s="279" t="s">
        <v>37</v>
      </c>
      <c r="J418" s="279" t="s">
        <v>281</v>
      </c>
      <c r="K418" s="279" t="s">
        <v>281</v>
      </c>
      <c r="L418" s="279" t="s">
        <v>281</v>
      </c>
      <c r="M418" s="279" t="s">
        <v>281</v>
      </c>
    </row>
    <row r="419" spans="1:42" ht="20.100000000000001" customHeight="1" x14ac:dyDescent="0.25">
      <c r="A419" s="439"/>
      <c r="B419" s="443"/>
      <c r="C419" s="445"/>
      <c r="D419" s="445"/>
      <c r="E419" s="90" t="s">
        <v>697</v>
      </c>
      <c r="F419" s="279" t="s">
        <v>281</v>
      </c>
      <c r="G419" s="279" t="s">
        <v>281</v>
      </c>
      <c r="H419" s="353" t="s">
        <v>18</v>
      </c>
      <c r="I419" s="376" t="s">
        <v>18</v>
      </c>
      <c r="J419" s="279" t="s">
        <v>55</v>
      </c>
      <c r="K419" s="279" t="s">
        <v>281</v>
      </c>
      <c r="L419" s="279" t="s">
        <v>281</v>
      </c>
      <c r="M419" s="279" t="s">
        <v>281</v>
      </c>
    </row>
    <row r="420" spans="1:42" x14ac:dyDescent="0.25">
      <c r="A420" s="439"/>
      <c r="B420" s="443"/>
      <c r="C420" s="445"/>
      <c r="D420" s="445"/>
      <c r="E420" s="90" t="s">
        <v>324</v>
      </c>
      <c r="F420" s="279" t="s">
        <v>281</v>
      </c>
      <c r="G420" s="279" t="s">
        <v>281</v>
      </c>
      <c r="H420" s="236" t="s">
        <v>18</v>
      </c>
      <c r="I420" s="376" t="s">
        <v>18</v>
      </c>
      <c r="J420" s="235" t="s">
        <v>37</v>
      </c>
      <c r="K420" s="132" t="s">
        <v>18</v>
      </c>
      <c r="L420" s="132" t="s">
        <v>18</v>
      </c>
      <c r="M420" s="132" t="s">
        <v>18</v>
      </c>
    </row>
    <row r="421" spans="1:42" x14ac:dyDescent="0.25">
      <c r="A421" s="439"/>
      <c r="B421" s="443"/>
      <c r="C421" s="445"/>
      <c r="D421" s="445"/>
      <c r="E421" s="90" t="s">
        <v>31</v>
      </c>
      <c r="F421" s="279" t="s">
        <v>281</v>
      </c>
      <c r="G421" s="279" t="s">
        <v>281</v>
      </c>
      <c r="H421" s="255" t="s">
        <v>18</v>
      </c>
      <c r="I421" s="376" t="s">
        <v>18</v>
      </c>
      <c r="J421" s="235" t="s">
        <v>37</v>
      </c>
      <c r="K421" s="247" t="s">
        <v>18</v>
      </c>
      <c r="L421" s="247" t="s">
        <v>18</v>
      </c>
      <c r="M421" s="247" t="s">
        <v>18</v>
      </c>
    </row>
    <row r="422" spans="1:42" ht="78.75" x14ac:dyDescent="0.25">
      <c r="A422" s="439"/>
      <c r="B422" s="443"/>
      <c r="C422" s="445"/>
      <c r="D422" s="445"/>
      <c r="E422" s="115" t="s">
        <v>414</v>
      </c>
      <c r="F422" s="96" t="s">
        <v>23</v>
      </c>
      <c r="G422" s="95" t="s">
        <v>24</v>
      </c>
      <c r="H422" s="95">
        <v>0</v>
      </c>
      <c r="I422" s="95">
        <v>1</v>
      </c>
      <c r="J422" s="95">
        <v>0</v>
      </c>
      <c r="K422" s="97">
        <v>66289.490000000005</v>
      </c>
      <c r="L422" s="97">
        <v>153405.76999999999</v>
      </c>
      <c r="M422" s="97">
        <v>0</v>
      </c>
    </row>
    <row r="423" spans="1:42" x14ac:dyDescent="0.25">
      <c r="A423" s="439"/>
      <c r="B423" s="443"/>
      <c r="C423" s="445"/>
      <c r="D423" s="445"/>
      <c r="E423" s="90" t="s">
        <v>415</v>
      </c>
      <c r="F423" s="279" t="s">
        <v>281</v>
      </c>
      <c r="G423" s="279" t="s">
        <v>281</v>
      </c>
      <c r="H423" s="255" t="s">
        <v>68</v>
      </c>
      <c r="I423" s="279" t="s">
        <v>281</v>
      </c>
      <c r="J423" s="279" t="s">
        <v>281</v>
      </c>
      <c r="K423" s="279" t="s">
        <v>281</v>
      </c>
      <c r="L423" s="279" t="s">
        <v>281</v>
      </c>
      <c r="M423" s="279" t="s">
        <v>281</v>
      </c>
    </row>
    <row r="424" spans="1:42" x14ac:dyDescent="0.25">
      <c r="A424" s="439"/>
      <c r="B424" s="443"/>
      <c r="C424" s="445"/>
      <c r="D424" s="445"/>
      <c r="E424" s="256" t="s">
        <v>416</v>
      </c>
      <c r="F424" s="279" t="s">
        <v>281</v>
      </c>
      <c r="G424" s="279" t="s">
        <v>281</v>
      </c>
      <c r="H424" s="255" t="s">
        <v>224</v>
      </c>
      <c r="I424" s="279" t="s">
        <v>281</v>
      </c>
      <c r="J424" s="279" t="s">
        <v>281</v>
      </c>
      <c r="K424" s="279" t="s">
        <v>281</v>
      </c>
      <c r="L424" s="279" t="s">
        <v>281</v>
      </c>
      <c r="M424" s="279" t="s">
        <v>281</v>
      </c>
    </row>
    <row r="425" spans="1:42" s="339" customFormat="1" x14ac:dyDescent="0.25">
      <c r="A425" s="439"/>
      <c r="B425" s="443"/>
      <c r="C425" s="445"/>
      <c r="D425" s="445"/>
      <c r="E425" s="256" t="s">
        <v>682</v>
      </c>
      <c r="F425" s="358" t="s">
        <v>281</v>
      </c>
      <c r="G425" s="358" t="s">
        <v>281</v>
      </c>
      <c r="H425" s="358" t="s">
        <v>281</v>
      </c>
      <c r="I425" s="358" t="s">
        <v>37</v>
      </c>
      <c r="J425" s="358" t="s">
        <v>281</v>
      </c>
      <c r="K425" s="358" t="s">
        <v>281</v>
      </c>
      <c r="L425" s="358" t="s">
        <v>281</v>
      </c>
      <c r="M425" s="358" t="s">
        <v>281</v>
      </c>
      <c r="N425" s="5"/>
      <c r="O425" s="351"/>
      <c r="P425" s="351"/>
      <c r="Q425" s="351"/>
      <c r="R425" s="351"/>
      <c r="S425" s="351"/>
      <c r="T425" s="351"/>
      <c r="U425" s="351"/>
      <c r="V425" s="351"/>
      <c r="W425" s="351"/>
      <c r="X425" s="351"/>
      <c r="Y425" s="406"/>
      <c r="Z425" s="406"/>
      <c r="AA425" s="406"/>
      <c r="AB425" s="406"/>
      <c r="AC425" s="406"/>
      <c r="AD425" s="406"/>
      <c r="AE425" s="406"/>
      <c r="AF425" s="406"/>
      <c r="AG425" s="406"/>
      <c r="AH425" s="406"/>
      <c r="AI425" s="406"/>
      <c r="AJ425" s="406"/>
      <c r="AK425" s="406"/>
      <c r="AL425" s="406"/>
      <c r="AM425" s="407"/>
      <c r="AN425" s="407"/>
      <c r="AO425" s="407"/>
      <c r="AP425" s="407"/>
    </row>
    <row r="426" spans="1:42" x14ac:dyDescent="0.25">
      <c r="A426" s="439"/>
      <c r="B426" s="443"/>
      <c r="C426" s="445"/>
      <c r="D426" s="445"/>
      <c r="E426" s="90" t="s">
        <v>413</v>
      </c>
      <c r="F426" s="279" t="s">
        <v>281</v>
      </c>
      <c r="G426" s="279" t="s">
        <v>281</v>
      </c>
      <c r="H426" s="377" t="s">
        <v>281</v>
      </c>
      <c r="I426" s="279" t="s">
        <v>68</v>
      </c>
      <c r="J426" s="279" t="s">
        <v>281</v>
      </c>
      <c r="K426" s="279" t="s">
        <v>281</v>
      </c>
      <c r="L426" s="279" t="s">
        <v>281</v>
      </c>
      <c r="M426" s="279" t="s">
        <v>281</v>
      </c>
    </row>
    <row r="427" spans="1:42" x14ac:dyDescent="0.25">
      <c r="A427" s="439"/>
      <c r="B427" s="443"/>
      <c r="C427" s="445"/>
      <c r="D427" s="445"/>
      <c r="E427" s="90" t="s">
        <v>324</v>
      </c>
      <c r="F427" s="279" t="s">
        <v>281</v>
      </c>
      <c r="G427" s="279" t="s">
        <v>281</v>
      </c>
      <c r="H427" s="279" t="s">
        <v>281</v>
      </c>
      <c r="I427" s="255" t="s">
        <v>38</v>
      </c>
      <c r="J427" s="279" t="s">
        <v>281</v>
      </c>
      <c r="K427" s="279" t="s">
        <v>281</v>
      </c>
      <c r="L427" s="279" t="s">
        <v>281</v>
      </c>
      <c r="M427" s="279" t="s">
        <v>281</v>
      </c>
    </row>
    <row r="428" spans="1:42" x14ac:dyDescent="0.25">
      <c r="A428" s="439"/>
      <c r="B428" s="443"/>
      <c r="C428" s="445"/>
      <c r="D428" s="445"/>
      <c r="E428" s="90" t="s">
        <v>31</v>
      </c>
      <c r="F428" s="279" t="s">
        <v>281</v>
      </c>
      <c r="G428" s="279" t="s">
        <v>281</v>
      </c>
      <c r="H428" s="279" t="s">
        <v>281</v>
      </c>
      <c r="I428" s="255" t="s">
        <v>38</v>
      </c>
      <c r="J428" s="279" t="s">
        <v>281</v>
      </c>
      <c r="K428" s="279" t="s">
        <v>281</v>
      </c>
      <c r="L428" s="279" t="s">
        <v>281</v>
      </c>
      <c r="M428" s="384" t="s">
        <v>281</v>
      </c>
    </row>
    <row r="429" spans="1:42" s="372" customFormat="1" ht="110.25" x14ac:dyDescent="0.25">
      <c r="A429" s="440"/>
      <c r="B429" s="429"/>
      <c r="C429" s="429"/>
      <c r="D429" s="429"/>
      <c r="E429" s="373" t="s">
        <v>702</v>
      </c>
      <c r="F429" s="382" t="s">
        <v>34</v>
      </c>
      <c r="G429" s="382" t="s">
        <v>24</v>
      </c>
      <c r="H429" s="382">
        <v>1</v>
      </c>
      <c r="I429" s="383">
        <v>0</v>
      </c>
      <c r="J429" s="382">
        <v>0</v>
      </c>
      <c r="K429" s="385">
        <v>181.88</v>
      </c>
      <c r="L429" s="385">
        <v>0</v>
      </c>
      <c r="M429" s="385">
        <v>0</v>
      </c>
      <c r="N429" s="5"/>
      <c r="O429" s="374"/>
      <c r="P429" s="374"/>
      <c r="Q429" s="374"/>
      <c r="R429" s="374"/>
      <c r="S429" s="374"/>
      <c r="T429" s="374"/>
      <c r="U429" s="374"/>
      <c r="V429" s="374"/>
      <c r="W429" s="374"/>
      <c r="X429" s="374"/>
      <c r="Y429" s="406"/>
      <c r="Z429" s="406"/>
      <c r="AA429" s="406"/>
      <c r="AB429" s="406"/>
      <c r="AC429" s="406"/>
      <c r="AD429" s="406"/>
      <c r="AE429" s="406"/>
      <c r="AF429" s="406"/>
      <c r="AG429" s="406"/>
      <c r="AH429" s="406"/>
      <c r="AI429" s="406"/>
      <c r="AJ429" s="406"/>
      <c r="AK429" s="406"/>
      <c r="AL429" s="406"/>
      <c r="AM429" s="407"/>
      <c r="AN429" s="407"/>
      <c r="AO429" s="407"/>
      <c r="AP429" s="407"/>
    </row>
    <row r="430" spans="1:42" s="372" customFormat="1" x14ac:dyDescent="0.25">
      <c r="A430" s="441"/>
      <c r="B430" s="430"/>
      <c r="C430" s="430"/>
      <c r="D430" s="430"/>
      <c r="E430" s="90" t="s">
        <v>701</v>
      </c>
      <c r="F430" s="377"/>
      <c r="G430" s="377" t="s">
        <v>281</v>
      </c>
      <c r="H430" s="377" t="s">
        <v>224</v>
      </c>
      <c r="I430" s="377" t="s">
        <v>281</v>
      </c>
      <c r="J430" s="377" t="s">
        <v>281</v>
      </c>
      <c r="K430" s="377" t="s">
        <v>281</v>
      </c>
      <c r="L430" s="377" t="s">
        <v>281</v>
      </c>
      <c r="M430" s="377" t="s">
        <v>281</v>
      </c>
      <c r="N430" s="5"/>
      <c r="O430" s="374"/>
      <c r="P430" s="374"/>
      <c r="Q430" s="374"/>
      <c r="R430" s="374"/>
      <c r="S430" s="374"/>
      <c r="T430" s="374"/>
      <c r="U430" s="374"/>
      <c r="V430" s="374"/>
      <c r="W430" s="374"/>
      <c r="X430" s="374"/>
      <c r="Y430" s="406"/>
      <c r="Z430" s="406"/>
      <c r="AA430" s="406"/>
      <c r="AB430" s="406"/>
      <c r="AC430" s="406"/>
      <c r="AD430" s="406"/>
      <c r="AE430" s="406"/>
      <c r="AF430" s="406"/>
      <c r="AG430" s="406"/>
      <c r="AH430" s="406"/>
      <c r="AI430" s="406"/>
      <c r="AJ430" s="406"/>
      <c r="AK430" s="406"/>
      <c r="AL430" s="406"/>
      <c r="AM430" s="407"/>
      <c r="AN430" s="407"/>
      <c r="AO430" s="407"/>
      <c r="AP430" s="407"/>
    </row>
    <row r="431" spans="1:42" x14ac:dyDescent="0.25">
      <c r="A431" s="426" t="s">
        <v>647</v>
      </c>
      <c r="B431" s="427"/>
      <c r="C431" s="427"/>
      <c r="D431" s="427"/>
      <c r="E431" s="427"/>
      <c r="F431" s="427"/>
      <c r="G431" s="427"/>
      <c r="H431" s="427"/>
      <c r="I431" s="427"/>
      <c r="J431" s="427"/>
      <c r="K431" s="427"/>
      <c r="L431" s="427"/>
      <c r="M431" s="427"/>
    </row>
    <row r="432" spans="1:42" x14ac:dyDescent="0.25">
      <c r="A432" s="424"/>
      <c r="B432" s="425"/>
      <c r="C432" s="425"/>
      <c r="D432" s="425"/>
      <c r="E432" s="425"/>
      <c r="F432" s="425"/>
      <c r="G432" s="425"/>
      <c r="H432" s="425"/>
      <c r="I432" s="425"/>
      <c r="J432" s="425"/>
      <c r="K432" s="425"/>
      <c r="L432" s="425"/>
      <c r="M432" s="425"/>
    </row>
  </sheetData>
  <autoFilter ref="A5:X431"/>
  <mergeCells count="468">
    <mergeCell ref="E20:E21"/>
    <mergeCell ref="E18:E19"/>
    <mergeCell ref="A18:A19"/>
    <mergeCell ref="B18:B19"/>
    <mergeCell ref="C18:C19"/>
    <mergeCell ref="D18:D19"/>
    <mergeCell ref="A338:A341"/>
    <mergeCell ref="B338:B341"/>
    <mergeCell ref="C338:C341"/>
    <mergeCell ref="D338:D341"/>
    <mergeCell ref="A169:A172"/>
    <mergeCell ref="B169:B172"/>
    <mergeCell ref="C169:C172"/>
    <mergeCell ref="D169:D172"/>
    <mergeCell ref="A173:A176"/>
    <mergeCell ref="B173:B176"/>
    <mergeCell ref="C173:C176"/>
    <mergeCell ref="D173:D176"/>
    <mergeCell ref="A177:A180"/>
    <mergeCell ref="B177:B180"/>
    <mergeCell ref="C177:C180"/>
    <mergeCell ref="D177:D180"/>
    <mergeCell ref="A186:A188"/>
    <mergeCell ref="B186:B188"/>
    <mergeCell ref="A14:A17"/>
    <mergeCell ref="B14:B17"/>
    <mergeCell ref="C14:C17"/>
    <mergeCell ref="D14:D17"/>
    <mergeCell ref="A28:A29"/>
    <mergeCell ref="B28:B29"/>
    <mergeCell ref="C28:C29"/>
    <mergeCell ref="D28:D29"/>
    <mergeCell ref="A20:A27"/>
    <mergeCell ref="B20:B27"/>
    <mergeCell ref="C20:C27"/>
    <mergeCell ref="D20:D27"/>
    <mergeCell ref="T7:W7"/>
    <mergeCell ref="F8:F10"/>
    <mergeCell ref="G8:G10"/>
    <mergeCell ref="H8:J9"/>
    <mergeCell ref="J1:M1"/>
    <mergeCell ref="A2:M2"/>
    <mergeCell ref="A3:M3"/>
    <mergeCell ref="A7:A10"/>
    <mergeCell ref="B7:B10"/>
    <mergeCell ref="C7:C10"/>
    <mergeCell ref="D7:D10"/>
    <mergeCell ref="E7:E10"/>
    <mergeCell ref="F7:J7"/>
    <mergeCell ref="K7:M9"/>
    <mergeCell ref="N7:N9"/>
    <mergeCell ref="O7:R7"/>
    <mergeCell ref="A37:A43"/>
    <mergeCell ref="B37:B43"/>
    <mergeCell ref="C37:C43"/>
    <mergeCell ref="D37:D43"/>
    <mergeCell ref="K28:K29"/>
    <mergeCell ref="L28:L29"/>
    <mergeCell ref="M28:M29"/>
    <mergeCell ref="A30:A33"/>
    <mergeCell ref="B30:B33"/>
    <mergeCell ref="C30:C33"/>
    <mergeCell ref="D30:D33"/>
    <mergeCell ref="E37:E38"/>
    <mergeCell ref="K37:K38"/>
    <mergeCell ref="L37:L38"/>
    <mergeCell ref="M37:M38"/>
    <mergeCell ref="A34:A36"/>
    <mergeCell ref="B34:B36"/>
    <mergeCell ref="E28:E29"/>
    <mergeCell ref="L44:L45"/>
    <mergeCell ref="M44:M45"/>
    <mergeCell ref="A51:A55"/>
    <mergeCell ref="B51:B55"/>
    <mergeCell ref="C51:C55"/>
    <mergeCell ref="D51:D55"/>
    <mergeCell ref="E51:E52"/>
    <mergeCell ref="K51:K52"/>
    <mergeCell ref="L51:L52"/>
    <mergeCell ref="M51:M52"/>
    <mergeCell ref="A44:A50"/>
    <mergeCell ref="B44:B50"/>
    <mergeCell ref="C44:C50"/>
    <mergeCell ref="D44:D50"/>
    <mergeCell ref="E44:E45"/>
    <mergeCell ref="K44:K45"/>
    <mergeCell ref="L56:L57"/>
    <mergeCell ref="M56:M57"/>
    <mergeCell ref="A64:A68"/>
    <mergeCell ref="B64:B68"/>
    <mergeCell ref="C64:C68"/>
    <mergeCell ref="D64:D68"/>
    <mergeCell ref="E64:E65"/>
    <mergeCell ref="K64:K65"/>
    <mergeCell ref="L64:L65"/>
    <mergeCell ref="M64:M65"/>
    <mergeCell ref="A56:A63"/>
    <mergeCell ref="B56:B63"/>
    <mergeCell ref="C56:C63"/>
    <mergeCell ref="D56:D63"/>
    <mergeCell ref="E56:E57"/>
    <mergeCell ref="K56:K57"/>
    <mergeCell ref="L69:L70"/>
    <mergeCell ref="M69:M70"/>
    <mergeCell ref="E74:E75"/>
    <mergeCell ref="K74:K75"/>
    <mergeCell ref="L74:L75"/>
    <mergeCell ref="M74:M75"/>
    <mergeCell ref="A69:A73"/>
    <mergeCell ref="B69:B73"/>
    <mergeCell ref="C69:C73"/>
    <mergeCell ref="D69:D73"/>
    <mergeCell ref="E69:E70"/>
    <mergeCell ref="K69:K70"/>
    <mergeCell ref="L83:L84"/>
    <mergeCell ref="M83:M84"/>
    <mergeCell ref="A87:A94"/>
    <mergeCell ref="B87:B94"/>
    <mergeCell ref="C87:C94"/>
    <mergeCell ref="D87:D94"/>
    <mergeCell ref="A83:A86"/>
    <mergeCell ref="B83:B86"/>
    <mergeCell ref="C83:C86"/>
    <mergeCell ref="D83:D86"/>
    <mergeCell ref="E83:E84"/>
    <mergeCell ref="K83:K84"/>
    <mergeCell ref="M95:M96"/>
    <mergeCell ref="A99:A102"/>
    <mergeCell ref="B99:B102"/>
    <mergeCell ref="C99:C102"/>
    <mergeCell ref="D99:D102"/>
    <mergeCell ref="E99:E100"/>
    <mergeCell ref="K99:K100"/>
    <mergeCell ref="L99:L100"/>
    <mergeCell ref="M99:M100"/>
    <mergeCell ref="A95:A98"/>
    <mergeCell ref="B95:B98"/>
    <mergeCell ref="C95:C98"/>
    <mergeCell ref="D95:D98"/>
    <mergeCell ref="E95:E96"/>
    <mergeCell ref="K95:K96"/>
    <mergeCell ref="A106:A108"/>
    <mergeCell ref="B106:B108"/>
    <mergeCell ref="C106:C108"/>
    <mergeCell ref="D106:D108"/>
    <mergeCell ref="A103:A105"/>
    <mergeCell ref="B103:B105"/>
    <mergeCell ref="C103:C105"/>
    <mergeCell ref="D103:D105"/>
    <mergeCell ref="L95:L96"/>
    <mergeCell ref="A117:A120"/>
    <mergeCell ref="B117:B120"/>
    <mergeCell ref="C117:C120"/>
    <mergeCell ref="D117:D120"/>
    <mergeCell ref="A121:A124"/>
    <mergeCell ref="B121:B124"/>
    <mergeCell ref="C121:C124"/>
    <mergeCell ref="D121:D124"/>
    <mergeCell ref="A109:A112"/>
    <mergeCell ref="B109:B112"/>
    <mergeCell ref="C109:C112"/>
    <mergeCell ref="D109:D112"/>
    <mergeCell ref="A113:A115"/>
    <mergeCell ref="B113:B115"/>
    <mergeCell ref="C113:C115"/>
    <mergeCell ref="D113:D115"/>
    <mergeCell ref="A133:A136"/>
    <mergeCell ref="B133:B136"/>
    <mergeCell ref="C133:C136"/>
    <mergeCell ref="D133:D136"/>
    <mergeCell ref="A125:A128"/>
    <mergeCell ref="B125:B128"/>
    <mergeCell ref="C125:C128"/>
    <mergeCell ref="D125:D128"/>
    <mergeCell ref="A129:A132"/>
    <mergeCell ref="B129:B132"/>
    <mergeCell ref="C129:C132"/>
    <mergeCell ref="D129:D132"/>
    <mergeCell ref="A145:A148"/>
    <mergeCell ref="B145:B148"/>
    <mergeCell ref="C145:C148"/>
    <mergeCell ref="D145:D148"/>
    <mergeCell ref="A149:A152"/>
    <mergeCell ref="B149:B152"/>
    <mergeCell ref="C149:C152"/>
    <mergeCell ref="D149:D152"/>
    <mergeCell ref="A137:A139"/>
    <mergeCell ref="B137:B139"/>
    <mergeCell ref="C137:C139"/>
    <mergeCell ref="D137:D139"/>
    <mergeCell ref="A140:A144"/>
    <mergeCell ref="B140:B144"/>
    <mergeCell ref="C140:C144"/>
    <mergeCell ref="D140:D144"/>
    <mergeCell ref="A161:A164"/>
    <mergeCell ref="B161:B164"/>
    <mergeCell ref="C161:C164"/>
    <mergeCell ref="D161:D164"/>
    <mergeCell ref="A165:A168"/>
    <mergeCell ref="B165:B168"/>
    <mergeCell ref="C165:C168"/>
    <mergeCell ref="D165:D168"/>
    <mergeCell ref="A153:A156"/>
    <mergeCell ref="B153:B156"/>
    <mergeCell ref="C153:C156"/>
    <mergeCell ref="D153:D156"/>
    <mergeCell ref="A157:A160"/>
    <mergeCell ref="B157:B160"/>
    <mergeCell ref="C157:C160"/>
    <mergeCell ref="D157:D160"/>
    <mergeCell ref="A181:A184"/>
    <mergeCell ref="B181:B184"/>
    <mergeCell ref="C181:C184"/>
    <mergeCell ref="D181:D184"/>
    <mergeCell ref="M191:M192"/>
    <mergeCell ref="E189:E190"/>
    <mergeCell ref="K189:K190"/>
    <mergeCell ref="L189:L190"/>
    <mergeCell ref="M189:M190"/>
    <mergeCell ref="A191:A201"/>
    <mergeCell ref="B191:B201"/>
    <mergeCell ref="C191:C201"/>
    <mergeCell ref="D191:D201"/>
    <mergeCell ref="E191:E192"/>
    <mergeCell ref="K191:K192"/>
    <mergeCell ref="C186:C188"/>
    <mergeCell ref="D186:D188"/>
    <mergeCell ref="A189:A190"/>
    <mergeCell ref="B189:B190"/>
    <mergeCell ref="C189:C190"/>
    <mergeCell ref="D189:D190"/>
    <mergeCell ref="A206:A208"/>
    <mergeCell ref="B206:B208"/>
    <mergeCell ref="C206:C208"/>
    <mergeCell ref="D206:D208"/>
    <mergeCell ref="L191:L192"/>
    <mergeCell ref="C202:C205"/>
    <mergeCell ref="D202:D205"/>
    <mergeCell ref="A202:A205"/>
    <mergeCell ref="B202:B205"/>
    <mergeCell ref="E217:E218"/>
    <mergeCell ref="K217:K218"/>
    <mergeCell ref="L217:L218"/>
    <mergeCell ref="M217:M218"/>
    <mergeCell ref="A209:A212"/>
    <mergeCell ref="B209:B212"/>
    <mergeCell ref="C209:C212"/>
    <mergeCell ref="D209:D212"/>
    <mergeCell ref="A217:A218"/>
    <mergeCell ref="B217:B218"/>
    <mergeCell ref="C217:C218"/>
    <mergeCell ref="D217:D218"/>
    <mergeCell ref="A213:A216"/>
    <mergeCell ref="B213:B216"/>
    <mergeCell ref="C213:C216"/>
    <mergeCell ref="D213:D216"/>
    <mergeCell ref="D237:D240"/>
    <mergeCell ref="C237:C240"/>
    <mergeCell ref="B237:B240"/>
    <mergeCell ref="A237:A240"/>
    <mergeCell ref="L219:L220"/>
    <mergeCell ref="M219:M220"/>
    <mergeCell ref="A227:A230"/>
    <mergeCell ref="B227:B230"/>
    <mergeCell ref="C227:C230"/>
    <mergeCell ref="D227:D230"/>
    <mergeCell ref="A219:A226"/>
    <mergeCell ref="B219:B226"/>
    <mergeCell ref="C219:C226"/>
    <mergeCell ref="D219:D226"/>
    <mergeCell ref="E219:E220"/>
    <mergeCell ref="K219:K220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42:A245"/>
    <mergeCell ref="B242:B245"/>
    <mergeCell ref="C242:C245"/>
    <mergeCell ref="D242:D245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54:A257"/>
    <mergeCell ref="B254:B257"/>
    <mergeCell ref="C254:C257"/>
    <mergeCell ref="D254:D257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82:A285"/>
    <mergeCell ref="B282:B285"/>
    <mergeCell ref="C282:C285"/>
    <mergeCell ref="D282:D285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294:A297"/>
    <mergeCell ref="B294:B297"/>
    <mergeCell ref="C294:C297"/>
    <mergeCell ref="D294:D297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43:A345"/>
    <mergeCell ref="B343:B345"/>
    <mergeCell ref="C343:C345"/>
    <mergeCell ref="D343:D345"/>
    <mergeCell ref="A346:A348"/>
    <mergeCell ref="B346:B348"/>
    <mergeCell ref="C346:C348"/>
    <mergeCell ref="D346:D348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55:A357"/>
    <mergeCell ref="B355:B357"/>
    <mergeCell ref="C355:C357"/>
    <mergeCell ref="D355:D357"/>
    <mergeCell ref="A358:A359"/>
    <mergeCell ref="B358:B359"/>
    <mergeCell ref="C358:C359"/>
    <mergeCell ref="D358:D359"/>
    <mergeCell ref="A349:A351"/>
    <mergeCell ref="B349:B351"/>
    <mergeCell ref="C349:C351"/>
    <mergeCell ref="D349:D351"/>
    <mergeCell ref="A352:A354"/>
    <mergeCell ref="B352:B354"/>
    <mergeCell ref="C352:C354"/>
    <mergeCell ref="D352:D354"/>
    <mergeCell ref="A365:A367"/>
    <mergeCell ref="B365:B367"/>
    <mergeCell ref="C365:C367"/>
    <mergeCell ref="D365:D367"/>
    <mergeCell ref="A369:A372"/>
    <mergeCell ref="B369:B372"/>
    <mergeCell ref="C369:C372"/>
    <mergeCell ref="D369:D372"/>
    <mergeCell ref="A360:A362"/>
    <mergeCell ref="B360:B362"/>
    <mergeCell ref="C360:C362"/>
    <mergeCell ref="D360:D362"/>
    <mergeCell ref="A363:A364"/>
    <mergeCell ref="B363:B364"/>
    <mergeCell ref="C363:C364"/>
    <mergeCell ref="D363:D364"/>
    <mergeCell ref="A404:A406"/>
    <mergeCell ref="B404:B406"/>
    <mergeCell ref="C404:C406"/>
    <mergeCell ref="D404:D406"/>
    <mergeCell ref="A393:A396"/>
    <mergeCell ref="B393:B396"/>
    <mergeCell ref="C393:C396"/>
    <mergeCell ref="D393:D396"/>
    <mergeCell ref="A397:A400"/>
    <mergeCell ref="B397:B400"/>
    <mergeCell ref="C397:C400"/>
    <mergeCell ref="D397:D400"/>
    <mergeCell ref="A381:A384"/>
    <mergeCell ref="B381:B384"/>
    <mergeCell ref="D74:D82"/>
    <mergeCell ref="A74:A82"/>
    <mergeCell ref="B74:B82"/>
    <mergeCell ref="C74:C82"/>
    <mergeCell ref="A401:A403"/>
    <mergeCell ref="B401:B403"/>
    <mergeCell ref="C401:C403"/>
    <mergeCell ref="D401:D403"/>
    <mergeCell ref="C381:C384"/>
    <mergeCell ref="D381:D384"/>
    <mergeCell ref="A385:A388"/>
    <mergeCell ref="B385:B388"/>
    <mergeCell ref="C385:C388"/>
    <mergeCell ref="D385:D388"/>
    <mergeCell ref="A373:A376"/>
    <mergeCell ref="B373:B376"/>
    <mergeCell ref="C373:C376"/>
    <mergeCell ref="D373:D376"/>
    <mergeCell ref="A377:A380"/>
    <mergeCell ref="B377:B380"/>
    <mergeCell ref="C377:C380"/>
    <mergeCell ref="D377:D380"/>
    <mergeCell ref="A432:M432"/>
    <mergeCell ref="A431:M431"/>
    <mergeCell ref="C34:C36"/>
    <mergeCell ref="D34:D36"/>
    <mergeCell ref="D231:D236"/>
    <mergeCell ref="C231:C236"/>
    <mergeCell ref="B231:B236"/>
    <mergeCell ref="A231:A236"/>
    <mergeCell ref="A411:A414"/>
    <mergeCell ref="B411:B414"/>
    <mergeCell ref="C411:C414"/>
    <mergeCell ref="D411:D414"/>
    <mergeCell ref="A407:A409"/>
    <mergeCell ref="B407:B409"/>
    <mergeCell ref="C407:C409"/>
    <mergeCell ref="D407:D409"/>
    <mergeCell ref="A416:A430"/>
    <mergeCell ref="B416:B430"/>
    <mergeCell ref="C416:C430"/>
    <mergeCell ref="D416:D430"/>
    <mergeCell ref="A389:A392"/>
    <mergeCell ref="B389:B392"/>
    <mergeCell ref="C389:C392"/>
    <mergeCell ref="D389:D392"/>
  </mergeCells>
  <pageMargins left="0.25" right="0.25" top="0.75" bottom="0.75" header="0.3" footer="0.3"/>
  <pageSetup paperSize="9" scale="53" fitToHeight="0" orientation="landscape" r:id="rId1"/>
  <headerFooter differentFirst="1">
    <oddHeader>&amp;C&amp;"Arial Cyr,обычный"&amp;10&amp;P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"/>
  <sheetViews>
    <sheetView view="pageBreakPreview" topLeftCell="A4" zoomScale="85" zoomScaleNormal="85" zoomScaleSheetLayoutView="85" zoomScalePageLayoutView="70" workbookViewId="0">
      <selection activeCell="I16" sqref="I16"/>
    </sheetView>
  </sheetViews>
  <sheetFormatPr defaultColWidth="8.7109375" defaultRowHeight="15.75" x14ac:dyDescent="0.25"/>
  <cols>
    <col min="1" max="1" width="16.5703125" style="46" customWidth="1"/>
    <col min="2" max="2" width="15.7109375" style="46" customWidth="1"/>
    <col min="3" max="3" width="19" style="46" customWidth="1"/>
    <col min="4" max="4" width="18.42578125" style="46" customWidth="1"/>
    <col min="5" max="5" width="75.7109375" style="46" customWidth="1"/>
    <col min="6" max="6" width="28.85546875" style="46" customWidth="1"/>
    <col min="7" max="7" width="15.5703125" style="46" customWidth="1"/>
    <col min="8" max="8" width="14.28515625" style="46" customWidth="1"/>
    <col min="9" max="9" width="19.42578125" style="46" customWidth="1"/>
    <col min="10" max="10" width="13.140625" style="46" bestFit="1" customWidth="1"/>
    <col min="11" max="11" width="16.42578125" style="46" customWidth="1"/>
    <col min="12" max="12" width="14.42578125" style="46" customWidth="1"/>
    <col min="13" max="13" width="14.85546875" style="46" customWidth="1"/>
    <col min="14" max="14" width="80.42578125" style="48" hidden="1" customWidth="1"/>
    <col min="15" max="15" width="10.28515625" style="45" hidden="1" customWidth="1"/>
    <col min="16" max="17" width="11.5703125" style="45" hidden="1" customWidth="1"/>
    <col min="18" max="18" width="10.28515625" style="45" hidden="1" customWidth="1"/>
    <col min="19" max="20" width="8.7109375" style="45" hidden="1" bestFit="1" customWidth="1"/>
    <col min="21" max="21" width="9.140625" style="45" hidden="1" customWidth="1"/>
    <col min="22" max="23" width="10.28515625" style="45" hidden="1" customWidth="1"/>
    <col min="24" max="24" width="25.5703125" style="45" hidden="1" customWidth="1"/>
    <col min="25" max="25" width="26.85546875" style="45" customWidth="1"/>
    <col min="26" max="26" width="17.28515625" style="45" customWidth="1"/>
    <col min="27" max="27" width="16" style="45" customWidth="1"/>
    <col min="28" max="28" width="13.5703125" style="45" customWidth="1"/>
    <col min="29" max="29" width="8.7109375" style="45" bestFit="1" customWidth="1"/>
    <col min="30" max="30" width="12.28515625" style="45" bestFit="1" customWidth="1"/>
    <col min="31" max="31" width="9.140625" style="45" bestFit="1" customWidth="1"/>
    <col min="32" max="42" width="8.7109375" style="45" bestFit="1" customWidth="1"/>
    <col min="43" max="43" width="8.7109375" style="46" bestFit="1" customWidth="1"/>
    <col min="44" max="16384" width="8.7109375" style="46"/>
  </cols>
  <sheetData>
    <row r="1" spans="1:43" s="45" customFormat="1" ht="144.75" customHeight="1" x14ac:dyDescent="0.3">
      <c r="A1" s="42"/>
      <c r="B1" s="43"/>
      <c r="C1" s="43"/>
      <c r="D1" s="43"/>
      <c r="E1" s="43"/>
      <c r="F1" s="43"/>
      <c r="G1" s="43"/>
      <c r="H1" s="43"/>
      <c r="I1" s="43"/>
      <c r="J1" s="651" t="s">
        <v>686</v>
      </c>
      <c r="K1" s="651"/>
      <c r="L1" s="651"/>
      <c r="M1" s="651"/>
      <c r="N1" s="44"/>
      <c r="AQ1" s="46"/>
    </row>
    <row r="2" spans="1:43" s="45" customFormat="1" ht="18.75" customHeight="1" x14ac:dyDescent="0.25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47"/>
      <c r="AQ2" s="46"/>
    </row>
    <row r="3" spans="1:43" s="45" customFormat="1" ht="18.75" customHeight="1" x14ac:dyDescent="0.25">
      <c r="A3" s="652" t="s">
        <v>200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48"/>
      <c r="AQ3" s="46"/>
    </row>
    <row r="4" spans="1:43" s="45" customFormat="1" ht="18.75" customHeight="1" x14ac:dyDescent="0.25">
      <c r="A4" s="42"/>
      <c r="B4" s="42"/>
      <c r="C4" s="652" t="s">
        <v>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48"/>
      <c r="AQ4" s="46"/>
    </row>
    <row r="5" spans="1:43" ht="10.5" customHeight="1" x14ac:dyDescent="0.25"/>
    <row r="6" spans="1:43" s="45" customFormat="1" ht="81.75" customHeight="1" x14ac:dyDescent="0.25">
      <c r="A6" s="643" t="s">
        <v>2</v>
      </c>
      <c r="B6" s="643" t="s">
        <v>3</v>
      </c>
      <c r="C6" s="643" t="s">
        <v>4</v>
      </c>
      <c r="D6" s="643" t="s">
        <v>5</v>
      </c>
      <c r="E6" s="643" t="s">
        <v>6</v>
      </c>
      <c r="F6" s="643" t="s">
        <v>145</v>
      </c>
      <c r="G6" s="653"/>
      <c r="H6" s="654"/>
      <c r="I6" s="654"/>
      <c r="J6" s="655"/>
      <c r="K6" s="654" t="s">
        <v>8</v>
      </c>
      <c r="L6" s="654"/>
      <c r="M6" s="655"/>
      <c r="N6" s="642" t="s">
        <v>9</v>
      </c>
      <c r="O6" s="640" t="s">
        <v>10</v>
      </c>
      <c r="P6" s="641"/>
      <c r="Q6" s="641"/>
      <c r="R6" s="640"/>
      <c r="T6" s="642" t="s">
        <v>11</v>
      </c>
      <c r="U6" s="641"/>
      <c r="V6" s="641"/>
      <c r="W6" s="640"/>
      <c r="AQ6" s="46"/>
    </row>
    <row r="7" spans="1:43" s="45" customFormat="1" ht="23.25" customHeight="1" x14ac:dyDescent="0.25">
      <c r="A7" s="644"/>
      <c r="B7" s="644"/>
      <c r="C7" s="644"/>
      <c r="D7" s="644"/>
      <c r="E7" s="644"/>
      <c r="F7" s="643" t="s">
        <v>12</v>
      </c>
      <c r="G7" s="646" t="s">
        <v>13</v>
      </c>
      <c r="H7" s="648" t="s">
        <v>14</v>
      </c>
      <c r="I7" s="648"/>
      <c r="J7" s="648"/>
      <c r="K7" s="656"/>
      <c r="L7" s="656"/>
      <c r="M7" s="657"/>
      <c r="N7" s="649"/>
      <c r="O7" s="49"/>
      <c r="P7" s="50"/>
      <c r="Q7" s="50"/>
      <c r="R7" s="50"/>
      <c r="T7" s="50"/>
      <c r="U7" s="50"/>
      <c r="V7" s="50"/>
      <c r="W7" s="50"/>
      <c r="AQ7" s="46"/>
    </row>
    <row r="8" spans="1:43" s="45" customFormat="1" ht="22.5" customHeight="1" x14ac:dyDescent="0.25">
      <c r="A8" s="644"/>
      <c r="B8" s="644"/>
      <c r="C8" s="644"/>
      <c r="D8" s="644"/>
      <c r="E8" s="644"/>
      <c r="F8" s="644"/>
      <c r="G8" s="647"/>
      <c r="H8" s="648"/>
      <c r="I8" s="648"/>
      <c r="J8" s="648"/>
      <c r="K8" s="658"/>
      <c r="L8" s="658"/>
      <c r="M8" s="659"/>
      <c r="N8" s="650"/>
      <c r="O8" s="49"/>
      <c r="P8" s="50"/>
      <c r="Q8" s="50"/>
      <c r="R8" s="50"/>
      <c r="T8" s="50"/>
      <c r="U8" s="50"/>
      <c r="V8" s="50"/>
      <c r="W8" s="50"/>
      <c r="AQ8" s="46"/>
    </row>
    <row r="9" spans="1:43" s="45" customFormat="1" ht="43.5" customHeight="1" thickBot="1" x14ac:dyDescent="0.3">
      <c r="A9" s="645"/>
      <c r="B9" s="645"/>
      <c r="C9" s="645"/>
      <c r="D9" s="645"/>
      <c r="E9" s="645"/>
      <c r="F9" s="645"/>
      <c r="G9" s="645"/>
      <c r="H9" s="51" t="s">
        <v>15</v>
      </c>
      <c r="I9" s="51" t="s">
        <v>16</v>
      </c>
      <c r="J9" s="51" t="s">
        <v>17</v>
      </c>
      <c r="K9" s="52" t="s">
        <v>15</v>
      </c>
      <c r="L9" s="52" t="s">
        <v>16</v>
      </c>
      <c r="M9" s="52" t="s">
        <v>17</v>
      </c>
      <c r="N9" s="53"/>
      <c r="O9" s="54">
        <v>2020</v>
      </c>
      <c r="P9" s="55">
        <v>2021</v>
      </c>
      <c r="Q9" s="55">
        <v>2022</v>
      </c>
      <c r="R9" s="55">
        <v>2023</v>
      </c>
      <c r="T9" s="55">
        <v>2020</v>
      </c>
      <c r="U9" s="55">
        <v>2021</v>
      </c>
      <c r="V9" s="55">
        <v>2022</v>
      </c>
      <c r="W9" s="55">
        <v>2023</v>
      </c>
      <c r="Y9" s="56"/>
      <c r="Z9" s="56"/>
      <c r="AA9" s="56"/>
      <c r="AQ9" s="46"/>
    </row>
    <row r="10" spans="1:43" s="45" customFormat="1" ht="16.5" thickBo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3"/>
      <c r="Y10" s="56"/>
      <c r="Z10" s="56"/>
      <c r="AA10" s="57"/>
      <c r="AQ10" s="46"/>
    </row>
    <row r="11" spans="1:43" s="45" customFormat="1" ht="24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257" t="s">
        <v>19</v>
      </c>
      <c r="F11" s="258" t="s">
        <v>281</v>
      </c>
      <c r="G11" s="259" t="s">
        <v>281</v>
      </c>
      <c r="H11" s="259" t="s">
        <v>281</v>
      </c>
      <c r="I11" s="259" t="s">
        <v>281</v>
      </c>
      <c r="J11" s="259" t="s">
        <v>281</v>
      </c>
      <c r="K11" s="267">
        <f>SUM(K12:K13)</f>
        <v>71730.709999999992</v>
      </c>
      <c r="L11" s="58">
        <f>SUM(L12:L13)</f>
        <v>59940.71</v>
      </c>
      <c r="M11" s="58">
        <f>SUM(M12:M13)</f>
        <v>58940.71</v>
      </c>
      <c r="N11" s="53"/>
      <c r="O11" s="59"/>
      <c r="P11" s="59"/>
      <c r="Q11" s="59"/>
      <c r="R11" s="59"/>
      <c r="S11" s="59"/>
      <c r="T11" s="59"/>
      <c r="U11" s="59"/>
      <c r="V11" s="59"/>
      <c r="W11" s="59"/>
      <c r="AA11" s="60"/>
      <c r="AQ11" s="46"/>
    </row>
    <row r="12" spans="1:43" s="45" customFormat="1" ht="47.25" customHeight="1" x14ac:dyDescent="0.25">
      <c r="A12" s="61">
        <v>2</v>
      </c>
      <c r="B12" s="62" t="s">
        <v>70</v>
      </c>
      <c r="C12" s="62" t="s">
        <v>201</v>
      </c>
      <c r="D12" s="62" t="s">
        <v>166</v>
      </c>
      <c r="E12" s="117" t="s">
        <v>202</v>
      </c>
      <c r="F12" s="67" t="s">
        <v>203</v>
      </c>
      <c r="G12" s="67" t="s">
        <v>204</v>
      </c>
      <c r="H12" s="268">
        <v>1568</v>
      </c>
      <c r="I12" s="268">
        <v>1568</v>
      </c>
      <c r="J12" s="268">
        <v>1568</v>
      </c>
      <c r="K12" s="65">
        <v>43940.71</v>
      </c>
      <c r="L12" s="65">
        <v>43940.71</v>
      </c>
      <c r="M12" s="65">
        <v>43940.71</v>
      </c>
      <c r="N12" s="48"/>
      <c r="O12" s="59"/>
      <c r="P12" s="59"/>
      <c r="Q12" s="59"/>
      <c r="R12" s="59"/>
      <c r="S12" s="59"/>
      <c r="T12" s="59"/>
      <c r="U12" s="59"/>
      <c r="V12" s="59"/>
      <c r="W12" s="59"/>
      <c r="AQ12" s="46"/>
    </row>
    <row r="13" spans="1:43" s="45" customFormat="1" ht="57.75" customHeight="1" x14ac:dyDescent="0.25">
      <c r="A13" s="418">
        <v>2</v>
      </c>
      <c r="B13" s="419" t="s">
        <v>70</v>
      </c>
      <c r="C13" s="419" t="s">
        <v>206</v>
      </c>
      <c r="D13" s="419" t="s">
        <v>166</v>
      </c>
      <c r="E13" s="423" t="s">
        <v>205</v>
      </c>
      <c r="F13" s="67" t="s">
        <v>372</v>
      </c>
      <c r="G13" s="67" t="s">
        <v>24</v>
      </c>
      <c r="H13" s="268">
        <v>1</v>
      </c>
      <c r="I13" s="268">
        <v>1</v>
      </c>
      <c r="J13" s="268">
        <v>1</v>
      </c>
      <c r="K13" s="422">
        <f>11590+16200</f>
        <v>27790</v>
      </c>
      <c r="L13" s="417">
        <v>16000</v>
      </c>
      <c r="M13" s="417">
        <v>15000</v>
      </c>
      <c r="N13" s="48"/>
      <c r="O13" s="59"/>
      <c r="P13" s="59"/>
      <c r="Q13" s="59"/>
      <c r="R13" s="59"/>
      <c r="S13" s="59"/>
      <c r="T13" s="59"/>
      <c r="U13" s="59"/>
      <c r="V13" s="59"/>
      <c r="W13" s="59"/>
      <c r="AQ13" s="46"/>
    </row>
  </sheetData>
  <mergeCells count="17">
    <mergeCell ref="T6:W6"/>
    <mergeCell ref="F7:F9"/>
    <mergeCell ref="G7:G9"/>
    <mergeCell ref="H7:J8"/>
    <mergeCell ref="N6:N8"/>
    <mergeCell ref="O6:R6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K6:M8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2"/>
  <sheetViews>
    <sheetView view="pageBreakPreview" topLeftCell="C1" zoomScale="50" zoomScaleNormal="70" zoomScaleSheetLayoutView="50" zoomScalePageLayoutView="40" workbookViewId="0">
      <selection activeCell="H19" sqref="H19"/>
    </sheetView>
  </sheetViews>
  <sheetFormatPr defaultColWidth="8.85546875" defaultRowHeight="18.75" x14ac:dyDescent="0.3"/>
  <cols>
    <col min="1" max="1" width="19.42578125" style="210" customWidth="1"/>
    <col min="2" max="3" width="16.140625" style="210" customWidth="1"/>
    <col min="4" max="4" width="20.42578125" style="210" customWidth="1"/>
    <col min="5" max="5" width="74.5703125" style="210" customWidth="1"/>
    <col min="6" max="6" width="23.28515625" style="210" customWidth="1"/>
    <col min="7" max="7" width="10.42578125" style="210" customWidth="1"/>
    <col min="8" max="10" width="15.7109375" style="210" customWidth="1"/>
    <col min="11" max="11" width="18" style="130" customWidth="1"/>
    <col min="12" max="12" width="16.42578125" style="210" customWidth="1"/>
    <col min="13" max="13" width="17" style="211" customWidth="1"/>
    <col min="14" max="14" width="33.7109375" style="211" hidden="1" customWidth="1"/>
    <col min="15" max="15" width="17" style="210" hidden="1" customWidth="1"/>
    <col min="16" max="16" width="13.140625" style="210" customWidth="1"/>
    <col min="17" max="17" width="12.28515625" style="210" customWidth="1"/>
    <col min="18" max="19" width="8.85546875" style="210"/>
    <col min="20" max="20" width="35.5703125" style="210" customWidth="1"/>
    <col min="21" max="16384" width="8.85546875" style="210"/>
  </cols>
  <sheetData>
    <row r="1" spans="1:98" s="123" customFormat="1" x14ac:dyDescent="0.3">
      <c r="M1" s="131"/>
      <c r="N1" s="131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</row>
    <row r="2" spans="1:98" ht="36" customHeight="1" x14ac:dyDescent="0.3">
      <c r="K2" s="673" t="s">
        <v>318</v>
      </c>
      <c r="L2" s="673"/>
      <c r="M2" s="673"/>
      <c r="N2" s="673"/>
    </row>
    <row r="3" spans="1:98" ht="25.5" customHeight="1" x14ac:dyDescent="0.3">
      <c r="K3" s="673"/>
      <c r="L3" s="673"/>
      <c r="M3" s="673"/>
      <c r="N3" s="673"/>
    </row>
    <row r="4" spans="1:98" ht="20.25" customHeight="1" x14ac:dyDescent="0.3">
      <c r="K4" s="673"/>
      <c r="L4" s="673"/>
      <c r="M4" s="673"/>
      <c r="N4" s="673"/>
    </row>
    <row r="5" spans="1:98" ht="34.5" customHeight="1" x14ac:dyDescent="0.3">
      <c r="A5" s="674" t="s">
        <v>0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</row>
    <row r="6" spans="1:98" ht="21.75" customHeight="1" x14ac:dyDescent="0.3">
      <c r="A6" s="675" t="s">
        <v>293</v>
      </c>
      <c r="B6" s="675"/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</row>
    <row r="7" spans="1:98" ht="27" customHeight="1" x14ac:dyDescent="0.3">
      <c r="A7" s="675" t="s">
        <v>294</v>
      </c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</row>
    <row r="8" spans="1:98" ht="37.5" x14ac:dyDescent="0.3">
      <c r="A8" s="676" t="s">
        <v>2</v>
      </c>
      <c r="B8" s="676" t="s">
        <v>3</v>
      </c>
      <c r="C8" s="676" t="s">
        <v>295</v>
      </c>
      <c r="D8" s="676" t="s">
        <v>296</v>
      </c>
      <c r="E8" s="676" t="s">
        <v>297</v>
      </c>
      <c r="F8" s="212" t="s">
        <v>298</v>
      </c>
      <c r="G8" s="212"/>
      <c r="H8" s="212"/>
      <c r="I8" s="212"/>
      <c r="J8" s="212"/>
      <c r="K8" s="676" t="s">
        <v>299</v>
      </c>
      <c r="L8" s="676"/>
      <c r="M8" s="676"/>
    </row>
    <row r="9" spans="1:98" x14ac:dyDescent="0.3">
      <c r="A9" s="676"/>
      <c r="B9" s="676"/>
      <c r="C9" s="676"/>
      <c r="D9" s="676"/>
      <c r="E9" s="676"/>
      <c r="F9" s="676" t="s">
        <v>12</v>
      </c>
      <c r="G9" s="676" t="s">
        <v>13</v>
      </c>
      <c r="H9" s="676" t="s">
        <v>300</v>
      </c>
      <c r="I9" s="676"/>
      <c r="J9" s="676"/>
      <c r="K9" s="672" t="s">
        <v>15</v>
      </c>
      <c r="L9" s="672" t="s">
        <v>16</v>
      </c>
      <c r="M9" s="672" t="s">
        <v>17</v>
      </c>
    </row>
    <row r="10" spans="1:98" ht="18.75" customHeight="1" x14ac:dyDescent="0.3">
      <c r="A10" s="676"/>
      <c r="B10" s="676"/>
      <c r="C10" s="676"/>
      <c r="D10" s="676"/>
      <c r="E10" s="676"/>
      <c r="F10" s="676"/>
      <c r="G10" s="676"/>
      <c r="H10" s="672" t="s">
        <v>301</v>
      </c>
      <c r="I10" s="672" t="s">
        <v>302</v>
      </c>
      <c r="J10" s="672" t="s">
        <v>17</v>
      </c>
      <c r="K10" s="672"/>
      <c r="L10" s="672"/>
      <c r="M10" s="672"/>
    </row>
    <row r="11" spans="1:98" ht="56.25" customHeight="1" x14ac:dyDescent="0.3">
      <c r="A11" s="676"/>
      <c r="B11" s="676"/>
      <c r="C11" s="676"/>
      <c r="D11" s="676"/>
      <c r="E11" s="676"/>
      <c r="F11" s="676"/>
      <c r="G11" s="676"/>
      <c r="H11" s="672"/>
      <c r="I11" s="672"/>
      <c r="J11" s="672"/>
      <c r="K11" s="672"/>
      <c r="L11" s="672"/>
      <c r="M11" s="672"/>
    </row>
    <row r="12" spans="1:98" x14ac:dyDescent="0.3">
      <c r="A12" s="213">
        <v>1</v>
      </c>
      <c r="B12" s="213">
        <v>2</v>
      </c>
      <c r="C12" s="213">
        <v>3</v>
      </c>
      <c r="D12" s="213">
        <v>4</v>
      </c>
      <c r="E12" s="213">
        <v>5</v>
      </c>
      <c r="F12" s="213">
        <v>6</v>
      </c>
      <c r="G12" s="213">
        <v>7</v>
      </c>
      <c r="H12" s="213">
        <v>8</v>
      </c>
      <c r="I12" s="213">
        <v>9</v>
      </c>
      <c r="J12" s="213">
        <v>10</v>
      </c>
      <c r="K12" s="213">
        <v>11</v>
      </c>
      <c r="L12" s="213">
        <v>12</v>
      </c>
      <c r="M12" s="213">
        <v>13</v>
      </c>
    </row>
    <row r="13" spans="1:98" s="216" customFormat="1" ht="30" customHeight="1" x14ac:dyDescent="0.35">
      <c r="A13" s="148" t="s">
        <v>281</v>
      </c>
      <c r="B13" s="148" t="s">
        <v>281</v>
      </c>
      <c r="C13" s="149" t="s">
        <v>281</v>
      </c>
      <c r="D13" s="149" t="s">
        <v>281</v>
      </c>
      <c r="E13" s="199" t="s">
        <v>19</v>
      </c>
      <c r="F13" s="148" t="s">
        <v>281</v>
      </c>
      <c r="G13" s="149" t="s">
        <v>281</v>
      </c>
      <c r="H13" s="149" t="s">
        <v>281</v>
      </c>
      <c r="I13" s="149" t="s">
        <v>281</v>
      </c>
      <c r="J13" s="149" t="s">
        <v>281</v>
      </c>
      <c r="K13" s="124">
        <f>K14+K19+K21+K23</f>
        <v>121758.25</v>
      </c>
      <c r="L13" s="124">
        <f>L14+L19+L21+L23</f>
        <v>108582.73999999999</v>
      </c>
      <c r="M13" s="214">
        <f>M14+M19+M21+M23</f>
        <v>106407.74</v>
      </c>
      <c r="N13" s="215"/>
    </row>
    <row r="14" spans="1:98" s="216" customFormat="1" ht="52.5" customHeight="1" x14ac:dyDescent="0.35">
      <c r="A14" s="173" t="s">
        <v>48</v>
      </c>
      <c r="B14" s="173" t="s">
        <v>76</v>
      </c>
      <c r="C14" s="173" t="s">
        <v>207</v>
      </c>
      <c r="D14" s="174" t="s">
        <v>210</v>
      </c>
      <c r="E14" s="175" t="s">
        <v>208</v>
      </c>
      <c r="F14" s="176" t="s">
        <v>34</v>
      </c>
      <c r="G14" s="174" t="s">
        <v>303</v>
      </c>
      <c r="H14" s="177">
        <f>SUM(H15:H18)</f>
        <v>10</v>
      </c>
      <c r="I14" s="177">
        <f>SUM(I15:I18)</f>
        <v>26</v>
      </c>
      <c r="J14" s="177">
        <f>SUM(J15:J18)</f>
        <v>13</v>
      </c>
      <c r="K14" s="178">
        <f>SUM(K15:K18)</f>
        <v>5510.1</v>
      </c>
      <c r="L14" s="178">
        <f t="shared" ref="L14:M14" si="0">SUM(L15:L18)</f>
        <v>5248.23</v>
      </c>
      <c r="M14" s="178">
        <f t="shared" si="0"/>
        <v>4464.6000000000004</v>
      </c>
      <c r="N14" s="217"/>
      <c r="O14" s="218"/>
      <c r="P14" s="218"/>
    </row>
    <row r="15" spans="1:98" s="216" customFormat="1" ht="52.5" customHeight="1" x14ac:dyDescent="0.35">
      <c r="A15" s="118" t="s">
        <v>48</v>
      </c>
      <c r="B15" s="219" t="s">
        <v>76</v>
      </c>
      <c r="C15" s="220" t="s">
        <v>207</v>
      </c>
      <c r="D15" s="207" t="s">
        <v>210</v>
      </c>
      <c r="E15" s="119" t="s">
        <v>538</v>
      </c>
      <c r="F15" s="119" t="s">
        <v>34</v>
      </c>
      <c r="G15" s="207" t="s">
        <v>303</v>
      </c>
      <c r="H15" s="120">
        <v>1</v>
      </c>
      <c r="I15" s="120">
        <v>4</v>
      </c>
      <c r="J15" s="120">
        <v>0</v>
      </c>
      <c r="K15" s="121">
        <v>1260.24</v>
      </c>
      <c r="L15" s="121">
        <v>1138</v>
      </c>
      <c r="M15" s="121">
        <v>0</v>
      </c>
      <c r="N15" s="217"/>
      <c r="O15" s="218"/>
      <c r="P15" s="218"/>
    </row>
    <row r="16" spans="1:98" ht="59.25" customHeight="1" x14ac:dyDescent="0.3">
      <c r="A16" s="118" t="s">
        <v>48</v>
      </c>
      <c r="B16" s="219" t="s">
        <v>76</v>
      </c>
      <c r="C16" s="220" t="s">
        <v>207</v>
      </c>
      <c r="D16" s="207" t="s">
        <v>210</v>
      </c>
      <c r="E16" s="119" t="s">
        <v>539</v>
      </c>
      <c r="F16" s="119" t="s">
        <v>34</v>
      </c>
      <c r="G16" s="207" t="s">
        <v>303</v>
      </c>
      <c r="H16" s="120">
        <v>7</v>
      </c>
      <c r="I16" s="120">
        <v>19</v>
      </c>
      <c r="J16" s="120">
        <v>10</v>
      </c>
      <c r="K16" s="121">
        <v>4057.69</v>
      </c>
      <c r="L16" s="121">
        <v>3910.23</v>
      </c>
      <c r="M16" s="121">
        <v>4264.6000000000004</v>
      </c>
      <c r="N16" s="122"/>
    </row>
    <row r="17" spans="1:98" ht="60.75" customHeight="1" x14ac:dyDescent="0.3">
      <c r="A17" s="219" t="s">
        <v>48</v>
      </c>
      <c r="B17" s="219" t="s">
        <v>76</v>
      </c>
      <c r="C17" s="220" t="s">
        <v>207</v>
      </c>
      <c r="D17" s="221" t="s">
        <v>210</v>
      </c>
      <c r="E17" s="269" t="s">
        <v>304</v>
      </c>
      <c r="F17" s="119" t="s">
        <v>34</v>
      </c>
      <c r="G17" s="207" t="s">
        <v>303</v>
      </c>
      <c r="H17" s="120">
        <v>1</v>
      </c>
      <c r="I17" s="120">
        <v>2</v>
      </c>
      <c r="J17" s="120">
        <v>2</v>
      </c>
      <c r="K17" s="121">
        <v>42.17</v>
      </c>
      <c r="L17" s="121">
        <v>50</v>
      </c>
      <c r="M17" s="121">
        <v>50</v>
      </c>
    </row>
    <row r="18" spans="1:98" ht="60.75" customHeight="1" x14ac:dyDescent="0.3">
      <c r="A18" s="219" t="s">
        <v>48</v>
      </c>
      <c r="B18" s="219" t="s">
        <v>76</v>
      </c>
      <c r="C18" s="220" t="s">
        <v>207</v>
      </c>
      <c r="D18" s="221" t="s">
        <v>210</v>
      </c>
      <c r="E18" s="128" t="s">
        <v>305</v>
      </c>
      <c r="F18" s="119" t="s">
        <v>34</v>
      </c>
      <c r="G18" s="207" t="s">
        <v>303</v>
      </c>
      <c r="H18" s="120">
        <v>1</v>
      </c>
      <c r="I18" s="120">
        <v>1</v>
      </c>
      <c r="J18" s="120">
        <v>1</v>
      </c>
      <c r="K18" s="121">
        <v>150</v>
      </c>
      <c r="L18" s="121">
        <v>150</v>
      </c>
      <c r="M18" s="121">
        <v>150</v>
      </c>
      <c r="O18" s="222"/>
    </row>
    <row r="19" spans="1:98" ht="45.75" customHeight="1" x14ac:dyDescent="0.35">
      <c r="A19" s="173" t="s">
        <v>48</v>
      </c>
      <c r="B19" s="173" t="s">
        <v>76</v>
      </c>
      <c r="C19" s="174">
        <v>94212</v>
      </c>
      <c r="D19" s="174" t="s">
        <v>210</v>
      </c>
      <c r="E19" s="280" t="s">
        <v>376</v>
      </c>
      <c r="F19" s="176" t="s">
        <v>306</v>
      </c>
      <c r="G19" s="223" t="s">
        <v>24</v>
      </c>
      <c r="H19" s="224">
        <v>1</v>
      </c>
      <c r="I19" s="224">
        <v>1</v>
      </c>
      <c r="J19" s="224">
        <v>1</v>
      </c>
      <c r="K19" s="178">
        <f>K20</f>
        <v>1506.25</v>
      </c>
      <c r="L19" s="178">
        <f t="shared" ref="L19:M19" si="1">L20</f>
        <v>1474.47</v>
      </c>
      <c r="M19" s="178">
        <f t="shared" si="1"/>
        <v>1474.47</v>
      </c>
      <c r="O19" s="218"/>
    </row>
    <row r="20" spans="1:98" ht="56.25" x14ac:dyDescent="0.3">
      <c r="A20" s="219" t="s">
        <v>81</v>
      </c>
      <c r="B20" s="219" t="s">
        <v>76</v>
      </c>
      <c r="C20" s="220" t="s">
        <v>209</v>
      </c>
      <c r="D20" s="207" t="s">
        <v>210</v>
      </c>
      <c r="E20" s="281" t="s">
        <v>307</v>
      </c>
      <c r="F20" s="281" t="s">
        <v>306</v>
      </c>
      <c r="G20" s="225" t="s">
        <v>24</v>
      </c>
      <c r="H20" s="120">
        <v>1</v>
      </c>
      <c r="I20" s="120">
        <v>1</v>
      </c>
      <c r="J20" s="120">
        <v>1</v>
      </c>
      <c r="K20" s="121">
        <v>1506.25</v>
      </c>
      <c r="L20" s="226">
        <v>1474.47</v>
      </c>
      <c r="M20" s="226">
        <v>1474.47</v>
      </c>
    </row>
    <row r="21" spans="1:98" s="126" customFormat="1" ht="60" customHeight="1" x14ac:dyDescent="0.35">
      <c r="A21" s="173" t="s">
        <v>48</v>
      </c>
      <c r="B21" s="173" t="s">
        <v>76</v>
      </c>
      <c r="C21" s="174">
        <v>94219</v>
      </c>
      <c r="D21" s="174" t="s">
        <v>73</v>
      </c>
      <c r="E21" s="179" t="s">
        <v>212</v>
      </c>
      <c r="F21" s="180" t="s">
        <v>308</v>
      </c>
      <c r="G21" s="223" t="s">
        <v>24</v>
      </c>
      <c r="H21" s="174">
        <f t="shared" ref="H21:N21" si="2">H22</f>
        <v>36</v>
      </c>
      <c r="I21" s="174">
        <f t="shared" si="2"/>
        <v>26</v>
      </c>
      <c r="J21" s="174">
        <f t="shared" si="2"/>
        <v>17</v>
      </c>
      <c r="K21" s="178">
        <f t="shared" si="2"/>
        <v>108374.09</v>
      </c>
      <c r="L21" s="178">
        <f>L22</f>
        <v>101860.04</v>
      </c>
      <c r="M21" s="178">
        <f t="shared" si="2"/>
        <v>100468.67</v>
      </c>
      <c r="N21" s="125">
        <f t="shared" si="2"/>
        <v>0</v>
      </c>
      <c r="O21" s="218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</row>
    <row r="22" spans="1:98" s="211" customFormat="1" ht="100.5" customHeight="1" x14ac:dyDescent="0.3">
      <c r="A22" s="219" t="s">
        <v>48</v>
      </c>
      <c r="B22" s="219" t="s">
        <v>76</v>
      </c>
      <c r="C22" s="221">
        <v>94219</v>
      </c>
      <c r="D22" s="127" t="s">
        <v>26</v>
      </c>
      <c r="E22" s="119" t="s">
        <v>309</v>
      </c>
      <c r="F22" s="119" t="s">
        <v>308</v>
      </c>
      <c r="G22" s="225" t="s">
        <v>24</v>
      </c>
      <c r="H22" s="207">
        <v>36</v>
      </c>
      <c r="I22" s="207">
        <v>26</v>
      </c>
      <c r="J22" s="207">
        <v>17</v>
      </c>
      <c r="K22" s="121">
        <v>108374.09</v>
      </c>
      <c r="L22" s="226">
        <v>101860.04</v>
      </c>
      <c r="M22" s="226">
        <v>100468.67</v>
      </c>
      <c r="O22" s="210"/>
      <c r="P22" s="210"/>
      <c r="Q22" s="210"/>
    </row>
    <row r="23" spans="1:98" s="211" customFormat="1" ht="60" customHeight="1" x14ac:dyDescent="0.35">
      <c r="A23" s="173" t="s">
        <v>48</v>
      </c>
      <c r="B23" s="173" t="s">
        <v>76</v>
      </c>
      <c r="C23" s="174">
        <v>94221</v>
      </c>
      <c r="D23" s="174" t="s">
        <v>310</v>
      </c>
      <c r="E23" s="181" t="s">
        <v>211</v>
      </c>
      <c r="F23" s="175" t="s">
        <v>311</v>
      </c>
      <c r="G23" s="223" t="s">
        <v>24</v>
      </c>
      <c r="H23" s="174">
        <v>1</v>
      </c>
      <c r="I23" s="174">
        <v>0</v>
      </c>
      <c r="J23" s="174">
        <v>0</v>
      </c>
      <c r="K23" s="178">
        <f>K24</f>
        <v>6367.81</v>
      </c>
      <c r="L23" s="178">
        <v>0</v>
      </c>
      <c r="M23" s="178">
        <f t="shared" ref="M23" si="3">M24</f>
        <v>0</v>
      </c>
      <c r="O23" s="218"/>
      <c r="P23" s="210"/>
      <c r="Q23" s="210"/>
    </row>
    <row r="24" spans="1:98" s="211" customFormat="1" ht="56.25" x14ac:dyDescent="0.3">
      <c r="A24" s="219" t="s">
        <v>48</v>
      </c>
      <c r="B24" s="219" t="s">
        <v>76</v>
      </c>
      <c r="C24" s="221">
        <v>94221</v>
      </c>
      <c r="D24" s="127" t="s">
        <v>26</v>
      </c>
      <c r="E24" s="119" t="s">
        <v>312</v>
      </c>
      <c r="F24" s="128" t="s">
        <v>311</v>
      </c>
      <c r="G24" s="225" t="s">
        <v>24</v>
      </c>
      <c r="H24" s="129">
        <v>1</v>
      </c>
      <c r="I24" s="207">
        <v>0</v>
      </c>
      <c r="J24" s="207">
        <v>0</v>
      </c>
      <c r="K24" s="121">
        <v>6367.81</v>
      </c>
      <c r="L24" s="121">
        <v>0</v>
      </c>
      <c r="M24" s="121">
        <v>0</v>
      </c>
      <c r="O24" s="210"/>
      <c r="P24" s="210"/>
      <c r="Q24" s="210"/>
    </row>
    <row r="25" spans="1:98" s="211" customFormat="1" x14ac:dyDescent="0.3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123"/>
      <c r="L25" s="210"/>
      <c r="O25" s="210"/>
      <c r="P25" s="210"/>
      <c r="Q25" s="210"/>
    </row>
    <row r="26" spans="1:98" s="211" customFormat="1" x14ac:dyDescent="0.3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123"/>
      <c r="L26" s="210"/>
      <c r="O26" s="210"/>
      <c r="P26" s="210"/>
      <c r="Q26" s="210"/>
    </row>
    <row r="27" spans="1:98" s="211" customFormat="1" x14ac:dyDescent="0.3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123"/>
      <c r="L27" s="210"/>
      <c r="O27" s="210"/>
      <c r="P27" s="210"/>
      <c r="Q27" s="210"/>
    </row>
    <row r="28" spans="1:98" s="211" customFormat="1" x14ac:dyDescent="0.3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123"/>
      <c r="L28" s="210"/>
      <c r="O28" s="210"/>
      <c r="P28" s="210"/>
      <c r="Q28" s="210"/>
    </row>
    <row r="29" spans="1:98" s="211" customFormat="1" x14ac:dyDescent="0.3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123"/>
      <c r="L29" s="210"/>
      <c r="O29" s="210"/>
      <c r="P29" s="210"/>
      <c r="Q29" s="210"/>
    </row>
    <row r="30" spans="1:98" x14ac:dyDescent="0.3">
      <c r="K30" s="123"/>
    </row>
    <row r="31" spans="1:98" x14ac:dyDescent="0.3">
      <c r="K31" s="123"/>
    </row>
    <row r="32" spans="1:98" x14ac:dyDescent="0.3">
      <c r="K32" s="123"/>
    </row>
    <row r="33" spans="11:11" x14ac:dyDescent="0.3">
      <c r="K33" s="123"/>
    </row>
    <row r="34" spans="11:11" x14ac:dyDescent="0.3">
      <c r="K34" s="123"/>
    </row>
    <row r="35" spans="11:11" x14ac:dyDescent="0.3">
      <c r="K35" s="123"/>
    </row>
    <row r="36" spans="11:11" x14ac:dyDescent="0.3">
      <c r="K36" s="123"/>
    </row>
    <row r="37" spans="11:11" x14ac:dyDescent="0.3">
      <c r="K37" s="123"/>
    </row>
    <row r="38" spans="11:11" x14ac:dyDescent="0.3">
      <c r="K38" s="123"/>
    </row>
    <row r="39" spans="11:11" x14ac:dyDescent="0.3">
      <c r="K39" s="123"/>
    </row>
    <row r="40" spans="11:11" x14ac:dyDescent="0.3">
      <c r="K40" s="123"/>
    </row>
    <row r="41" spans="11:11" x14ac:dyDescent="0.3">
      <c r="K41" s="123"/>
    </row>
    <row r="42" spans="11:11" x14ac:dyDescent="0.3">
      <c r="K42" s="123"/>
    </row>
  </sheetData>
  <autoFilter ref="A2:N24">
    <filterColumn colId="10" showButton="0"/>
    <filterColumn colId="11" showButton="0"/>
    <filterColumn colId="12" showButton="0"/>
  </autoFilter>
  <mergeCells count="19">
    <mergeCell ref="K9:K11"/>
    <mergeCell ref="L9:L11"/>
    <mergeCell ref="M9:M11"/>
    <mergeCell ref="H10:H11"/>
    <mergeCell ref="I10:I11"/>
    <mergeCell ref="J10:J11"/>
    <mergeCell ref="K2:N4"/>
    <mergeCell ref="A5:M5"/>
    <mergeCell ref="A6:M6"/>
    <mergeCell ref="A7:M7"/>
    <mergeCell ref="A8:A11"/>
    <mergeCell ref="B8:B11"/>
    <mergeCell ref="C8:C11"/>
    <mergeCell ref="D8:D11"/>
    <mergeCell ref="E8:E11"/>
    <mergeCell ref="K8:M8"/>
    <mergeCell ref="F9:F11"/>
    <mergeCell ref="G9:G11"/>
    <mergeCell ref="H9:J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"/>
  <sheetViews>
    <sheetView view="pageBreakPreview" topLeftCell="B1" zoomScale="85" zoomScaleNormal="85" zoomScaleSheetLayoutView="85" zoomScalePageLayoutView="70" workbookViewId="0">
      <selection activeCell="E13" sqref="E13"/>
    </sheetView>
  </sheetViews>
  <sheetFormatPr defaultColWidth="8.7109375" defaultRowHeight="15.75" x14ac:dyDescent="0.25"/>
  <cols>
    <col min="1" max="1" width="16.5703125" style="46" customWidth="1"/>
    <col min="2" max="2" width="15.7109375" style="46" customWidth="1"/>
    <col min="3" max="3" width="19" style="46" customWidth="1"/>
    <col min="4" max="4" width="18.42578125" style="46" customWidth="1"/>
    <col min="5" max="5" width="75.7109375" style="46" customWidth="1"/>
    <col min="6" max="6" width="28.85546875" style="46" customWidth="1"/>
    <col min="7" max="7" width="15.5703125" style="46" customWidth="1"/>
    <col min="8" max="8" width="14.28515625" style="46" customWidth="1"/>
    <col min="9" max="9" width="19.42578125" style="46" customWidth="1"/>
    <col min="10" max="10" width="13.140625" style="46" bestFit="1" customWidth="1"/>
    <col min="11" max="11" width="16.42578125" style="46" customWidth="1"/>
    <col min="12" max="12" width="14.42578125" style="46" customWidth="1"/>
    <col min="13" max="13" width="14.85546875" style="46" customWidth="1"/>
    <col min="14" max="14" width="80.42578125" style="48" hidden="1" customWidth="1"/>
    <col min="15" max="15" width="10.28515625" style="45" hidden="1" customWidth="1"/>
    <col min="16" max="17" width="11.5703125" style="45" hidden="1" customWidth="1"/>
    <col min="18" max="18" width="10.28515625" style="45" hidden="1" customWidth="1"/>
    <col min="19" max="20" width="8.7109375" style="45" hidden="1" bestFit="1" customWidth="1"/>
    <col min="21" max="21" width="9.140625" style="45" hidden="1" customWidth="1"/>
    <col min="22" max="23" width="10.28515625" style="45" hidden="1" customWidth="1"/>
    <col min="24" max="24" width="25.5703125" style="45" hidden="1" customWidth="1"/>
    <col min="25" max="25" width="26.85546875" style="45" customWidth="1"/>
    <col min="26" max="26" width="17.28515625" style="45" customWidth="1"/>
    <col min="27" max="27" width="16" style="45" customWidth="1"/>
    <col min="28" max="28" width="13.5703125" style="45" customWidth="1"/>
    <col min="29" max="29" width="8.7109375" style="45" bestFit="1" customWidth="1"/>
    <col min="30" max="30" width="12.28515625" style="45" bestFit="1" customWidth="1"/>
    <col min="31" max="31" width="9.140625" style="45" bestFit="1" customWidth="1"/>
    <col min="32" max="42" width="8.7109375" style="45" bestFit="1" customWidth="1"/>
    <col min="43" max="43" width="8.7109375" style="46" bestFit="1" customWidth="1"/>
    <col min="44" max="16384" width="8.7109375" style="46"/>
  </cols>
  <sheetData>
    <row r="1" spans="1:43" s="45" customFormat="1" ht="144.75" customHeight="1" x14ac:dyDescent="0.3">
      <c r="A1" s="42"/>
      <c r="B1" s="43"/>
      <c r="C1" s="43"/>
      <c r="D1" s="43"/>
      <c r="E1" s="43"/>
      <c r="F1" s="43"/>
      <c r="G1" s="43"/>
      <c r="H1" s="43"/>
      <c r="I1" s="43"/>
      <c r="J1" s="651" t="s">
        <v>473</v>
      </c>
      <c r="K1" s="651"/>
      <c r="L1" s="651"/>
      <c r="M1" s="651"/>
      <c r="N1" s="44"/>
      <c r="AQ1" s="46"/>
    </row>
    <row r="2" spans="1:43" s="45" customFormat="1" ht="18.75" customHeight="1" x14ac:dyDescent="0.25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47"/>
      <c r="AQ2" s="46"/>
    </row>
    <row r="3" spans="1:43" s="45" customFormat="1" ht="18.75" customHeight="1" x14ac:dyDescent="0.25">
      <c r="A3" s="652" t="s">
        <v>383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48"/>
      <c r="AQ3" s="46"/>
    </row>
    <row r="4" spans="1:43" s="45" customFormat="1" ht="18.75" customHeight="1" x14ac:dyDescent="0.25">
      <c r="A4" s="42"/>
      <c r="B4" s="42"/>
      <c r="C4" s="652" t="s">
        <v>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48"/>
      <c r="AQ4" s="46"/>
    </row>
    <row r="5" spans="1:43" ht="10.5" customHeight="1" x14ac:dyDescent="0.25"/>
    <row r="6" spans="1:43" s="45" customFormat="1" ht="81.75" customHeight="1" x14ac:dyDescent="0.25">
      <c r="A6" s="643" t="s">
        <v>2</v>
      </c>
      <c r="B6" s="643" t="s">
        <v>3</v>
      </c>
      <c r="C6" s="643" t="s">
        <v>4</v>
      </c>
      <c r="D6" s="643" t="s">
        <v>5</v>
      </c>
      <c r="E6" s="643" t="s">
        <v>6</v>
      </c>
      <c r="F6" s="643" t="s">
        <v>145</v>
      </c>
      <c r="G6" s="653"/>
      <c r="H6" s="654"/>
      <c r="I6" s="654"/>
      <c r="J6" s="655"/>
      <c r="K6" s="654" t="s">
        <v>8</v>
      </c>
      <c r="L6" s="654"/>
      <c r="M6" s="655"/>
      <c r="N6" s="642" t="s">
        <v>9</v>
      </c>
      <c r="O6" s="640" t="s">
        <v>10</v>
      </c>
      <c r="P6" s="641"/>
      <c r="Q6" s="641"/>
      <c r="R6" s="640"/>
      <c r="T6" s="642" t="s">
        <v>11</v>
      </c>
      <c r="U6" s="641"/>
      <c r="V6" s="641"/>
      <c r="W6" s="640"/>
      <c r="AQ6" s="46"/>
    </row>
    <row r="7" spans="1:43" s="45" customFormat="1" ht="23.25" customHeight="1" x14ac:dyDescent="0.25">
      <c r="A7" s="644"/>
      <c r="B7" s="644"/>
      <c r="C7" s="644"/>
      <c r="D7" s="644"/>
      <c r="E7" s="644"/>
      <c r="F7" s="643" t="s">
        <v>12</v>
      </c>
      <c r="G7" s="646" t="s">
        <v>13</v>
      </c>
      <c r="H7" s="648" t="s">
        <v>14</v>
      </c>
      <c r="I7" s="648"/>
      <c r="J7" s="648"/>
      <c r="K7" s="656"/>
      <c r="L7" s="656"/>
      <c r="M7" s="657"/>
      <c r="N7" s="649"/>
      <c r="O7" s="49"/>
      <c r="P7" s="50"/>
      <c r="Q7" s="50"/>
      <c r="R7" s="50"/>
      <c r="T7" s="50"/>
      <c r="U7" s="50"/>
      <c r="V7" s="50"/>
      <c r="W7" s="50"/>
      <c r="AQ7" s="46"/>
    </row>
    <row r="8" spans="1:43" s="45" customFormat="1" ht="22.5" customHeight="1" x14ac:dyDescent="0.25">
      <c r="A8" s="644"/>
      <c r="B8" s="644"/>
      <c r="C8" s="644"/>
      <c r="D8" s="644"/>
      <c r="E8" s="644"/>
      <c r="F8" s="644"/>
      <c r="G8" s="647"/>
      <c r="H8" s="648"/>
      <c r="I8" s="648"/>
      <c r="J8" s="648"/>
      <c r="K8" s="658"/>
      <c r="L8" s="658"/>
      <c r="M8" s="659"/>
      <c r="N8" s="650"/>
      <c r="O8" s="49"/>
      <c r="P8" s="50"/>
      <c r="Q8" s="50"/>
      <c r="R8" s="50"/>
      <c r="T8" s="50"/>
      <c r="U8" s="50"/>
      <c r="V8" s="50"/>
      <c r="W8" s="50"/>
      <c r="AQ8" s="46"/>
    </row>
    <row r="9" spans="1:43" s="45" customFormat="1" ht="43.5" customHeight="1" thickBot="1" x14ac:dyDescent="0.3">
      <c r="A9" s="645"/>
      <c r="B9" s="645"/>
      <c r="C9" s="645"/>
      <c r="D9" s="645"/>
      <c r="E9" s="645"/>
      <c r="F9" s="645"/>
      <c r="G9" s="645"/>
      <c r="H9" s="51" t="s">
        <v>15</v>
      </c>
      <c r="I9" s="51" t="s">
        <v>16</v>
      </c>
      <c r="J9" s="51" t="s">
        <v>17</v>
      </c>
      <c r="K9" s="52" t="s">
        <v>15</v>
      </c>
      <c r="L9" s="52" t="s">
        <v>16</v>
      </c>
      <c r="M9" s="52" t="s">
        <v>17</v>
      </c>
      <c r="N9" s="53"/>
      <c r="O9" s="54">
        <v>2020</v>
      </c>
      <c r="P9" s="55">
        <v>2021</v>
      </c>
      <c r="Q9" s="55">
        <v>2022</v>
      </c>
      <c r="R9" s="55">
        <v>2023</v>
      </c>
      <c r="T9" s="55">
        <v>2020</v>
      </c>
      <c r="U9" s="55">
        <v>2021</v>
      </c>
      <c r="V9" s="55">
        <v>2022</v>
      </c>
      <c r="W9" s="55">
        <v>2023</v>
      </c>
      <c r="Y9" s="56"/>
      <c r="Z9" s="56"/>
      <c r="AA9" s="56"/>
      <c r="AQ9" s="46"/>
    </row>
    <row r="10" spans="1:43" s="45" customFormat="1" ht="16.5" thickBo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3"/>
      <c r="Y10" s="56"/>
      <c r="Z10" s="56"/>
      <c r="AA10" s="57"/>
      <c r="AQ10" s="46"/>
    </row>
    <row r="11" spans="1:43" s="45" customFormat="1" ht="37.5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257" t="s">
        <v>19</v>
      </c>
      <c r="F11" s="258" t="s">
        <v>281</v>
      </c>
      <c r="G11" s="259" t="s">
        <v>281</v>
      </c>
      <c r="H11" s="149" t="s">
        <v>281</v>
      </c>
      <c r="I11" s="149" t="s">
        <v>281</v>
      </c>
      <c r="J11" s="149" t="s">
        <v>281</v>
      </c>
      <c r="K11" s="58">
        <f>SUM(K12:K13)</f>
        <v>257723.88</v>
      </c>
      <c r="L11" s="58">
        <f>SUM(L12:L13)</f>
        <v>197548.33000000002</v>
      </c>
      <c r="M11" s="58">
        <f>SUM(M12:M13)</f>
        <v>204054.84</v>
      </c>
      <c r="N11" s="53"/>
      <c r="O11" s="59"/>
      <c r="P11" s="59"/>
      <c r="Q11" s="59"/>
      <c r="R11" s="59"/>
      <c r="S11" s="59"/>
      <c r="T11" s="59"/>
      <c r="U11" s="59"/>
      <c r="V11" s="59"/>
      <c r="W11" s="59"/>
      <c r="AA11" s="60"/>
      <c r="AQ11" s="46"/>
    </row>
    <row r="12" spans="1:43" s="45" customFormat="1" ht="36.75" customHeight="1" x14ac:dyDescent="0.25">
      <c r="A12" s="61">
        <v>2</v>
      </c>
      <c r="B12" s="62" t="s">
        <v>213</v>
      </c>
      <c r="C12" s="62" t="s">
        <v>214</v>
      </c>
      <c r="D12" s="62" t="s">
        <v>184</v>
      </c>
      <c r="E12" s="101" t="s">
        <v>215</v>
      </c>
      <c r="F12" s="67" t="s">
        <v>216</v>
      </c>
      <c r="G12" s="67" t="s">
        <v>24</v>
      </c>
      <c r="H12" s="335">
        <f>140001+4578</f>
        <v>144579</v>
      </c>
      <c r="I12" s="248">
        <f>140001+4578</f>
        <v>144579</v>
      </c>
      <c r="J12" s="248">
        <f>140001+2000+1831+1800</f>
        <v>145632</v>
      </c>
      <c r="K12" s="132">
        <v>111762.46</v>
      </c>
      <c r="L12" s="132">
        <v>139818.94</v>
      </c>
      <c r="M12" s="132">
        <v>94054.84</v>
      </c>
      <c r="N12" s="48"/>
      <c r="O12" s="59"/>
      <c r="P12" s="59"/>
      <c r="Q12" s="59"/>
      <c r="R12" s="59"/>
      <c r="S12" s="59"/>
      <c r="T12" s="59"/>
      <c r="U12" s="59"/>
      <c r="V12" s="59"/>
      <c r="W12" s="59"/>
      <c r="AQ12" s="46"/>
    </row>
    <row r="13" spans="1:43" s="45" customFormat="1" ht="41.25" customHeight="1" x14ac:dyDescent="0.25">
      <c r="A13" s="61">
        <v>2</v>
      </c>
      <c r="B13" s="62" t="s">
        <v>213</v>
      </c>
      <c r="C13" s="62" t="s">
        <v>217</v>
      </c>
      <c r="D13" s="62" t="s">
        <v>35</v>
      </c>
      <c r="E13" s="117" t="s">
        <v>218</v>
      </c>
      <c r="F13" s="67" t="s">
        <v>216</v>
      </c>
      <c r="G13" s="67" t="s">
        <v>24</v>
      </c>
      <c r="H13" s="268">
        <v>5745</v>
      </c>
      <c r="I13" s="69">
        <v>1800</v>
      </c>
      <c r="J13" s="69">
        <v>2800</v>
      </c>
      <c r="K13" s="132">
        <v>145961.42000000001</v>
      </c>
      <c r="L13" s="63">
        <v>57729.39</v>
      </c>
      <c r="M13" s="63">
        <v>110000</v>
      </c>
      <c r="N13" s="48"/>
      <c r="O13" s="59"/>
      <c r="P13" s="59"/>
      <c r="Q13" s="59"/>
      <c r="R13" s="59"/>
      <c r="S13" s="59"/>
      <c r="T13" s="59"/>
      <c r="U13" s="59"/>
      <c r="V13" s="59"/>
      <c r="W13" s="59"/>
      <c r="AQ13" s="46"/>
    </row>
  </sheetData>
  <mergeCells count="17">
    <mergeCell ref="N6:N8"/>
    <mergeCell ref="O6:R6"/>
    <mergeCell ref="T6:W6"/>
    <mergeCell ref="F7:F9"/>
    <mergeCell ref="G7:G9"/>
    <mergeCell ref="H7:J8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K6:M8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"/>
  <sheetViews>
    <sheetView tabSelected="1" view="pageBreakPreview" topLeftCell="D1" zoomScale="85" zoomScaleNormal="85" zoomScaleSheetLayoutView="85" zoomScalePageLayoutView="70" workbookViewId="0">
      <selection activeCell="E6" sqref="E6:E9"/>
    </sheetView>
  </sheetViews>
  <sheetFormatPr defaultColWidth="8.7109375" defaultRowHeight="15.75" x14ac:dyDescent="0.25"/>
  <cols>
    <col min="1" max="1" width="16.5703125" style="46" customWidth="1"/>
    <col min="2" max="2" width="15.7109375" style="46" customWidth="1"/>
    <col min="3" max="3" width="19" style="46" customWidth="1"/>
    <col min="4" max="4" width="18.42578125" style="46" customWidth="1"/>
    <col min="5" max="5" width="75.7109375" style="46" customWidth="1"/>
    <col min="6" max="6" width="28.85546875" style="46" customWidth="1"/>
    <col min="7" max="7" width="15.5703125" style="46" customWidth="1"/>
    <col min="8" max="8" width="14.28515625" style="46" customWidth="1"/>
    <col min="9" max="9" width="19.42578125" style="46" customWidth="1"/>
    <col min="10" max="10" width="13.140625" style="46" bestFit="1" customWidth="1"/>
    <col min="11" max="11" width="16.42578125" style="46" customWidth="1"/>
    <col min="12" max="12" width="14.42578125" style="46" customWidth="1"/>
    <col min="13" max="13" width="14.85546875" style="46" customWidth="1"/>
    <col min="14" max="14" width="80.42578125" style="48" hidden="1" customWidth="1"/>
    <col min="15" max="15" width="10.28515625" style="45" hidden="1" customWidth="1"/>
    <col min="16" max="17" width="11.5703125" style="45" hidden="1" customWidth="1"/>
    <col min="18" max="18" width="10.28515625" style="45" hidden="1" customWidth="1"/>
    <col min="19" max="20" width="8.7109375" style="45" hidden="1" bestFit="1" customWidth="1"/>
    <col min="21" max="21" width="9.140625" style="45" hidden="1" customWidth="1"/>
    <col min="22" max="23" width="10.28515625" style="45" hidden="1" customWidth="1"/>
    <col min="24" max="24" width="25.5703125" style="45" hidden="1" customWidth="1"/>
    <col min="25" max="25" width="26.85546875" style="45" customWidth="1"/>
    <col min="26" max="26" width="17.28515625" style="45" customWidth="1"/>
    <col min="27" max="27" width="16" style="45" customWidth="1"/>
    <col min="28" max="28" width="13.5703125" style="45" customWidth="1"/>
    <col min="29" max="29" width="8.7109375" style="45" bestFit="1" customWidth="1"/>
    <col min="30" max="30" width="12.28515625" style="45" bestFit="1" customWidth="1"/>
    <col min="31" max="31" width="9.140625" style="45" bestFit="1" customWidth="1"/>
    <col min="32" max="42" width="8.7109375" style="45" bestFit="1" customWidth="1"/>
    <col min="43" max="43" width="8.7109375" style="46" bestFit="1" customWidth="1"/>
    <col min="44" max="16384" width="8.7109375" style="46"/>
  </cols>
  <sheetData>
    <row r="1" spans="1:43" s="45" customFormat="1" ht="144.75" customHeight="1" x14ac:dyDescent="0.3">
      <c r="A1" s="42"/>
      <c r="B1" s="43"/>
      <c r="C1" s="43"/>
      <c r="D1" s="43"/>
      <c r="E1" s="43"/>
      <c r="F1" s="43"/>
      <c r="G1" s="43"/>
      <c r="H1" s="43"/>
      <c r="I1" s="43"/>
      <c r="J1" s="651" t="s">
        <v>474</v>
      </c>
      <c r="K1" s="651"/>
      <c r="L1" s="651"/>
      <c r="M1" s="651"/>
      <c r="N1" s="44"/>
      <c r="AQ1" s="46"/>
    </row>
    <row r="2" spans="1:43" s="45" customFormat="1" ht="18.75" customHeight="1" x14ac:dyDescent="0.25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47"/>
      <c r="AQ2" s="46"/>
    </row>
    <row r="3" spans="1:43" s="45" customFormat="1" ht="18.75" customHeight="1" x14ac:dyDescent="0.25">
      <c r="A3" s="652" t="s">
        <v>481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48"/>
      <c r="AQ3" s="46"/>
    </row>
    <row r="4" spans="1:43" s="45" customFormat="1" ht="18.75" customHeight="1" x14ac:dyDescent="0.25">
      <c r="A4" s="42"/>
      <c r="B4" s="42"/>
      <c r="C4" s="652" t="s">
        <v>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48"/>
      <c r="AQ4" s="46"/>
    </row>
    <row r="5" spans="1:43" ht="10.5" customHeight="1" x14ac:dyDescent="0.25"/>
    <row r="6" spans="1:43" s="45" customFormat="1" ht="81.75" customHeight="1" x14ac:dyDescent="0.25">
      <c r="A6" s="643" t="s">
        <v>2</v>
      </c>
      <c r="B6" s="643" t="s">
        <v>3</v>
      </c>
      <c r="C6" s="643" t="s">
        <v>4</v>
      </c>
      <c r="D6" s="643" t="s">
        <v>5</v>
      </c>
      <c r="E6" s="643" t="s">
        <v>6</v>
      </c>
      <c r="F6" s="643" t="s">
        <v>145</v>
      </c>
      <c r="G6" s="653"/>
      <c r="H6" s="654"/>
      <c r="I6" s="654"/>
      <c r="J6" s="655"/>
      <c r="K6" s="654" t="s">
        <v>8</v>
      </c>
      <c r="L6" s="654"/>
      <c r="M6" s="655"/>
      <c r="N6" s="642" t="s">
        <v>9</v>
      </c>
      <c r="O6" s="640" t="s">
        <v>10</v>
      </c>
      <c r="P6" s="641"/>
      <c r="Q6" s="641"/>
      <c r="R6" s="640"/>
      <c r="T6" s="642" t="s">
        <v>11</v>
      </c>
      <c r="U6" s="641"/>
      <c r="V6" s="641"/>
      <c r="W6" s="640"/>
      <c r="AQ6" s="46"/>
    </row>
    <row r="7" spans="1:43" s="45" customFormat="1" ht="23.25" customHeight="1" x14ac:dyDescent="0.25">
      <c r="A7" s="644"/>
      <c r="B7" s="644"/>
      <c r="C7" s="644"/>
      <c r="D7" s="644"/>
      <c r="E7" s="644"/>
      <c r="F7" s="643" t="s">
        <v>12</v>
      </c>
      <c r="G7" s="646" t="s">
        <v>13</v>
      </c>
      <c r="H7" s="648" t="s">
        <v>14</v>
      </c>
      <c r="I7" s="648"/>
      <c r="J7" s="648"/>
      <c r="K7" s="656"/>
      <c r="L7" s="656"/>
      <c r="M7" s="657"/>
      <c r="N7" s="649"/>
      <c r="O7" s="49"/>
      <c r="P7" s="50"/>
      <c r="Q7" s="50"/>
      <c r="R7" s="50"/>
      <c r="T7" s="50"/>
      <c r="U7" s="50"/>
      <c r="V7" s="50"/>
      <c r="W7" s="50"/>
      <c r="AQ7" s="46"/>
    </row>
    <row r="8" spans="1:43" s="45" customFormat="1" ht="22.5" customHeight="1" x14ac:dyDescent="0.25">
      <c r="A8" s="644"/>
      <c r="B8" s="644"/>
      <c r="C8" s="644"/>
      <c r="D8" s="644"/>
      <c r="E8" s="644"/>
      <c r="F8" s="644"/>
      <c r="G8" s="647"/>
      <c r="H8" s="648"/>
      <c r="I8" s="648"/>
      <c r="J8" s="648"/>
      <c r="K8" s="658"/>
      <c r="L8" s="658"/>
      <c r="M8" s="659"/>
      <c r="N8" s="650"/>
      <c r="O8" s="49"/>
      <c r="P8" s="50"/>
      <c r="Q8" s="50"/>
      <c r="R8" s="50"/>
      <c r="T8" s="50"/>
      <c r="U8" s="50"/>
      <c r="V8" s="50"/>
      <c r="W8" s="50"/>
      <c r="AQ8" s="46"/>
    </row>
    <row r="9" spans="1:43" s="45" customFormat="1" ht="43.5" customHeight="1" thickBot="1" x14ac:dyDescent="0.3">
      <c r="A9" s="645"/>
      <c r="B9" s="645"/>
      <c r="C9" s="645"/>
      <c r="D9" s="645"/>
      <c r="E9" s="645"/>
      <c r="F9" s="645"/>
      <c r="G9" s="645"/>
      <c r="H9" s="51" t="s">
        <v>15</v>
      </c>
      <c r="I9" s="51" t="s">
        <v>16</v>
      </c>
      <c r="J9" s="51" t="s">
        <v>17</v>
      </c>
      <c r="K9" s="52" t="s">
        <v>15</v>
      </c>
      <c r="L9" s="52" t="s">
        <v>16</v>
      </c>
      <c r="M9" s="52" t="s">
        <v>17</v>
      </c>
      <c r="N9" s="53"/>
      <c r="O9" s="54">
        <v>2020</v>
      </c>
      <c r="P9" s="55">
        <v>2021</v>
      </c>
      <c r="Q9" s="55">
        <v>2022</v>
      </c>
      <c r="R9" s="55">
        <v>2023</v>
      </c>
      <c r="T9" s="55">
        <v>2020</v>
      </c>
      <c r="U9" s="55">
        <v>2021</v>
      </c>
      <c r="V9" s="55">
        <v>2022</v>
      </c>
      <c r="W9" s="55">
        <v>2023</v>
      </c>
      <c r="Y9" s="56"/>
      <c r="Z9" s="56"/>
      <c r="AA9" s="56"/>
      <c r="AQ9" s="46"/>
    </row>
    <row r="10" spans="1:43" s="45" customFormat="1" ht="16.5" thickBo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3"/>
      <c r="Y10" s="56"/>
      <c r="Z10" s="56"/>
      <c r="AA10" s="57"/>
      <c r="AQ10" s="46"/>
    </row>
    <row r="11" spans="1:43" s="45" customFormat="1" ht="37.5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84" t="s">
        <v>19</v>
      </c>
      <c r="F11" s="148" t="s">
        <v>281</v>
      </c>
      <c r="G11" s="149" t="s">
        <v>281</v>
      </c>
      <c r="H11" s="149" t="s">
        <v>281</v>
      </c>
      <c r="I11" s="149" t="s">
        <v>281</v>
      </c>
      <c r="J11" s="149" t="s">
        <v>281</v>
      </c>
      <c r="K11" s="58">
        <f>SUM(K12:K12)</f>
        <v>202364.48</v>
      </c>
      <c r="L11" s="58">
        <f>SUM(L12:L12)</f>
        <v>17998.349999999999</v>
      </c>
      <c r="M11" s="58">
        <f>SUM(M12:M12)</f>
        <v>0</v>
      </c>
      <c r="N11" s="53"/>
      <c r="O11" s="59"/>
      <c r="P11" s="59"/>
      <c r="Q11" s="59"/>
      <c r="R11" s="59"/>
      <c r="S11" s="59"/>
      <c r="T11" s="59"/>
      <c r="U11" s="59"/>
      <c r="V11" s="59"/>
      <c r="W11" s="59"/>
      <c r="AA11" s="60"/>
      <c r="AQ11" s="46"/>
    </row>
    <row r="12" spans="1:43" s="45" customFormat="1" ht="51" customHeight="1" x14ac:dyDescent="0.25">
      <c r="A12" s="61">
        <v>2</v>
      </c>
      <c r="B12" s="62" t="s">
        <v>470</v>
      </c>
      <c r="C12" s="62" t="s">
        <v>194</v>
      </c>
      <c r="D12" s="62" t="s">
        <v>195</v>
      </c>
      <c r="E12" s="101" t="s">
        <v>482</v>
      </c>
      <c r="F12" s="67" t="s">
        <v>23</v>
      </c>
      <c r="G12" s="62" t="s">
        <v>24</v>
      </c>
      <c r="H12" s="71">
        <v>11</v>
      </c>
      <c r="I12" s="71">
        <v>1</v>
      </c>
      <c r="J12" s="71">
        <v>0</v>
      </c>
      <c r="K12" s="132">
        <v>202364.48</v>
      </c>
      <c r="L12" s="132">
        <v>17998.349999999999</v>
      </c>
      <c r="M12" s="132">
        <v>0</v>
      </c>
      <c r="N12" s="48"/>
      <c r="O12" s="59"/>
      <c r="P12" s="59"/>
      <c r="Q12" s="59"/>
      <c r="R12" s="59"/>
      <c r="S12" s="59"/>
      <c r="T12" s="59"/>
      <c r="U12" s="59"/>
      <c r="V12" s="59"/>
      <c r="W12" s="59"/>
      <c r="AQ12" s="46"/>
    </row>
  </sheetData>
  <mergeCells count="17"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K6:M8"/>
    <mergeCell ref="N6:N8"/>
    <mergeCell ref="O6:R6"/>
    <mergeCell ref="T6:W6"/>
    <mergeCell ref="F7:F9"/>
    <mergeCell ref="G7:G9"/>
    <mergeCell ref="H7:J8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"/>
  <sheetViews>
    <sheetView workbookViewId="0">
      <selection activeCell="K30" sqref="K30"/>
    </sheetView>
  </sheetViews>
  <sheetFormatPr defaultRowHeight="15" x14ac:dyDescent="0.25"/>
  <cols>
    <col min="2" max="2" width="11.42578125" bestFit="1" customWidth="1"/>
    <col min="3" max="3" width="12.85546875" customWidth="1"/>
    <col min="4" max="4" width="13.28515625" customWidth="1"/>
  </cols>
  <sheetData>
    <row r="2" spans="2:4" x14ac:dyDescent="0.25">
      <c r="B2" s="413">
        <f>'1. Благоустройство '!K12+'2.Коммунальная инфраструкту (2)'!K11+'3.Комфортное жилье '!K11+'4.Окружающая среда  '!K11+'5. Переселение граждан'!K10+'6.РП "МКИ" '!K11+'7.РП "ФКГС" '!K11+'8.Содержание территорий'!K11+'9.Коммунальное хозяйство'!K11+'10.Городские леса'!K11+'11.Городское развитие '!K13+'12.Зеленые насаждения'!K11+'13.Региональны проект" МКИ" (2)'!K11</f>
        <v>5423815.3426000001</v>
      </c>
      <c r="C2" s="413">
        <f>'1. Благоустройство '!L12+'2.Коммунальная инфраструкту (2)'!L11+'3.Комфортное жилье '!L11+'4.Окружающая среда  '!L11+'5. Переселение граждан'!L10+'6.РП "МКИ" '!L11+'7.РП "ФКГС" '!L11+'8.Содержание территорий'!L11+'9.Коммунальное хозяйство'!L11+'10.Городские леса'!L11+'11.Городское развитие '!L13+'12.Зеленые насаждения'!L11+'13.Региональны проект" МКИ" (2)'!L11</f>
        <v>4087534.4350000001</v>
      </c>
      <c r="D2" s="413">
        <f>'1. Благоустройство '!M12+'2.Коммунальная инфраструкту (2)'!M11+'3.Комфортное жилье '!M11+'4.Окружающая среда  '!M11+'5. Переселение граждан'!M10+'6.РП "МКИ" '!M11+'7.РП "ФКГС" '!M11+'8.Содержание территорий'!M11+'9.Коммунальное хозяйство'!M11+'10.Городские леса'!M11+'11.Городское развитие '!M13+'12.Зеленые насаждения'!M11+'13.Региональны проект" МКИ" (2)'!M11</f>
        <v>3015105.7650000001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4"/>
  <sheetViews>
    <sheetView view="pageBreakPreview" zoomScale="60" zoomScaleNormal="60" zoomScalePageLayoutView="70" workbookViewId="0">
      <selection activeCell="H130" sqref="H130:M254"/>
    </sheetView>
  </sheetViews>
  <sheetFormatPr defaultColWidth="8.7109375" defaultRowHeight="15.75" x14ac:dyDescent="0.25"/>
  <cols>
    <col min="1" max="1" width="14.42578125" style="397" customWidth="1"/>
    <col min="2" max="2" width="15.7109375" style="397" customWidth="1"/>
    <col min="3" max="3" width="14.85546875" style="397" customWidth="1"/>
    <col min="4" max="4" width="27.5703125" style="397" customWidth="1"/>
    <col min="5" max="5" width="75.7109375" style="100" customWidth="1"/>
    <col min="6" max="6" width="28.85546875" style="397" customWidth="1"/>
    <col min="7" max="7" width="11" style="397" customWidth="1"/>
    <col min="8" max="13" width="15.7109375" style="397" customWidth="1"/>
    <col min="14" max="14" width="80.42578125" style="5" hidden="1" customWidth="1"/>
    <col min="15" max="15" width="10.28515625" style="401" hidden="1" customWidth="1"/>
    <col min="16" max="17" width="11.5703125" style="401" hidden="1" customWidth="1"/>
    <col min="18" max="18" width="10.28515625" style="401" hidden="1" customWidth="1"/>
    <col min="19" max="20" width="8.7109375" style="401" hidden="1" bestFit="1" customWidth="1"/>
    <col min="21" max="21" width="9.140625" style="401" hidden="1" customWidth="1"/>
    <col min="22" max="23" width="10.28515625" style="401" hidden="1" customWidth="1"/>
    <col min="24" max="24" width="25.5703125" style="401" hidden="1" customWidth="1"/>
    <col min="25" max="25" width="13.5703125" style="401" customWidth="1"/>
    <col min="26" max="26" width="17.28515625" style="401" customWidth="1"/>
    <col min="27" max="27" width="18.85546875" style="401" customWidth="1"/>
    <col min="28" max="28" width="9.140625" style="401" bestFit="1" customWidth="1"/>
    <col min="29" max="39" width="8.7109375" style="401" bestFit="1" customWidth="1"/>
    <col min="40" max="40" width="8.7109375" style="397" bestFit="1" customWidth="1"/>
    <col min="41" max="16384" width="8.7109375" style="397"/>
  </cols>
  <sheetData>
    <row r="1" spans="1:40" s="401" customFormat="1" ht="144.75" customHeight="1" x14ac:dyDescent="0.3">
      <c r="A1" s="394"/>
      <c r="B1" s="388"/>
      <c r="C1" s="388"/>
      <c r="D1" s="388"/>
      <c r="E1" s="99"/>
      <c r="F1" s="388"/>
      <c r="G1" s="388"/>
      <c r="H1" s="388"/>
      <c r="I1" s="388"/>
      <c r="J1" s="484" t="s">
        <v>314</v>
      </c>
      <c r="K1" s="484"/>
      <c r="L1" s="484"/>
      <c r="M1" s="484"/>
      <c r="N1" s="1"/>
      <c r="AN1" s="397"/>
    </row>
    <row r="2" spans="1:40" s="401" customFormat="1" ht="18.75" customHeight="1" x14ac:dyDescent="0.25">
      <c r="A2" s="485" t="s">
        <v>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"/>
      <c r="AN2" s="397"/>
    </row>
    <row r="3" spans="1:40" s="401" customFormat="1" ht="18.75" customHeight="1" x14ac:dyDescent="0.25">
      <c r="A3" s="504" t="s">
        <v>338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"/>
      <c r="AN3" s="397"/>
    </row>
    <row r="4" spans="1:40" s="401" customFormat="1" ht="18.75" customHeight="1" x14ac:dyDescent="0.25">
      <c r="A4" s="394"/>
      <c r="B4" s="394"/>
      <c r="C4" s="485" t="s">
        <v>1</v>
      </c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5"/>
      <c r="AN4" s="397"/>
    </row>
    <row r="5" spans="1:40" ht="10.5" customHeight="1" x14ac:dyDescent="0.25"/>
    <row r="6" spans="1:40" s="401" customFormat="1" ht="81.75" customHeight="1" x14ac:dyDescent="0.25">
      <c r="A6" s="505" t="s">
        <v>2</v>
      </c>
      <c r="B6" s="505" t="s">
        <v>3</v>
      </c>
      <c r="C6" s="508" t="s">
        <v>275</v>
      </c>
      <c r="D6" s="478" t="s">
        <v>5</v>
      </c>
      <c r="E6" s="478" t="s">
        <v>6</v>
      </c>
      <c r="F6" s="478" t="s">
        <v>7</v>
      </c>
      <c r="G6" s="492"/>
      <c r="H6" s="493"/>
      <c r="I6" s="493"/>
      <c r="J6" s="494"/>
      <c r="K6" s="493" t="s">
        <v>8</v>
      </c>
      <c r="L6" s="493"/>
      <c r="M6" s="494"/>
      <c r="N6" s="475" t="s">
        <v>9</v>
      </c>
      <c r="O6" s="477" t="s">
        <v>10</v>
      </c>
      <c r="P6" s="476"/>
      <c r="Q6" s="476"/>
      <c r="R6" s="477"/>
      <c r="T6" s="475" t="s">
        <v>11</v>
      </c>
      <c r="U6" s="476"/>
      <c r="V6" s="476"/>
      <c r="W6" s="477"/>
      <c r="AN6" s="397"/>
    </row>
    <row r="7" spans="1:40" s="401" customFormat="1" ht="23.25" customHeight="1" x14ac:dyDescent="0.25">
      <c r="A7" s="506"/>
      <c r="B7" s="506"/>
      <c r="C7" s="509"/>
      <c r="D7" s="479"/>
      <c r="E7" s="479"/>
      <c r="F7" s="478" t="s">
        <v>12</v>
      </c>
      <c r="G7" s="481" t="s">
        <v>13</v>
      </c>
      <c r="H7" s="483" t="s">
        <v>14</v>
      </c>
      <c r="I7" s="483"/>
      <c r="J7" s="483"/>
      <c r="K7" s="495"/>
      <c r="L7" s="495"/>
      <c r="M7" s="496"/>
      <c r="N7" s="499"/>
      <c r="O7" s="390"/>
      <c r="P7" s="389"/>
      <c r="Q7" s="389"/>
      <c r="R7" s="389"/>
      <c r="T7" s="389"/>
      <c r="U7" s="389"/>
      <c r="V7" s="389"/>
      <c r="W7" s="389"/>
      <c r="AN7" s="397"/>
    </row>
    <row r="8" spans="1:40" s="401" customFormat="1" ht="22.5" customHeight="1" x14ac:dyDescent="0.25">
      <c r="A8" s="506"/>
      <c r="B8" s="506"/>
      <c r="C8" s="509"/>
      <c r="D8" s="479"/>
      <c r="E8" s="479"/>
      <c r="F8" s="479"/>
      <c r="G8" s="482"/>
      <c r="H8" s="483"/>
      <c r="I8" s="483"/>
      <c r="J8" s="483"/>
      <c r="K8" s="497"/>
      <c r="L8" s="497"/>
      <c r="M8" s="498"/>
      <c r="N8" s="500"/>
      <c r="O8" s="390"/>
      <c r="P8" s="389"/>
      <c r="Q8" s="389"/>
      <c r="R8" s="389"/>
      <c r="T8" s="389"/>
      <c r="U8" s="389"/>
      <c r="V8" s="389"/>
      <c r="W8" s="389"/>
      <c r="AN8" s="397"/>
    </row>
    <row r="9" spans="1:40" s="401" customFormat="1" ht="43.5" customHeight="1" x14ac:dyDescent="0.25">
      <c r="A9" s="507"/>
      <c r="B9" s="507"/>
      <c r="C9" s="510"/>
      <c r="D9" s="480"/>
      <c r="E9" s="480"/>
      <c r="F9" s="480"/>
      <c r="G9" s="480"/>
      <c r="H9" s="392" t="s">
        <v>15</v>
      </c>
      <c r="I9" s="392" t="s">
        <v>16</v>
      </c>
      <c r="J9" s="392" t="s">
        <v>17</v>
      </c>
      <c r="K9" s="391" t="s">
        <v>15</v>
      </c>
      <c r="L9" s="391" t="s">
        <v>16</v>
      </c>
      <c r="M9" s="391" t="s">
        <v>17</v>
      </c>
      <c r="N9" s="6"/>
      <c r="O9" s="7">
        <v>2020</v>
      </c>
      <c r="P9" s="8">
        <v>2021</v>
      </c>
      <c r="Q9" s="8">
        <v>2022</v>
      </c>
      <c r="R9" s="8">
        <v>2023</v>
      </c>
      <c r="T9" s="8">
        <v>2020</v>
      </c>
      <c r="U9" s="8">
        <v>2021</v>
      </c>
      <c r="V9" s="8">
        <v>2022</v>
      </c>
      <c r="W9" s="8">
        <v>2023</v>
      </c>
      <c r="AN9" s="397"/>
    </row>
    <row r="10" spans="1:40" s="401" customFormat="1" x14ac:dyDescent="0.25">
      <c r="A10" s="391">
        <v>1</v>
      </c>
      <c r="B10" s="391">
        <v>2</v>
      </c>
      <c r="C10" s="391">
        <v>3</v>
      </c>
      <c r="D10" s="391">
        <v>4</v>
      </c>
      <c r="E10" s="403">
        <v>5</v>
      </c>
      <c r="F10" s="391">
        <v>6</v>
      </c>
      <c r="G10" s="391">
        <v>7</v>
      </c>
      <c r="H10" s="391">
        <v>8</v>
      </c>
      <c r="I10" s="391">
        <v>9</v>
      </c>
      <c r="J10" s="391">
        <v>10</v>
      </c>
      <c r="K10" s="391">
        <v>11</v>
      </c>
      <c r="L10" s="391">
        <v>12</v>
      </c>
      <c r="M10" s="391">
        <v>13</v>
      </c>
      <c r="N10" s="6"/>
      <c r="AN10" s="397"/>
    </row>
    <row r="11" spans="1:40" s="401" customFormat="1" ht="18.75" x14ac:dyDescent="0.25">
      <c r="A11" s="148" t="s">
        <v>281</v>
      </c>
      <c r="B11" s="148" t="s">
        <v>281</v>
      </c>
      <c r="C11" s="149" t="s">
        <v>281</v>
      </c>
      <c r="D11" s="149" t="s">
        <v>281</v>
      </c>
      <c r="E11" s="84" t="s">
        <v>19</v>
      </c>
      <c r="F11" s="148" t="s">
        <v>281</v>
      </c>
      <c r="G11" s="149" t="s">
        <v>281</v>
      </c>
      <c r="H11" s="149" t="s">
        <v>281</v>
      </c>
      <c r="I11" s="149" t="s">
        <v>281</v>
      </c>
      <c r="J11" s="149" t="s">
        <v>281</v>
      </c>
      <c r="K11" s="12">
        <f>K12+K128</f>
        <v>565246.22</v>
      </c>
      <c r="L11" s="12">
        <f>L12+L128</f>
        <v>421877.24</v>
      </c>
      <c r="M11" s="12">
        <f>M12+M128</f>
        <v>201526.31</v>
      </c>
      <c r="N11" s="6"/>
      <c r="O11" s="13"/>
      <c r="P11" s="13"/>
      <c r="Q11" s="13"/>
      <c r="R11" s="13"/>
      <c r="S11" s="13"/>
      <c r="T11" s="13"/>
      <c r="U11" s="13"/>
      <c r="V11" s="13"/>
      <c r="W11" s="13"/>
      <c r="AN11" s="397"/>
    </row>
    <row r="12" spans="1:40" ht="51" customHeight="1" x14ac:dyDescent="0.25">
      <c r="A12" s="461">
        <v>1</v>
      </c>
      <c r="B12" s="461" t="s">
        <v>81</v>
      </c>
      <c r="C12" s="461" t="s">
        <v>18</v>
      </c>
      <c r="D12" s="461" t="s">
        <v>18</v>
      </c>
      <c r="E12" s="518" t="s">
        <v>268</v>
      </c>
      <c r="F12" s="134" t="s">
        <v>364</v>
      </c>
      <c r="G12" s="134" t="s">
        <v>24</v>
      </c>
      <c r="H12" s="144">
        <f>H21+H36+H43+H50+H57+H64+H83+H87+H91+H95+H114</f>
        <v>4</v>
      </c>
      <c r="I12" s="144">
        <f>I21+I36+I43+I50+I57+I64+I83+I87+I91+I114</f>
        <v>7</v>
      </c>
      <c r="J12" s="144">
        <f>J21+J36+J43+J50+J57+J64+J83+J87+J91</f>
        <v>0</v>
      </c>
      <c r="K12" s="511">
        <f>K14+K17+K21+K28+K32+K36+K43+K50+K57+K64+K71+K75+K79+K83+K87+K91+K95+K102+K105+K108+K111+K114+K121</f>
        <v>368922.52</v>
      </c>
      <c r="L12" s="511">
        <f>L14+L17+L21+L28+L32+L36+L43+L50+L57+L64+L71+L75+L79+L83+L87+L91+L96+L102+L105+L108+L111+L114+L121</f>
        <v>241872.66999999998</v>
      </c>
      <c r="M12" s="511">
        <f>M14+M17+M21+M28+M32+M36+M43+M50+M57+M64+M71+M75+M79+M83+M87+M91+M96+M102+M105+M108+M111+M114+M121</f>
        <v>0</v>
      </c>
    </row>
    <row r="13" spans="1:40" ht="39.950000000000003" customHeight="1" x14ac:dyDescent="0.25">
      <c r="A13" s="501"/>
      <c r="B13" s="501" t="s">
        <v>81</v>
      </c>
      <c r="C13" s="501" t="s">
        <v>18</v>
      </c>
      <c r="D13" s="501" t="s">
        <v>18</v>
      </c>
      <c r="E13" s="519"/>
      <c r="F13" s="134" t="s">
        <v>23</v>
      </c>
      <c r="G13" s="134" t="s">
        <v>24</v>
      </c>
      <c r="H13" s="144">
        <f>H14+H17+H22+H28+H32+H37+H44+H51++H58+H65+H71+H75++H79+H84+H88++H92+H96++H102+H105+H108+H111+H115+H121</f>
        <v>6</v>
      </c>
      <c r="I13" s="144">
        <f>I14+I17+I22+I28+I32+I37+I44+I51++I58+I65+I71+I75++I79+I84+I88++I92+I96++I102+I105+I108+I111+I115+I121</f>
        <v>12</v>
      </c>
      <c r="J13" s="144">
        <f>J14+J17+J22+J28+J32+J37+J44+J51++J58+J65+J71+J75++J79+J84+J88++J92+J96++J102+J105+J108+J111+J115+J121</f>
        <v>0</v>
      </c>
      <c r="K13" s="512"/>
      <c r="L13" s="512"/>
      <c r="M13" s="512"/>
    </row>
    <row r="14" spans="1:40" ht="39.950000000000003" customHeight="1" x14ac:dyDescent="0.25">
      <c r="A14" s="513">
        <v>1</v>
      </c>
      <c r="B14" s="515" t="s">
        <v>81</v>
      </c>
      <c r="C14" s="516">
        <v>45269</v>
      </c>
      <c r="D14" s="517" t="s">
        <v>195</v>
      </c>
      <c r="E14" s="396" t="s">
        <v>227</v>
      </c>
      <c r="F14" s="95" t="s">
        <v>23</v>
      </c>
      <c r="G14" s="96" t="s">
        <v>24</v>
      </c>
      <c r="H14" s="238">
        <v>1</v>
      </c>
      <c r="I14" s="95">
        <v>0</v>
      </c>
      <c r="J14" s="95">
        <v>0</v>
      </c>
      <c r="K14" s="395">
        <v>1217.9100000000001</v>
      </c>
      <c r="L14" s="395">
        <v>0</v>
      </c>
      <c r="M14" s="395">
        <v>0</v>
      </c>
      <c r="Z14" s="520"/>
      <c r="AA14" s="425"/>
    </row>
    <row r="15" spans="1:40" ht="20.100000000000001" customHeight="1" x14ac:dyDescent="0.25">
      <c r="A15" s="514"/>
      <c r="B15" s="515"/>
      <c r="C15" s="516"/>
      <c r="D15" s="517"/>
      <c r="E15" s="90" t="s">
        <v>485</v>
      </c>
      <c r="F15" s="404" t="s">
        <v>281</v>
      </c>
      <c r="G15" s="398" t="s">
        <v>18</v>
      </c>
      <c r="H15" s="233" t="s">
        <v>36</v>
      </c>
      <c r="I15" s="398" t="s">
        <v>18</v>
      </c>
      <c r="J15" s="398" t="s">
        <v>18</v>
      </c>
      <c r="K15" s="404" t="s">
        <v>281</v>
      </c>
      <c r="L15" s="404" t="s">
        <v>281</v>
      </c>
      <c r="M15" s="404" t="s">
        <v>281</v>
      </c>
      <c r="N15" s="404" t="s">
        <v>281</v>
      </c>
      <c r="O15" s="404" t="s">
        <v>281</v>
      </c>
      <c r="P15" s="404" t="s">
        <v>281</v>
      </c>
      <c r="Q15" s="404" t="s">
        <v>281</v>
      </c>
      <c r="R15" s="404" t="s">
        <v>281</v>
      </c>
      <c r="S15" s="404" t="s">
        <v>281</v>
      </c>
      <c r="T15" s="404" t="s">
        <v>281</v>
      </c>
      <c r="U15" s="404" t="s">
        <v>281</v>
      </c>
      <c r="V15" s="404" t="s">
        <v>281</v>
      </c>
      <c r="W15" s="404" t="s">
        <v>281</v>
      </c>
      <c r="X15" s="404" t="s">
        <v>281</v>
      </c>
    </row>
    <row r="16" spans="1:40" ht="20.100000000000001" customHeight="1" x14ac:dyDescent="0.25">
      <c r="A16" s="514"/>
      <c r="B16" s="515"/>
      <c r="C16" s="516"/>
      <c r="D16" s="517"/>
      <c r="E16" s="90" t="s">
        <v>222</v>
      </c>
      <c r="F16" s="404" t="s">
        <v>281</v>
      </c>
      <c r="G16" s="398" t="s">
        <v>18</v>
      </c>
      <c r="H16" s="233" t="s">
        <v>54</v>
      </c>
      <c r="I16" s="398" t="s">
        <v>18</v>
      </c>
      <c r="J16" s="398" t="s">
        <v>18</v>
      </c>
      <c r="K16" s="404" t="s">
        <v>281</v>
      </c>
      <c r="L16" s="404" t="s">
        <v>281</v>
      </c>
      <c r="M16" s="404" t="s">
        <v>281</v>
      </c>
      <c r="N16" s="404" t="s">
        <v>281</v>
      </c>
      <c r="O16" s="404" t="s">
        <v>281</v>
      </c>
      <c r="P16" s="404" t="s">
        <v>281</v>
      </c>
      <c r="Q16" s="404" t="s">
        <v>281</v>
      </c>
      <c r="R16" s="404" t="s">
        <v>281</v>
      </c>
      <c r="S16" s="404" t="s">
        <v>281</v>
      </c>
      <c r="T16" s="404" t="s">
        <v>281</v>
      </c>
      <c r="U16" s="404" t="s">
        <v>281</v>
      </c>
      <c r="V16" s="404" t="s">
        <v>281</v>
      </c>
      <c r="W16" s="404" t="s">
        <v>281</v>
      </c>
      <c r="X16" s="404" t="s">
        <v>281</v>
      </c>
    </row>
    <row r="17" spans="1:40" ht="50.1" customHeight="1" x14ac:dyDescent="0.25">
      <c r="A17" s="513">
        <v>1</v>
      </c>
      <c r="B17" s="515" t="s">
        <v>81</v>
      </c>
      <c r="C17" s="515" t="s">
        <v>119</v>
      </c>
      <c r="D17" s="515" t="s">
        <v>195</v>
      </c>
      <c r="E17" s="396" t="s">
        <v>82</v>
      </c>
      <c r="F17" s="96" t="s">
        <v>23</v>
      </c>
      <c r="G17" s="96" t="s">
        <v>24</v>
      </c>
      <c r="H17" s="95">
        <v>0</v>
      </c>
      <c r="I17" s="95">
        <v>1</v>
      </c>
      <c r="J17" s="95">
        <v>0</v>
      </c>
      <c r="K17" s="395">
        <v>175569.7</v>
      </c>
      <c r="L17" s="395">
        <v>43892.41</v>
      </c>
      <c r="M17" s="395">
        <v>0</v>
      </c>
    </row>
    <row r="18" spans="1:40" x14ac:dyDescent="0.25">
      <c r="A18" s="514"/>
      <c r="B18" s="514"/>
      <c r="C18" s="514"/>
      <c r="D18" s="514"/>
      <c r="E18" s="90" t="s">
        <v>220</v>
      </c>
      <c r="F18" s="404" t="s">
        <v>281</v>
      </c>
      <c r="G18" s="404" t="s">
        <v>281</v>
      </c>
      <c r="H18" s="399" t="s">
        <v>63</v>
      </c>
      <c r="I18" s="399" t="s">
        <v>18</v>
      </c>
      <c r="J18" s="399" t="s">
        <v>18</v>
      </c>
      <c r="K18" s="404" t="s">
        <v>281</v>
      </c>
      <c r="L18" s="404" t="s">
        <v>281</v>
      </c>
      <c r="M18" s="404" t="s">
        <v>281</v>
      </c>
    </row>
    <row r="19" spans="1:40" x14ac:dyDescent="0.25">
      <c r="A19" s="514"/>
      <c r="B19" s="514"/>
      <c r="C19" s="514"/>
      <c r="D19" s="514"/>
      <c r="E19" s="90" t="s">
        <v>221</v>
      </c>
      <c r="F19" s="404" t="s">
        <v>281</v>
      </c>
      <c r="G19" s="404" t="s">
        <v>281</v>
      </c>
      <c r="H19" s="399" t="s">
        <v>18</v>
      </c>
      <c r="I19" s="399" t="s">
        <v>36</v>
      </c>
      <c r="J19" s="399" t="s">
        <v>18</v>
      </c>
      <c r="K19" s="404" t="s">
        <v>281</v>
      </c>
      <c r="L19" s="404" t="s">
        <v>281</v>
      </c>
      <c r="M19" s="404" t="s">
        <v>281</v>
      </c>
    </row>
    <row r="20" spans="1:40" x14ac:dyDescent="0.25">
      <c r="A20" s="514"/>
      <c r="B20" s="514"/>
      <c r="C20" s="514"/>
      <c r="D20" s="514"/>
      <c r="E20" s="90" t="s">
        <v>222</v>
      </c>
      <c r="F20" s="404" t="s">
        <v>281</v>
      </c>
      <c r="G20" s="404" t="s">
        <v>281</v>
      </c>
      <c r="H20" s="399" t="s">
        <v>18</v>
      </c>
      <c r="I20" s="399" t="s">
        <v>36</v>
      </c>
      <c r="J20" s="399" t="s">
        <v>18</v>
      </c>
      <c r="K20" s="404" t="s">
        <v>281</v>
      </c>
      <c r="L20" s="404" t="s">
        <v>281</v>
      </c>
      <c r="M20" s="404" t="s">
        <v>281</v>
      </c>
    </row>
    <row r="21" spans="1:40" ht="39" customHeight="1" x14ac:dyDescent="0.25">
      <c r="A21" s="513">
        <v>1</v>
      </c>
      <c r="B21" s="515" t="s">
        <v>81</v>
      </c>
      <c r="C21" s="516">
        <v>45261</v>
      </c>
      <c r="D21" s="515" t="s">
        <v>195</v>
      </c>
      <c r="E21" s="452" t="s">
        <v>83</v>
      </c>
      <c r="F21" s="96" t="s">
        <v>364</v>
      </c>
      <c r="G21" s="96" t="s">
        <v>24</v>
      </c>
      <c r="H21" s="95">
        <v>1</v>
      </c>
      <c r="I21" s="95">
        <v>0</v>
      </c>
      <c r="J21" s="95">
        <v>0</v>
      </c>
      <c r="K21" s="450">
        <v>18796.54</v>
      </c>
      <c r="L21" s="450">
        <v>82055.67</v>
      </c>
      <c r="M21" s="450">
        <v>0</v>
      </c>
    </row>
    <row r="22" spans="1:40" ht="30" customHeight="1" x14ac:dyDescent="0.25">
      <c r="A22" s="513"/>
      <c r="B22" s="515"/>
      <c r="C22" s="516"/>
      <c r="D22" s="515"/>
      <c r="E22" s="453"/>
      <c r="F22" s="95" t="s">
        <v>23</v>
      </c>
      <c r="G22" s="96" t="s">
        <v>24</v>
      </c>
      <c r="H22" s="95">
        <v>0</v>
      </c>
      <c r="I22" s="95">
        <v>1</v>
      </c>
      <c r="J22" s="95">
        <v>0</v>
      </c>
      <c r="K22" s="451"/>
      <c r="L22" s="451" t="s">
        <v>18</v>
      </c>
      <c r="M22" s="451" t="s">
        <v>18</v>
      </c>
    </row>
    <row r="23" spans="1:40" s="79" customFormat="1" x14ac:dyDescent="0.25">
      <c r="A23" s="514"/>
      <c r="B23" s="515"/>
      <c r="C23" s="516"/>
      <c r="D23" s="515"/>
      <c r="E23" s="90" t="s">
        <v>359</v>
      </c>
      <c r="F23" s="404" t="s">
        <v>281</v>
      </c>
      <c r="G23" s="404" t="s">
        <v>281</v>
      </c>
      <c r="H23" s="400" t="s">
        <v>224</v>
      </c>
      <c r="I23" s="393" t="s">
        <v>18</v>
      </c>
      <c r="J23" s="393" t="s">
        <v>18</v>
      </c>
      <c r="K23" s="404" t="s">
        <v>281</v>
      </c>
      <c r="L23" s="404" t="s">
        <v>281</v>
      </c>
      <c r="M23" s="404" t="s">
        <v>281</v>
      </c>
      <c r="N23" s="93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</row>
    <row r="24" spans="1:40" s="79" customFormat="1" x14ac:dyDescent="0.25">
      <c r="A24" s="514"/>
      <c r="B24" s="515"/>
      <c r="C24" s="516"/>
      <c r="D24" s="515"/>
      <c r="E24" s="90" t="s">
        <v>360</v>
      </c>
      <c r="F24" s="404" t="s">
        <v>281</v>
      </c>
      <c r="G24" s="404" t="s">
        <v>281</v>
      </c>
      <c r="H24" s="400" t="s">
        <v>381</v>
      </c>
      <c r="I24" s="393" t="s">
        <v>18</v>
      </c>
      <c r="J24" s="393" t="s">
        <v>18</v>
      </c>
      <c r="K24" s="404" t="s">
        <v>281</v>
      </c>
      <c r="L24" s="404" t="s">
        <v>281</v>
      </c>
      <c r="M24" s="404" t="s">
        <v>281</v>
      </c>
      <c r="N24" s="93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</row>
    <row r="25" spans="1:40" s="5" customFormat="1" x14ac:dyDescent="0.25">
      <c r="A25" s="514"/>
      <c r="B25" s="515"/>
      <c r="C25" s="516"/>
      <c r="D25" s="515"/>
      <c r="E25" s="90" t="s">
        <v>220</v>
      </c>
      <c r="F25" s="404" t="s">
        <v>281</v>
      </c>
      <c r="G25" s="404" t="s">
        <v>281</v>
      </c>
      <c r="H25" s="393" t="s">
        <v>18</v>
      </c>
      <c r="I25" s="393" t="s">
        <v>63</v>
      </c>
      <c r="J25" s="393" t="s">
        <v>18</v>
      </c>
      <c r="K25" s="404" t="s">
        <v>281</v>
      </c>
      <c r="L25" s="404" t="s">
        <v>281</v>
      </c>
      <c r="M25" s="404" t="s">
        <v>281</v>
      </c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1"/>
      <c r="AM25" s="401"/>
      <c r="AN25" s="397"/>
    </row>
    <row r="26" spans="1:40" s="5" customFormat="1" x14ac:dyDescent="0.25">
      <c r="A26" s="514"/>
      <c r="B26" s="515"/>
      <c r="C26" s="516"/>
      <c r="D26" s="515"/>
      <c r="E26" s="90" t="s">
        <v>221</v>
      </c>
      <c r="F26" s="404" t="s">
        <v>281</v>
      </c>
      <c r="G26" s="404" t="s">
        <v>281</v>
      </c>
      <c r="H26" s="393" t="s">
        <v>18</v>
      </c>
      <c r="I26" s="400" t="s">
        <v>38</v>
      </c>
      <c r="J26" s="393" t="s">
        <v>18</v>
      </c>
      <c r="K26" s="404" t="s">
        <v>281</v>
      </c>
      <c r="L26" s="404" t="s">
        <v>281</v>
      </c>
      <c r="M26" s="404" t="s">
        <v>281</v>
      </c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397"/>
    </row>
    <row r="27" spans="1:40" s="5" customFormat="1" x14ac:dyDescent="0.25">
      <c r="A27" s="514"/>
      <c r="B27" s="515"/>
      <c r="C27" s="516"/>
      <c r="D27" s="515"/>
      <c r="E27" s="90" t="s">
        <v>222</v>
      </c>
      <c r="F27" s="404" t="s">
        <v>281</v>
      </c>
      <c r="G27" s="404" t="s">
        <v>281</v>
      </c>
      <c r="H27" s="393" t="s">
        <v>18</v>
      </c>
      <c r="I27" s="400" t="s">
        <v>38</v>
      </c>
      <c r="J27" s="393" t="s">
        <v>18</v>
      </c>
      <c r="K27" s="404" t="s">
        <v>281</v>
      </c>
      <c r="L27" s="404" t="s">
        <v>281</v>
      </c>
      <c r="M27" s="404" t="s">
        <v>281</v>
      </c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397"/>
    </row>
    <row r="28" spans="1:40" s="5" customFormat="1" ht="47.25" x14ac:dyDescent="0.25">
      <c r="A28" s="513">
        <v>1</v>
      </c>
      <c r="B28" s="515" t="s">
        <v>81</v>
      </c>
      <c r="C28" s="516">
        <v>45265</v>
      </c>
      <c r="D28" s="515" t="s">
        <v>195</v>
      </c>
      <c r="E28" s="396" t="s">
        <v>84</v>
      </c>
      <c r="F28" s="96" t="s">
        <v>361</v>
      </c>
      <c r="G28" s="96" t="s">
        <v>24</v>
      </c>
      <c r="H28" s="95">
        <v>0</v>
      </c>
      <c r="I28" s="95">
        <v>1</v>
      </c>
      <c r="J28" s="95">
        <v>0</v>
      </c>
      <c r="K28" s="395">
        <v>19807.87</v>
      </c>
      <c r="L28" s="395">
        <v>0</v>
      </c>
      <c r="M28" s="395">
        <v>0</v>
      </c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397"/>
    </row>
    <row r="29" spans="1:40" s="5" customFormat="1" x14ac:dyDescent="0.25">
      <c r="A29" s="514"/>
      <c r="B29" s="515"/>
      <c r="C29" s="516"/>
      <c r="D29" s="515"/>
      <c r="E29" s="90" t="s">
        <v>220</v>
      </c>
      <c r="F29" s="404" t="s">
        <v>281</v>
      </c>
      <c r="G29" s="404" t="s">
        <v>281</v>
      </c>
      <c r="H29" s="400" t="s">
        <v>223</v>
      </c>
      <c r="I29" s="393" t="s">
        <v>18</v>
      </c>
      <c r="J29" s="398" t="s">
        <v>18</v>
      </c>
      <c r="K29" s="404" t="s">
        <v>281</v>
      </c>
      <c r="L29" s="404" t="s">
        <v>281</v>
      </c>
      <c r="M29" s="404" t="s">
        <v>281</v>
      </c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  <c r="AJ29" s="401"/>
      <c r="AK29" s="401"/>
      <c r="AL29" s="401"/>
      <c r="AM29" s="401"/>
      <c r="AN29" s="397"/>
    </row>
    <row r="30" spans="1:40" s="5" customFormat="1" x14ac:dyDescent="0.25">
      <c r="A30" s="514"/>
      <c r="B30" s="515"/>
      <c r="C30" s="516"/>
      <c r="D30" s="515"/>
      <c r="E30" s="90" t="s">
        <v>221</v>
      </c>
      <c r="F30" s="404" t="s">
        <v>281</v>
      </c>
      <c r="G30" s="404" t="s">
        <v>281</v>
      </c>
      <c r="H30" s="393" t="s">
        <v>18</v>
      </c>
      <c r="I30" s="400" t="s">
        <v>36</v>
      </c>
      <c r="J30" s="398" t="s">
        <v>18</v>
      </c>
      <c r="K30" s="404" t="s">
        <v>281</v>
      </c>
      <c r="L30" s="404" t="s">
        <v>281</v>
      </c>
      <c r="M30" s="404" t="s">
        <v>281</v>
      </c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397"/>
    </row>
    <row r="31" spans="1:40" s="5" customFormat="1" x14ac:dyDescent="0.25">
      <c r="A31" s="514"/>
      <c r="B31" s="515"/>
      <c r="C31" s="516"/>
      <c r="D31" s="515"/>
      <c r="E31" s="90" t="s">
        <v>222</v>
      </c>
      <c r="F31" s="404" t="s">
        <v>281</v>
      </c>
      <c r="G31" s="404" t="s">
        <v>281</v>
      </c>
      <c r="H31" s="393" t="s">
        <v>18</v>
      </c>
      <c r="I31" s="400" t="s">
        <v>36</v>
      </c>
      <c r="J31" s="398" t="s">
        <v>18</v>
      </c>
      <c r="K31" s="404" t="s">
        <v>281</v>
      </c>
      <c r="L31" s="404" t="s">
        <v>281</v>
      </c>
      <c r="M31" s="404" t="s">
        <v>281</v>
      </c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1"/>
      <c r="AH31" s="401"/>
      <c r="AI31" s="401"/>
      <c r="AJ31" s="401"/>
      <c r="AK31" s="401"/>
      <c r="AL31" s="401"/>
      <c r="AM31" s="401"/>
      <c r="AN31" s="397"/>
    </row>
    <row r="32" spans="1:40" s="5" customFormat="1" ht="47.25" x14ac:dyDescent="0.25">
      <c r="A32" s="513">
        <v>1</v>
      </c>
      <c r="B32" s="515" t="s">
        <v>81</v>
      </c>
      <c r="C32" s="516">
        <v>45268</v>
      </c>
      <c r="D32" s="515" t="s">
        <v>195</v>
      </c>
      <c r="E32" s="396" t="s">
        <v>85</v>
      </c>
      <c r="F32" s="96" t="s">
        <v>361</v>
      </c>
      <c r="G32" s="96" t="s">
        <v>24</v>
      </c>
      <c r="H32" s="95">
        <v>0</v>
      </c>
      <c r="I32" s="95">
        <v>1</v>
      </c>
      <c r="J32" s="95">
        <v>0</v>
      </c>
      <c r="K32" s="395">
        <v>0</v>
      </c>
      <c r="L32" s="395">
        <f>27636.41+5674.8</f>
        <v>33311.21</v>
      </c>
      <c r="M32" s="395">
        <v>0</v>
      </c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1"/>
      <c r="AJ32" s="401"/>
      <c r="AK32" s="401"/>
      <c r="AL32" s="401"/>
      <c r="AM32" s="401"/>
      <c r="AN32" s="397"/>
    </row>
    <row r="33" spans="1:40" s="5" customFormat="1" x14ac:dyDescent="0.25">
      <c r="A33" s="514"/>
      <c r="B33" s="515"/>
      <c r="C33" s="516"/>
      <c r="D33" s="515"/>
      <c r="E33" s="90" t="s">
        <v>220</v>
      </c>
      <c r="F33" s="404" t="s">
        <v>281</v>
      </c>
      <c r="G33" s="404" t="s">
        <v>281</v>
      </c>
      <c r="H33" s="400" t="s">
        <v>223</v>
      </c>
      <c r="I33" s="393" t="s">
        <v>18</v>
      </c>
      <c r="J33" s="398" t="s">
        <v>18</v>
      </c>
      <c r="K33" s="404" t="s">
        <v>281</v>
      </c>
      <c r="L33" s="404" t="s">
        <v>281</v>
      </c>
      <c r="M33" s="404" t="s">
        <v>281</v>
      </c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  <c r="AJ33" s="401"/>
      <c r="AK33" s="401"/>
      <c r="AL33" s="401"/>
      <c r="AM33" s="401"/>
      <c r="AN33" s="397"/>
    </row>
    <row r="34" spans="1:40" s="5" customFormat="1" x14ac:dyDescent="0.25">
      <c r="A34" s="514"/>
      <c r="B34" s="515"/>
      <c r="C34" s="516"/>
      <c r="D34" s="515"/>
      <c r="E34" s="90" t="s">
        <v>221</v>
      </c>
      <c r="F34" s="404" t="s">
        <v>281</v>
      </c>
      <c r="G34" s="404" t="s">
        <v>281</v>
      </c>
      <c r="H34" s="393" t="s">
        <v>18</v>
      </c>
      <c r="I34" s="400" t="s">
        <v>606</v>
      </c>
      <c r="J34" s="398" t="s">
        <v>18</v>
      </c>
      <c r="K34" s="404" t="s">
        <v>281</v>
      </c>
      <c r="L34" s="404" t="s">
        <v>281</v>
      </c>
      <c r="M34" s="404" t="s">
        <v>281</v>
      </c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397"/>
    </row>
    <row r="35" spans="1:40" s="5" customFormat="1" x14ac:dyDescent="0.25">
      <c r="A35" s="514"/>
      <c r="B35" s="515"/>
      <c r="C35" s="516"/>
      <c r="D35" s="515"/>
      <c r="E35" s="90" t="s">
        <v>222</v>
      </c>
      <c r="F35" s="404" t="s">
        <v>281</v>
      </c>
      <c r="G35" s="404" t="s">
        <v>281</v>
      </c>
      <c r="H35" s="393" t="s">
        <v>18</v>
      </c>
      <c r="I35" s="400" t="s">
        <v>607</v>
      </c>
      <c r="J35" s="398" t="s">
        <v>18</v>
      </c>
      <c r="K35" s="404" t="s">
        <v>281</v>
      </c>
      <c r="L35" s="404" t="s">
        <v>281</v>
      </c>
      <c r="M35" s="404" t="s">
        <v>281</v>
      </c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  <c r="AK35" s="401"/>
      <c r="AL35" s="401"/>
      <c r="AM35" s="401"/>
      <c r="AN35" s="397"/>
    </row>
    <row r="36" spans="1:40" s="5" customFormat="1" ht="35.25" customHeight="1" x14ac:dyDescent="0.25">
      <c r="A36" s="513">
        <v>1</v>
      </c>
      <c r="B36" s="515" t="s">
        <v>81</v>
      </c>
      <c r="C36" s="516">
        <v>45270</v>
      </c>
      <c r="D36" s="515" t="s">
        <v>195</v>
      </c>
      <c r="E36" s="452" t="s">
        <v>86</v>
      </c>
      <c r="F36" s="96" t="s">
        <v>364</v>
      </c>
      <c r="G36" s="96" t="s">
        <v>24</v>
      </c>
      <c r="H36" s="95">
        <v>1</v>
      </c>
      <c r="I36" s="95">
        <v>0</v>
      </c>
      <c r="J36" s="95">
        <v>0</v>
      </c>
      <c r="K36" s="450">
        <f>16963.8+111.66</f>
        <v>17075.46</v>
      </c>
      <c r="L36" s="450">
        <v>0</v>
      </c>
      <c r="M36" s="450">
        <v>0</v>
      </c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397"/>
    </row>
    <row r="37" spans="1:40" s="5" customFormat="1" ht="30" customHeight="1" x14ac:dyDescent="0.25">
      <c r="A37" s="513"/>
      <c r="B37" s="515"/>
      <c r="C37" s="516"/>
      <c r="D37" s="515"/>
      <c r="E37" s="453"/>
      <c r="F37" s="95" t="s">
        <v>23</v>
      </c>
      <c r="G37" s="96" t="s">
        <v>24</v>
      </c>
      <c r="H37" s="95">
        <v>0</v>
      </c>
      <c r="I37" s="95">
        <v>1</v>
      </c>
      <c r="J37" s="95">
        <v>0</v>
      </c>
      <c r="K37" s="451"/>
      <c r="L37" s="451"/>
      <c r="M37" s="45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397"/>
    </row>
    <row r="38" spans="1:40" s="5" customFormat="1" x14ac:dyDescent="0.25">
      <c r="A38" s="514"/>
      <c r="B38" s="515"/>
      <c r="C38" s="516"/>
      <c r="D38" s="515"/>
      <c r="E38" s="90" t="s">
        <v>359</v>
      </c>
      <c r="F38" s="404" t="s">
        <v>281</v>
      </c>
      <c r="G38" s="404" t="s">
        <v>281</v>
      </c>
      <c r="H38" s="400" t="s">
        <v>223</v>
      </c>
      <c r="I38" s="398" t="s">
        <v>18</v>
      </c>
      <c r="J38" s="398" t="s">
        <v>18</v>
      </c>
      <c r="K38" s="404" t="s">
        <v>281</v>
      </c>
      <c r="L38" s="404" t="s">
        <v>281</v>
      </c>
      <c r="M38" s="404" t="s">
        <v>281</v>
      </c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401"/>
      <c r="AE38" s="401"/>
      <c r="AF38" s="401"/>
      <c r="AG38" s="401"/>
      <c r="AH38" s="401"/>
      <c r="AI38" s="401"/>
      <c r="AJ38" s="401"/>
      <c r="AK38" s="401"/>
      <c r="AL38" s="401"/>
      <c r="AM38" s="401"/>
      <c r="AN38" s="397"/>
    </row>
    <row r="39" spans="1:40" s="5" customFormat="1" x14ac:dyDescent="0.25">
      <c r="A39" s="514"/>
      <c r="B39" s="515"/>
      <c r="C39" s="516"/>
      <c r="D39" s="515"/>
      <c r="E39" s="90" t="s">
        <v>360</v>
      </c>
      <c r="F39" s="404" t="s">
        <v>281</v>
      </c>
      <c r="G39" s="404" t="s">
        <v>281</v>
      </c>
      <c r="H39" s="400" t="s">
        <v>223</v>
      </c>
      <c r="I39" s="398" t="s">
        <v>18</v>
      </c>
      <c r="J39" s="398" t="s">
        <v>18</v>
      </c>
      <c r="K39" s="404" t="s">
        <v>281</v>
      </c>
      <c r="L39" s="404" t="s">
        <v>281</v>
      </c>
      <c r="M39" s="404" t="s">
        <v>281</v>
      </c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397"/>
    </row>
    <row r="40" spans="1:40" s="5" customFormat="1" x14ac:dyDescent="0.25">
      <c r="A40" s="514"/>
      <c r="B40" s="515"/>
      <c r="C40" s="516"/>
      <c r="D40" s="515"/>
      <c r="E40" s="90" t="s">
        <v>220</v>
      </c>
      <c r="F40" s="404" t="s">
        <v>281</v>
      </c>
      <c r="G40" s="404" t="s">
        <v>281</v>
      </c>
      <c r="H40" s="400" t="s">
        <v>224</v>
      </c>
      <c r="I40" s="398" t="s">
        <v>18</v>
      </c>
      <c r="J40" s="398" t="s">
        <v>18</v>
      </c>
      <c r="K40" s="404" t="s">
        <v>281</v>
      </c>
      <c r="L40" s="404" t="s">
        <v>281</v>
      </c>
      <c r="M40" s="404" t="s">
        <v>281</v>
      </c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397"/>
    </row>
    <row r="41" spans="1:40" s="5" customFormat="1" x14ac:dyDescent="0.25">
      <c r="A41" s="514"/>
      <c r="B41" s="515"/>
      <c r="C41" s="516"/>
      <c r="D41" s="515"/>
      <c r="E41" s="90" t="s">
        <v>221</v>
      </c>
      <c r="F41" s="404" t="s">
        <v>281</v>
      </c>
      <c r="G41" s="404" t="s">
        <v>281</v>
      </c>
      <c r="H41" s="398" t="s">
        <v>18</v>
      </c>
      <c r="I41" s="400" t="s">
        <v>68</v>
      </c>
      <c r="J41" s="398" t="s">
        <v>18</v>
      </c>
      <c r="K41" s="404" t="s">
        <v>281</v>
      </c>
      <c r="L41" s="404" t="s">
        <v>281</v>
      </c>
      <c r="M41" s="404" t="s">
        <v>281</v>
      </c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  <c r="AJ41" s="401"/>
      <c r="AK41" s="401"/>
      <c r="AL41" s="401"/>
      <c r="AM41" s="401"/>
      <c r="AN41" s="397"/>
    </row>
    <row r="42" spans="1:40" s="5" customFormat="1" x14ac:dyDescent="0.25">
      <c r="A42" s="514"/>
      <c r="B42" s="515"/>
      <c r="C42" s="516"/>
      <c r="D42" s="515"/>
      <c r="E42" s="90" t="s">
        <v>222</v>
      </c>
      <c r="F42" s="404" t="s">
        <v>281</v>
      </c>
      <c r="G42" s="404" t="s">
        <v>281</v>
      </c>
      <c r="H42" s="398" t="s">
        <v>18</v>
      </c>
      <c r="I42" s="400" t="s">
        <v>606</v>
      </c>
      <c r="J42" s="398" t="s">
        <v>18</v>
      </c>
      <c r="K42" s="404" t="s">
        <v>281</v>
      </c>
      <c r="L42" s="404" t="s">
        <v>281</v>
      </c>
      <c r="M42" s="404" t="s">
        <v>281</v>
      </c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  <c r="AJ42" s="401"/>
      <c r="AK42" s="401"/>
      <c r="AL42" s="401"/>
      <c r="AM42" s="401"/>
      <c r="AN42" s="397"/>
    </row>
    <row r="43" spans="1:40" s="5" customFormat="1" ht="33.75" customHeight="1" x14ac:dyDescent="0.25">
      <c r="A43" s="513">
        <v>1</v>
      </c>
      <c r="B43" s="515" t="s">
        <v>81</v>
      </c>
      <c r="C43" s="516">
        <v>45271</v>
      </c>
      <c r="D43" s="515" t="s">
        <v>195</v>
      </c>
      <c r="E43" s="452" t="s">
        <v>87</v>
      </c>
      <c r="F43" s="96" t="s">
        <v>364</v>
      </c>
      <c r="G43" s="96" t="s">
        <v>24</v>
      </c>
      <c r="H43" s="95">
        <v>0</v>
      </c>
      <c r="I43" s="95">
        <v>1</v>
      </c>
      <c r="J43" s="95">
        <v>0</v>
      </c>
      <c r="K43" s="450">
        <v>0</v>
      </c>
      <c r="L43" s="450">
        <f>16556.17-7309.89</f>
        <v>9246.2799999999988</v>
      </c>
      <c r="M43" s="450">
        <v>0</v>
      </c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397"/>
    </row>
    <row r="44" spans="1:40" s="5" customFormat="1" ht="30" customHeight="1" x14ac:dyDescent="0.25">
      <c r="A44" s="513"/>
      <c r="B44" s="515"/>
      <c r="C44" s="516"/>
      <c r="D44" s="515"/>
      <c r="E44" s="453"/>
      <c r="F44" s="95" t="s">
        <v>23</v>
      </c>
      <c r="G44" s="96" t="s">
        <v>24</v>
      </c>
      <c r="H44" s="95">
        <v>0</v>
      </c>
      <c r="I44" s="95">
        <v>0</v>
      </c>
      <c r="J44" s="95">
        <v>0</v>
      </c>
      <c r="K44" s="451"/>
      <c r="L44" s="451"/>
      <c r="M44" s="45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397"/>
    </row>
    <row r="45" spans="1:40" s="5" customFormat="1" x14ac:dyDescent="0.25">
      <c r="A45" s="514"/>
      <c r="B45" s="515"/>
      <c r="C45" s="516"/>
      <c r="D45" s="515"/>
      <c r="E45" s="90" t="s">
        <v>359</v>
      </c>
      <c r="F45" s="404" t="s">
        <v>281</v>
      </c>
      <c r="G45" s="404" t="s">
        <v>281</v>
      </c>
      <c r="H45" s="398" t="s">
        <v>18</v>
      </c>
      <c r="I45" s="399" t="s">
        <v>606</v>
      </c>
      <c r="J45" s="398" t="s">
        <v>18</v>
      </c>
      <c r="K45" s="404" t="s">
        <v>281</v>
      </c>
      <c r="L45" s="404" t="s">
        <v>281</v>
      </c>
      <c r="M45" s="404" t="s">
        <v>281</v>
      </c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397"/>
    </row>
    <row r="46" spans="1:40" s="5" customFormat="1" x14ac:dyDescent="0.25">
      <c r="A46" s="514"/>
      <c r="B46" s="515"/>
      <c r="C46" s="516"/>
      <c r="D46" s="515"/>
      <c r="E46" s="90" t="s">
        <v>360</v>
      </c>
      <c r="F46" s="404" t="s">
        <v>281</v>
      </c>
      <c r="G46" s="404" t="s">
        <v>281</v>
      </c>
      <c r="H46" s="398" t="s">
        <v>18</v>
      </c>
      <c r="I46" s="399" t="s">
        <v>606</v>
      </c>
      <c r="J46" s="398" t="s">
        <v>18</v>
      </c>
      <c r="K46" s="404" t="s">
        <v>281</v>
      </c>
      <c r="L46" s="404" t="s">
        <v>281</v>
      </c>
      <c r="M46" s="404" t="s">
        <v>281</v>
      </c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397"/>
    </row>
    <row r="47" spans="1:40" s="5" customFormat="1" x14ac:dyDescent="0.25">
      <c r="A47" s="514"/>
      <c r="B47" s="515"/>
      <c r="C47" s="516"/>
      <c r="D47" s="515"/>
      <c r="E47" s="90" t="s">
        <v>220</v>
      </c>
      <c r="F47" s="404" t="s">
        <v>281</v>
      </c>
      <c r="G47" s="404" t="s">
        <v>281</v>
      </c>
      <c r="H47" s="398" t="s">
        <v>18</v>
      </c>
      <c r="I47" s="398" t="s">
        <v>18</v>
      </c>
      <c r="J47" s="398" t="s">
        <v>18</v>
      </c>
      <c r="K47" s="404" t="s">
        <v>281</v>
      </c>
      <c r="L47" s="404" t="s">
        <v>281</v>
      </c>
      <c r="M47" s="404" t="s">
        <v>281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397"/>
    </row>
    <row r="48" spans="1:40" s="5" customFormat="1" x14ac:dyDescent="0.25">
      <c r="A48" s="514"/>
      <c r="B48" s="515"/>
      <c r="C48" s="516"/>
      <c r="D48" s="515"/>
      <c r="E48" s="90" t="s">
        <v>221</v>
      </c>
      <c r="F48" s="404" t="s">
        <v>281</v>
      </c>
      <c r="G48" s="404" t="s">
        <v>281</v>
      </c>
      <c r="H48" s="398" t="s">
        <v>18</v>
      </c>
      <c r="I48" s="398" t="s">
        <v>18</v>
      </c>
      <c r="J48" s="398" t="s">
        <v>18</v>
      </c>
      <c r="K48" s="404" t="s">
        <v>281</v>
      </c>
      <c r="L48" s="404" t="s">
        <v>281</v>
      </c>
      <c r="M48" s="404" t="s">
        <v>281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1"/>
      <c r="AL48" s="401"/>
      <c r="AM48" s="401"/>
      <c r="AN48" s="397"/>
    </row>
    <row r="49" spans="1:40" s="5" customFormat="1" x14ac:dyDescent="0.25">
      <c r="A49" s="514"/>
      <c r="B49" s="515"/>
      <c r="C49" s="516"/>
      <c r="D49" s="515"/>
      <c r="E49" s="90" t="s">
        <v>222</v>
      </c>
      <c r="F49" s="404" t="s">
        <v>281</v>
      </c>
      <c r="G49" s="404" t="s">
        <v>281</v>
      </c>
      <c r="H49" s="398" t="s">
        <v>18</v>
      </c>
      <c r="I49" s="398" t="s">
        <v>18</v>
      </c>
      <c r="J49" s="398" t="s">
        <v>18</v>
      </c>
      <c r="K49" s="404" t="s">
        <v>281</v>
      </c>
      <c r="L49" s="404" t="s">
        <v>281</v>
      </c>
      <c r="M49" s="404" t="s">
        <v>281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  <c r="AJ49" s="401"/>
      <c r="AK49" s="401"/>
      <c r="AL49" s="401"/>
      <c r="AM49" s="401"/>
      <c r="AN49" s="397"/>
    </row>
    <row r="50" spans="1:40" s="5" customFormat="1" ht="39" customHeight="1" x14ac:dyDescent="0.25">
      <c r="A50" s="513">
        <v>1</v>
      </c>
      <c r="B50" s="515" t="s">
        <v>81</v>
      </c>
      <c r="C50" s="516">
        <v>45272</v>
      </c>
      <c r="D50" s="515" t="s">
        <v>195</v>
      </c>
      <c r="E50" s="452" t="s">
        <v>362</v>
      </c>
      <c r="F50" s="96" t="s">
        <v>364</v>
      </c>
      <c r="G50" s="96" t="s">
        <v>24</v>
      </c>
      <c r="H50" s="95">
        <v>0</v>
      </c>
      <c r="I50" s="95">
        <v>1</v>
      </c>
      <c r="J50" s="95">
        <v>0</v>
      </c>
      <c r="K50" s="450">
        <v>0</v>
      </c>
      <c r="L50" s="450">
        <f>27347.96-19169.75</f>
        <v>8178.2099999999991</v>
      </c>
      <c r="M50" s="450"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1"/>
      <c r="AL50" s="401"/>
      <c r="AM50" s="401"/>
      <c r="AN50" s="397"/>
    </row>
    <row r="51" spans="1:40" s="5" customFormat="1" ht="30" customHeight="1" x14ac:dyDescent="0.25">
      <c r="A51" s="513"/>
      <c r="B51" s="515"/>
      <c r="C51" s="516"/>
      <c r="D51" s="515"/>
      <c r="E51" s="453"/>
      <c r="F51" s="95" t="s">
        <v>23</v>
      </c>
      <c r="G51" s="96" t="s">
        <v>24</v>
      </c>
      <c r="H51" s="95">
        <v>0</v>
      </c>
      <c r="I51" s="95">
        <v>0</v>
      </c>
      <c r="J51" s="95">
        <v>0</v>
      </c>
      <c r="K51" s="451"/>
      <c r="L51" s="451"/>
      <c r="M51" s="45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/>
      <c r="AJ51" s="401"/>
      <c r="AK51" s="401"/>
      <c r="AL51" s="401"/>
      <c r="AM51" s="401"/>
      <c r="AN51" s="397"/>
    </row>
    <row r="52" spans="1:40" s="5" customFormat="1" x14ac:dyDescent="0.25">
      <c r="A52" s="514"/>
      <c r="B52" s="515"/>
      <c r="C52" s="516"/>
      <c r="D52" s="515"/>
      <c r="E52" s="90" t="s">
        <v>359</v>
      </c>
      <c r="F52" s="404" t="s">
        <v>281</v>
      </c>
      <c r="G52" s="404" t="s">
        <v>281</v>
      </c>
      <c r="H52" s="398" t="s">
        <v>18</v>
      </c>
      <c r="I52" s="399" t="s">
        <v>606</v>
      </c>
      <c r="J52" s="398" t="s">
        <v>18</v>
      </c>
      <c r="K52" s="404" t="s">
        <v>281</v>
      </c>
      <c r="L52" s="404" t="s">
        <v>281</v>
      </c>
      <c r="M52" s="404" t="s">
        <v>281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1"/>
      <c r="AL52" s="401"/>
      <c r="AM52" s="401"/>
      <c r="AN52" s="397"/>
    </row>
    <row r="53" spans="1:40" s="5" customFormat="1" x14ac:dyDescent="0.25">
      <c r="A53" s="514"/>
      <c r="B53" s="515"/>
      <c r="C53" s="516"/>
      <c r="D53" s="515"/>
      <c r="E53" s="90" t="s">
        <v>360</v>
      </c>
      <c r="F53" s="404" t="s">
        <v>281</v>
      </c>
      <c r="G53" s="404" t="s">
        <v>281</v>
      </c>
      <c r="H53" s="398" t="s">
        <v>18</v>
      </c>
      <c r="I53" s="399" t="s">
        <v>606</v>
      </c>
      <c r="J53" s="398" t="s">
        <v>18</v>
      </c>
      <c r="K53" s="404" t="s">
        <v>281</v>
      </c>
      <c r="L53" s="404" t="s">
        <v>281</v>
      </c>
      <c r="M53" s="404" t="s">
        <v>281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1"/>
      <c r="AB53" s="401"/>
      <c r="AC53" s="401"/>
      <c r="AD53" s="401"/>
      <c r="AE53" s="401"/>
      <c r="AF53" s="401"/>
      <c r="AG53" s="401"/>
      <c r="AH53" s="401"/>
      <c r="AI53" s="401"/>
      <c r="AJ53" s="401"/>
      <c r="AK53" s="401"/>
      <c r="AL53" s="401"/>
      <c r="AM53" s="401"/>
      <c r="AN53" s="397"/>
    </row>
    <row r="54" spans="1:40" s="5" customFormat="1" x14ac:dyDescent="0.25">
      <c r="A54" s="514"/>
      <c r="B54" s="515"/>
      <c r="C54" s="516"/>
      <c r="D54" s="515"/>
      <c r="E54" s="90" t="s">
        <v>220</v>
      </c>
      <c r="F54" s="404" t="s">
        <v>281</v>
      </c>
      <c r="G54" s="404" t="s">
        <v>281</v>
      </c>
      <c r="H54" s="398" t="s">
        <v>18</v>
      </c>
      <c r="I54" s="398" t="s">
        <v>18</v>
      </c>
      <c r="J54" s="398" t="s">
        <v>18</v>
      </c>
      <c r="K54" s="404" t="s">
        <v>281</v>
      </c>
      <c r="L54" s="404" t="s">
        <v>281</v>
      </c>
      <c r="M54" s="404" t="s">
        <v>281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1"/>
      <c r="AL54" s="401"/>
      <c r="AM54" s="401"/>
      <c r="AN54" s="397"/>
    </row>
    <row r="55" spans="1:40" s="5" customFormat="1" x14ac:dyDescent="0.25">
      <c r="A55" s="514"/>
      <c r="B55" s="515"/>
      <c r="C55" s="516"/>
      <c r="D55" s="515"/>
      <c r="E55" s="90" t="s">
        <v>221</v>
      </c>
      <c r="F55" s="404" t="s">
        <v>281</v>
      </c>
      <c r="G55" s="404" t="s">
        <v>281</v>
      </c>
      <c r="H55" s="398" t="s">
        <v>18</v>
      </c>
      <c r="I55" s="398" t="s">
        <v>18</v>
      </c>
      <c r="J55" s="398" t="s">
        <v>18</v>
      </c>
      <c r="K55" s="404" t="s">
        <v>281</v>
      </c>
      <c r="L55" s="404" t="s">
        <v>281</v>
      </c>
      <c r="M55" s="404" t="s">
        <v>281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1"/>
      <c r="AB55" s="401"/>
      <c r="AC55" s="401"/>
      <c r="AD55" s="401"/>
      <c r="AE55" s="401"/>
      <c r="AF55" s="401"/>
      <c r="AG55" s="401"/>
      <c r="AH55" s="401"/>
      <c r="AI55" s="401"/>
      <c r="AJ55" s="401"/>
      <c r="AK55" s="401"/>
      <c r="AL55" s="401"/>
      <c r="AM55" s="401"/>
      <c r="AN55" s="397"/>
    </row>
    <row r="56" spans="1:40" s="5" customFormat="1" x14ac:dyDescent="0.25">
      <c r="A56" s="514"/>
      <c r="B56" s="515"/>
      <c r="C56" s="516"/>
      <c r="D56" s="515"/>
      <c r="E56" s="90" t="s">
        <v>222</v>
      </c>
      <c r="F56" s="404" t="s">
        <v>281</v>
      </c>
      <c r="G56" s="404" t="s">
        <v>281</v>
      </c>
      <c r="H56" s="398" t="s">
        <v>18</v>
      </c>
      <c r="I56" s="398" t="s">
        <v>18</v>
      </c>
      <c r="J56" s="398" t="s">
        <v>18</v>
      </c>
      <c r="K56" s="404" t="s">
        <v>281</v>
      </c>
      <c r="L56" s="404" t="s">
        <v>281</v>
      </c>
      <c r="M56" s="404" t="s">
        <v>281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1"/>
      <c r="AB56" s="401"/>
      <c r="AC56" s="401"/>
      <c r="AD56" s="401"/>
      <c r="AE56" s="401"/>
      <c r="AF56" s="401"/>
      <c r="AG56" s="401"/>
      <c r="AH56" s="401"/>
      <c r="AI56" s="401"/>
      <c r="AJ56" s="401"/>
      <c r="AK56" s="401"/>
      <c r="AL56" s="401"/>
      <c r="AM56" s="401"/>
      <c r="AN56" s="397"/>
    </row>
    <row r="57" spans="1:40" s="5" customFormat="1" ht="37.5" customHeight="1" x14ac:dyDescent="0.25">
      <c r="A57" s="513">
        <v>1</v>
      </c>
      <c r="B57" s="515" t="s">
        <v>81</v>
      </c>
      <c r="C57" s="516">
        <v>45273</v>
      </c>
      <c r="D57" s="515" t="s">
        <v>195</v>
      </c>
      <c r="E57" s="452" t="s">
        <v>88</v>
      </c>
      <c r="F57" s="96" t="s">
        <v>364</v>
      </c>
      <c r="G57" s="96" t="s">
        <v>24</v>
      </c>
      <c r="H57" s="95">
        <v>0</v>
      </c>
      <c r="I57" s="95">
        <v>1</v>
      </c>
      <c r="J57" s="95">
        <v>0</v>
      </c>
      <c r="K57" s="450">
        <v>4698.4399999999996</v>
      </c>
      <c r="L57" s="450">
        <v>6328.73</v>
      </c>
      <c r="M57" s="450">
        <v>0</v>
      </c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401"/>
      <c r="AN57" s="397"/>
    </row>
    <row r="58" spans="1:40" s="5" customFormat="1" ht="30" customHeight="1" x14ac:dyDescent="0.25">
      <c r="A58" s="513"/>
      <c r="B58" s="515"/>
      <c r="C58" s="516"/>
      <c r="D58" s="515"/>
      <c r="E58" s="521"/>
      <c r="F58" s="95" t="s">
        <v>23</v>
      </c>
      <c r="G58" s="96" t="s">
        <v>24</v>
      </c>
      <c r="H58" s="95">
        <v>0</v>
      </c>
      <c r="I58" s="95">
        <v>1</v>
      </c>
      <c r="J58" s="95">
        <v>0</v>
      </c>
      <c r="K58" s="451"/>
      <c r="L58" s="451"/>
      <c r="M58" s="45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401"/>
      <c r="AC58" s="401"/>
      <c r="AD58" s="401"/>
      <c r="AE58" s="401"/>
      <c r="AF58" s="401"/>
      <c r="AG58" s="401"/>
      <c r="AH58" s="401"/>
      <c r="AI58" s="401"/>
      <c r="AJ58" s="401"/>
      <c r="AK58" s="401"/>
      <c r="AL58" s="401"/>
      <c r="AM58" s="401"/>
      <c r="AN58" s="397"/>
    </row>
    <row r="59" spans="1:40" s="5" customFormat="1" x14ac:dyDescent="0.25">
      <c r="A59" s="514"/>
      <c r="B59" s="515"/>
      <c r="C59" s="516"/>
      <c r="D59" s="515"/>
      <c r="E59" s="90" t="s">
        <v>359</v>
      </c>
      <c r="F59" s="398" t="s">
        <v>18</v>
      </c>
      <c r="G59" s="398" t="s">
        <v>18</v>
      </c>
      <c r="H59" s="400" t="s">
        <v>18</v>
      </c>
      <c r="I59" s="393" t="s">
        <v>36</v>
      </c>
      <c r="J59" s="398" t="s">
        <v>18</v>
      </c>
      <c r="K59" s="65" t="s">
        <v>18</v>
      </c>
      <c r="L59" s="65" t="s">
        <v>18</v>
      </c>
      <c r="M59" s="65" t="s">
        <v>18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1"/>
      <c r="AB59" s="401"/>
      <c r="AC59" s="401"/>
      <c r="AD59" s="401"/>
      <c r="AE59" s="401"/>
      <c r="AF59" s="401"/>
      <c r="AG59" s="401"/>
      <c r="AH59" s="401"/>
      <c r="AI59" s="401"/>
      <c r="AJ59" s="401"/>
      <c r="AK59" s="401"/>
      <c r="AL59" s="401"/>
      <c r="AM59" s="401"/>
      <c r="AN59" s="397"/>
    </row>
    <row r="60" spans="1:40" s="5" customFormat="1" x14ac:dyDescent="0.25">
      <c r="A60" s="514"/>
      <c r="B60" s="515"/>
      <c r="C60" s="516"/>
      <c r="D60" s="515"/>
      <c r="E60" s="90" t="s">
        <v>360</v>
      </c>
      <c r="F60" s="398" t="s">
        <v>18</v>
      </c>
      <c r="G60" s="398" t="s">
        <v>18</v>
      </c>
      <c r="H60" s="400" t="s">
        <v>18</v>
      </c>
      <c r="I60" s="393" t="s">
        <v>36</v>
      </c>
      <c r="J60" s="398" t="s">
        <v>18</v>
      </c>
      <c r="K60" s="65" t="s">
        <v>18</v>
      </c>
      <c r="L60" s="65" t="s">
        <v>18</v>
      </c>
      <c r="M60" s="65" t="s">
        <v>18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1"/>
      <c r="AB60" s="401"/>
      <c r="AC60" s="401"/>
      <c r="AD60" s="401"/>
      <c r="AE60" s="401"/>
      <c r="AF60" s="401"/>
      <c r="AG60" s="401"/>
      <c r="AH60" s="401"/>
      <c r="AI60" s="401"/>
      <c r="AJ60" s="401"/>
      <c r="AK60" s="401"/>
      <c r="AL60" s="401"/>
      <c r="AM60" s="401"/>
      <c r="AN60" s="397"/>
    </row>
    <row r="61" spans="1:40" s="5" customFormat="1" x14ac:dyDescent="0.25">
      <c r="A61" s="514"/>
      <c r="B61" s="515"/>
      <c r="C61" s="516"/>
      <c r="D61" s="515"/>
      <c r="E61" s="90" t="s">
        <v>220</v>
      </c>
      <c r="F61" s="398" t="s">
        <v>18</v>
      </c>
      <c r="G61" s="398" t="s">
        <v>18</v>
      </c>
      <c r="H61" s="400" t="s">
        <v>18</v>
      </c>
      <c r="I61" s="393" t="s">
        <v>36</v>
      </c>
      <c r="J61" s="398" t="s">
        <v>18</v>
      </c>
      <c r="K61" s="65" t="s">
        <v>18</v>
      </c>
      <c r="L61" s="65" t="s">
        <v>18</v>
      </c>
      <c r="M61" s="65" t="s">
        <v>18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401"/>
      <c r="AN61" s="397"/>
    </row>
    <row r="62" spans="1:40" s="5" customFormat="1" x14ac:dyDescent="0.25">
      <c r="A62" s="514"/>
      <c r="B62" s="515"/>
      <c r="C62" s="516"/>
      <c r="D62" s="515"/>
      <c r="E62" s="90" t="s">
        <v>221</v>
      </c>
      <c r="F62" s="398" t="s">
        <v>18</v>
      </c>
      <c r="G62" s="398" t="s">
        <v>18</v>
      </c>
      <c r="H62" s="393" t="s">
        <v>18</v>
      </c>
      <c r="I62" s="400" t="s">
        <v>224</v>
      </c>
      <c r="J62" s="398" t="s">
        <v>18</v>
      </c>
      <c r="K62" s="65" t="s">
        <v>18</v>
      </c>
      <c r="L62" s="65" t="s">
        <v>18</v>
      </c>
      <c r="M62" s="65" t="s">
        <v>18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1"/>
      <c r="AN62" s="397"/>
    </row>
    <row r="63" spans="1:40" s="5" customFormat="1" x14ac:dyDescent="0.25">
      <c r="A63" s="514"/>
      <c r="B63" s="515"/>
      <c r="C63" s="516"/>
      <c r="D63" s="515"/>
      <c r="E63" s="90" t="s">
        <v>222</v>
      </c>
      <c r="F63" s="398" t="s">
        <v>18</v>
      </c>
      <c r="G63" s="398" t="s">
        <v>18</v>
      </c>
      <c r="H63" s="393" t="s">
        <v>18</v>
      </c>
      <c r="I63" s="400" t="s">
        <v>38</v>
      </c>
      <c r="J63" s="398" t="s">
        <v>18</v>
      </c>
      <c r="K63" s="65" t="s">
        <v>18</v>
      </c>
      <c r="L63" s="65" t="s">
        <v>18</v>
      </c>
      <c r="M63" s="65" t="s">
        <v>18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397"/>
    </row>
    <row r="64" spans="1:40" s="5" customFormat="1" ht="39" customHeight="1" x14ac:dyDescent="0.25">
      <c r="A64" s="513">
        <v>1</v>
      </c>
      <c r="B64" s="515" t="s">
        <v>81</v>
      </c>
      <c r="C64" s="516">
        <v>45274</v>
      </c>
      <c r="D64" s="515" t="s">
        <v>195</v>
      </c>
      <c r="E64" s="452" t="s">
        <v>89</v>
      </c>
      <c r="F64" s="96" t="s">
        <v>364</v>
      </c>
      <c r="G64" s="96" t="s">
        <v>24</v>
      </c>
      <c r="H64" s="95">
        <v>1</v>
      </c>
      <c r="I64" s="95">
        <v>0</v>
      </c>
      <c r="J64" s="95">
        <v>0</v>
      </c>
      <c r="K64" s="450">
        <v>40619.919999999998</v>
      </c>
      <c r="L64" s="450">
        <v>0</v>
      </c>
      <c r="M64" s="450"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397"/>
    </row>
    <row r="65" spans="1:40" s="5" customFormat="1" ht="30" customHeight="1" x14ac:dyDescent="0.25">
      <c r="A65" s="513"/>
      <c r="B65" s="515"/>
      <c r="C65" s="516"/>
      <c r="D65" s="515"/>
      <c r="E65" s="521"/>
      <c r="F65" s="95" t="s">
        <v>23</v>
      </c>
      <c r="G65" s="96" t="s">
        <v>24</v>
      </c>
      <c r="H65" s="95">
        <v>0</v>
      </c>
      <c r="I65" s="95">
        <v>1</v>
      </c>
      <c r="J65" s="95">
        <v>0</v>
      </c>
      <c r="K65" s="451"/>
      <c r="L65" s="451"/>
      <c r="M65" s="45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397"/>
    </row>
    <row r="66" spans="1:40" s="5" customFormat="1" x14ac:dyDescent="0.25">
      <c r="A66" s="514"/>
      <c r="B66" s="515"/>
      <c r="C66" s="516"/>
      <c r="D66" s="515"/>
      <c r="E66" s="90" t="s">
        <v>359</v>
      </c>
      <c r="F66" s="398" t="s">
        <v>18</v>
      </c>
      <c r="G66" s="398" t="s">
        <v>18</v>
      </c>
      <c r="H66" s="400" t="s">
        <v>224</v>
      </c>
      <c r="I66" s="393" t="s">
        <v>18</v>
      </c>
      <c r="J66" s="398" t="s">
        <v>18</v>
      </c>
      <c r="K66" s="65" t="s">
        <v>18</v>
      </c>
      <c r="L66" s="65" t="s">
        <v>18</v>
      </c>
      <c r="M66" s="65" t="s">
        <v>18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397"/>
    </row>
    <row r="67" spans="1:40" s="5" customFormat="1" x14ac:dyDescent="0.25">
      <c r="A67" s="514"/>
      <c r="B67" s="515"/>
      <c r="C67" s="516"/>
      <c r="D67" s="515"/>
      <c r="E67" s="90" t="s">
        <v>360</v>
      </c>
      <c r="F67" s="398" t="s">
        <v>18</v>
      </c>
      <c r="G67" s="398" t="s">
        <v>18</v>
      </c>
      <c r="H67" s="400" t="s">
        <v>38</v>
      </c>
      <c r="I67" s="393" t="s">
        <v>18</v>
      </c>
      <c r="J67" s="398" t="s">
        <v>18</v>
      </c>
      <c r="K67" s="65" t="s">
        <v>18</v>
      </c>
      <c r="L67" s="65" t="s">
        <v>18</v>
      </c>
      <c r="M67" s="65" t="s">
        <v>18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401"/>
      <c r="AE67" s="401"/>
      <c r="AF67" s="401"/>
      <c r="AG67" s="401"/>
      <c r="AH67" s="401"/>
      <c r="AI67" s="401"/>
      <c r="AJ67" s="401"/>
      <c r="AK67" s="401"/>
      <c r="AL67" s="401"/>
      <c r="AM67" s="401"/>
      <c r="AN67" s="397"/>
    </row>
    <row r="68" spans="1:40" s="5" customFormat="1" x14ac:dyDescent="0.25">
      <c r="A68" s="514"/>
      <c r="B68" s="515"/>
      <c r="C68" s="516"/>
      <c r="D68" s="515"/>
      <c r="E68" s="90" t="s">
        <v>220</v>
      </c>
      <c r="F68" s="398" t="s">
        <v>18</v>
      </c>
      <c r="G68" s="398" t="s">
        <v>18</v>
      </c>
      <c r="H68" s="398" t="s">
        <v>18</v>
      </c>
      <c r="I68" s="393" t="s">
        <v>63</v>
      </c>
      <c r="J68" s="398" t="s">
        <v>18</v>
      </c>
      <c r="K68" s="65" t="s">
        <v>18</v>
      </c>
      <c r="L68" s="65" t="s">
        <v>18</v>
      </c>
      <c r="M68" s="65" t="s">
        <v>18</v>
      </c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  <c r="AJ68" s="401"/>
      <c r="AK68" s="401"/>
      <c r="AL68" s="401"/>
      <c r="AM68" s="401"/>
      <c r="AN68" s="397"/>
    </row>
    <row r="69" spans="1:40" s="5" customFormat="1" x14ac:dyDescent="0.25">
      <c r="A69" s="514"/>
      <c r="B69" s="515"/>
      <c r="C69" s="516"/>
      <c r="D69" s="515"/>
      <c r="E69" s="90" t="s">
        <v>221</v>
      </c>
      <c r="F69" s="398" t="s">
        <v>18</v>
      </c>
      <c r="G69" s="398" t="s">
        <v>18</v>
      </c>
      <c r="H69" s="393" t="s">
        <v>18</v>
      </c>
      <c r="I69" s="400" t="s">
        <v>226</v>
      </c>
      <c r="J69" s="398" t="s">
        <v>18</v>
      </c>
      <c r="K69" s="65" t="s">
        <v>18</v>
      </c>
      <c r="L69" s="65" t="s">
        <v>18</v>
      </c>
      <c r="M69" s="65" t="s">
        <v>18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  <c r="AJ69" s="401"/>
      <c r="AK69" s="401"/>
      <c r="AL69" s="401"/>
      <c r="AM69" s="401"/>
      <c r="AN69" s="397"/>
    </row>
    <row r="70" spans="1:40" s="5" customFormat="1" x14ac:dyDescent="0.25">
      <c r="A70" s="514"/>
      <c r="B70" s="515"/>
      <c r="C70" s="516"/>
      <c r="D70" s="515"/>
      <c r="E70" s="90" t="s">
        <v>222</v>
      </c>
      <c r="F70" s="398" t="s">
        <v>18</v>
      </c>
      <c r="G70" s="398" t="s">
        <v>18</v>
      </c>
      <c r="H70" s="393" t="s">
        <v>18</v>
      </c>
      <c r="I70" s="400" t="s">
        <v>226</v>
      </c>
      <c r="J70" s="398" t="s">
        <v>18</v>
      </c>
      <c r="K70" s="65" t="s">
        <v>18</v>
      </c>
      <c r="L70" s="65" t="s">
        <v>18</v>
      </c>
      <c r="M70" s="65" t="s">
        <v>18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1"/>
      <c r="AN70" s="397"/>
    </row>
    <row r="71" spans="1:40" s="5" customFormat="1" ht="50.1" customHeight="1" x14ac:dyDescent="0.25">
      <c r="A71" s="513">
        <v>1</v>
      </c>
      <c r="B71" s="515" t="s">
        <v>81</v>
      </c>
      <c r="C71" s="516">
        <v>45277</v>
      </c>
      <c r="D71" s="515" t="s">
        <v>195</v>
      </c>
      <c r="E71" s="396" t="s">
        <v>90</v>
      </c>
      <c r="F71" s="95" t="s">
        <v>23</v>
      </c>
      <c r="G71" s="96" t="s">
        <v>24</v>
      </c>
      <c r="H71" s="95">
        <v>1</v>
      </c>
      <c r="I71" s="95">
        <v>0</v>
      </c>
      <c r="J71" s="96" t="s">
        <v>28</v>
      </c>
      <c r="K71" s="395">
        <v>11718.43</v>
      </c>
      <c r="L71" s="395">
        <v>0</v>
      </c>
      <c r="M71" s="395"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  <c r="AJ71" s="401"/>
      <c r="AK71" s="401"/>
      <c r="AL71" s="401"/>
      <c r="AM71" s="401"/>
      <c r="AN71" s="397"/>
    </row>
    <row r="72" spans="1:40" s="5" customFormat="1" x14ac:dyDescent="0.25">
      <c r="A72" s="513"/>
      <c r="B72" s="515"/>
      <c r="C72" s="516"/>
      <c r="D72" s="515"/>
      <c r="E72" s="90" t="s">
        <v>220</v>
      </c>
      <c r="F72" s="398" t="s">
        <v>18</v>
      </c>
      <c r="G72" s="398" t="s">
        <v>18</v>
      </c>
      <c r="H72" s="400" t="s">
        <v>55</v>
      </c>
      <c r="I72" s="398" t="s">
        <v>18</v>
      </c>
      <c r="J72" s="398" t="s">
        <v>18</v>
      </c>
      <c r="K72" s="65" t="s">
        <v>18</v>
      </c>
      <c r="L72" s="65" t="s">
        <v>18</v>
      </c>
      <c r="M72" s="65" t="s">
        <v>18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/>
      <c r="AJ72" s="401"/>
      <c r="AK72" s="401"/>
      <c r="AL72" s="401"/>
      <c r="AM72" s="401"/>
      <c r="AN72" s="397"/>
    </row>
    <row r="73" spans="1:40" s="5" customFormat="1" x14ac:dyDescent="0.25">
      <c r="A73" s="513"/>
      <c r="B73" s="515"/>
      <c r="C73" s="516"/>
      <c r="D73" s="515"/>
      <c r="E73" s="90" t="s">
        <v>221</v>
      </c>
      <c r="F73" s="398" t="s">
        <v>18</v>
      </c>
      <c r="G73" s="398" t="s">
        <v>18</v>
      </c>
      <c r="H73" s="400" t="s">
        <v>38</v>
      </c>
      <c r="I73" s="398" t="s">
        <v>18</v>
      </c>
      <c r="J73" s="398" t="s">
        <v>18</v>
      </c>
      <c r="K73" s="65" t="s">
        <v>18</v>
      </c>
      <c r="L73" s="65" t="s">
        <v>18</v>
      </c>
      <c r="M73" s="65" t="s">
        <v>18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401"/>
      <c r="AI73" s="401"/>
      <c r="AJ73" s="401"/>
      <c r="AK73" s="401"/>
      <c r="AL73" s="401"/>
      <c r="AM73" s="401"/>
      <c r="AN73" s="397"/>
    </row>
    <row r="74" spans="1:40" s="5" customFormat="1" x14ac:dyDescent="0.25">
      <c r="A74" s="513"/>
      <c r="B74" s="515"/>
      <c r="C74" s="516"/>
      <c r="D74" s="515"/>
      <c r="E74" s="90" t="s">
        <v>222</v>
      </c>
      <c r="F74" s="398" t="s">
        <v>18</v>
      </c>
      <c r="G74" s="398" t="s">
        <v>18</v>
      </c>
      <c r="H74" s="398" t="s">
        <v>18</v>
      </c>
      <c r="I74" s="398" t="s">
        <v>57</v>
      </c>
      <c r="J74" s="398" t="s">
        <v>18</v>
      </c>
      <c r="K74" s="65" t="s">
        <v>18</v>
      </c>
      <c r="L74" s="65" t="s">
        <v>18</v>
      </c>
      <c r="M74" s="65" t="s">
        <v>18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397"/>
    </row>
    <row r="75" spans="1:40" s="5" customFormat="1" ht="50.1" customHeight="1" x14ac:dyDescent="0.25">
      <c r="A75" s="513">
        <v>1</v>
      </c>
      <c r="B75" s="515" t="s">
        <v>81</v>
      </c>
      <c r="C75" s="516">
        <v>45278</v>
      </c>
      <c r="D75" s="515" t="s">
        <v>195</v>
      </c>
      <c r="E75" s="396" t="s">
        <v>363</v>
      </c>
      <c r="F75" s="95" t="s">
        <v>23</v>
      </c>
      <c r="G75" s="96" t="s">
        <v>24</v>
      </c>
      <c r="H75" s="110">
        <v>0</v>
      </c>
      <c r="I75" s="110">
        <v>1</v>
      </c>
      <c r="J75" s="110">
        <v>0</v>
      </c>
      <c r="K75" s="395">
        <v>0</v>
      </c>
      <c r="L75" s="395">
        <v>24315.21</v>
      </c>
      <c r="M75" s="395"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397"/>
    </row>
    <row r="76" spans="1:40" s="5" customFormat="1" x14ac:dyDescent="0.25">
      <c r="A76" s="513"/>
      <c r="B76" s="515"/>
      <c r="C76" s="516"/>
      <c r="D76" s="515"/>
      <c r="E76" s="90" t="s">
        <v>220</v>
      </c>
      <c r="F76" s="398" t="s">
        <v>18</v>
      </c>
      <c r="G76" s="398" t="s">
        <v>18</v>
      </c>
      <c r="H76" s="400" t="s">
        <v>18</v>
      </c>
      <c r="I76" s="393" t="s">
        <v>608</v>
      </c>
      <c r="J76" s="398" t="s">
        <v>18</v>
      </c>
      <c r="K76" s="65" t="s">
        <v>18</v>
      </c>
      <c r="L76" s="65" t="s">
        <v>18</v>
      </c>
      <c r="M76" s="65" t="s">
        <v>18</v>
      </c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1"/>
      <c r="AL76" s="401"/>
      <c r="AM76" s="401"/>
      <c r="AN76" s="397"/>
    </row>
    <row r="77" spans="1:40" s="5" customFormat="1" x14ac:dyDescent="0.25">
      <c r="A77" s="513"/>
      <c r="B77" s="515"/>
      <c r="C77" s="516"/>
      <c r="D77" s="515"/>
      <c r="E77" s="90" t="s">
        <v>221</v>
      </c>
      <c r="F77" s="398" t="s">
        <v>18</v>
      </c>
      <c r="G77" s="398" t="s">
        <v>18</v>
      </c>
      <c r="H77" s="400" t="s">
        <v>18</v>
      </c>
      <c r="I77" s="393" t="s">
        <v>54</v>
      </c>
      <c r="J77" s="398" t="s">
        <v>18</v>
      </c>
      <c r="K77" s="65" t="s">
        <v>18</v>
      </c>
      <c r="L77" s="65" t="s">
        <v>18</v>
      </c>
      <c r="M77" s="65" t="s">
        <v>18</v>
      </c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  <c r="AI77" s="401"/>
      <c r="AJ77" s="401"/>
      <c r="AK77" s="401"/>
      <c r="AL77" s="401"/>
      <c r="AM77" s="401"/>
      <c r="AN77" s="397"/>
    </row>
    <row r="78" spans="1:40" s="5" customFormat="1" x14ac:dyDescent="0.25">
      <c r="A78" s="513"/>
      <c r="B78" s="515"/>
      <c r="C78" s="516"/>
      <c r="D78" s="515"/>
      <c r="E78" s="90" t="s">
        <v>222</v>
      </c>
      <c r="F78" s="398" t="s">
        <v>18</v>
      </c>
      <c r="G78" s="398" t="s">
        <v>18</v>
      </c>
      <c r="H78" s="393" t="s">
        <v>18</v>
      </c>
      <c r="I78" s="400" t="s">
        <v>223</v>
      </c>
      <c r="J78" s="398" t="s">
        <v>18</v>
      </c>
      <c r="K78" s="65" t="s">
        <v>18</v>
      </c>
      <c r="L78" s="65" t="s">
        <v>18</v>
      </c>
      <c r="M78" s="65" t="s">
        <v>18</v>
      </c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397"/>
    </row>
    <row r="79" spans="1:40" s="5" customFormat="1" ht="50.1" customHeight="1" x14ac:dyDescent="0.25">
      <c r="A79" s="513">
        <v>1</v>
      </c>
      <c r="B79" s="515" t="s">
        <v>81</v>
      </c>
      <c r="C79" s="516">
        <v>45279</v>
      </c>
      <c r="D79" s="515" t="s">
        <v>195</v>
      </c>
      <c r="E79" s="396" t="s">
        <v>91</v>
      </c>
      <c r="F79" s="95" t="s">
        <v>23</v>
      </c>
      <c r="G79" s="96" t="s">
        <v>24</v>
      </c>
      <c r="H79" s="95">
        <v>0</v>
      </c>
      <c r="I79" s="95">
        <v>1</v>
      </c>
      <c r="J79" s="95">
        <v>0</v>
      </c>
      <c r="K79" s="395">
        <v>16778.89</v>
      </c>
      <c r="L79" s="395">
        <v>0</v>
      </c>
      <c r="M79" s="395">
        <v>0</v>
      </c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  <c r="AI79" s="401"/>
      <c r="AJ79" s="401"/>
      <c r="AK79" s="401"/>
      <c r="AL79" s="401"/>
      <c r="AM79" s="401"/>
      <c r="AN79" s="397"/>
    </row>
    <row r="80" spans="1:40" s="5" customFormat="1" x14ac:dyDescent="0.25">
      <c r="A80" s="513"/>
      <c r="B80" s="515"/>
      <c r="C80" s="516"/>
      <c r="D80" s="515"/>
      <c r="E80" s="90" t="s">
        <v>220</v>
      </c>
      <c r="F80" s="398" t="s">
        <v>18</v>
      </c>
      <c r="G80" s="398" t="s">
        <v>18</v>
      </c>
      <c r="H80" s="400" t="s">
        <v>54</v>
      </c>
      <c r="I80" s="398" t="s">
        <v>18</v>
      </c>
      <c r="J80" s="398" t="s">
        <v>18</v>
      </c>
      <c r="K80" s="65" t="s">
        <v>18</v>
      </c>
      <c r="L80" s="65" t="s">
        <v>18</v>
      </c>
      <c r="M80" s="65" t="s">
        <v>18</v>
      </c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  <c r="AJ80" s="401"/>
      <c r="AK80" s="401"/>
      <c r="AL80" s="401"/>
      <c r="AM80" s="401"/>
      <c r="AN80" s="397"/>
    </row>
    <row r="81" spans="1:40" s="5" customFormat="1" x14ac:dyDescent="0.25">
      <c r="A81" s="513"/>
      <c r="B81" s="515"/>
      <c r="C81" s="516"/>
      <c r="D81" s="515"/>
      <c r="E81" s="90" t="s">
        <v>221</v>
      </c>
      <c r="F81" s="398" t="s">
        <v>18</v>
      </c>
      <c r="G81" s="398" t="s">
        <v>18</v>
      </c>
      <c r="H81" s="398" t="s">
        <v>18</v>
      </c>
      <c r="I81" s="398" t="s">
        <v>63</v>
      </c>
      <c r="J81" s="398" t="s">
        <v>18</v>
      </c>
      <c r="K81" s="65" t="s">
        <v>18</v>
      </c>
      <c r="L81" s="65" t="s">
        <v>18</v>
      </c>
      <c r="M81" s="65" t="s">
        <v>18</v>
      </c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397"/>
    </row>
    <row r="82" spans="1:40" s="5" customFormat="1" x14ac:dyDescent="0.25">
      <c r="A82" s="513"/>
      <c r="B82" s="515"/>
      <c r="C82" s="516"/>
      <c r="D82" s="515"/>
      <c r="E82" s="90" t="s">
        <v>222</v>
      </c>
      <c r="F82" s="398" t="s">
        <v>18</v>
      </c>
      <c r="G82" s="398" t="s">
        <v>18</v>
      </c>
      <c r="H82" s="398" t="s">
        <v>18</v>
      </c>
      <c r="I82" s="398" t="s">
        <v>63</v>
      </c>
      <c r="J82" s="398" t="s">
        <v>18</v>
      </c>
      <c r="K82" s="65" t="s">
        <v>18</v>
      </c>
      <c r="L82" s="65" t="s">
        <v>18</v>
      </c>
      <c r="M82" s="65" t="s">
        <v>18</v>
      </c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  <c r="AN82" s="397"/>
    </row>
    <row r="83" spans="1:40" s="5" customFormat="1" ht="37.5" customHeight="1" x14ac:dyDescent="0.25">
      <c r="A83" s="513">
        <v>1</v>
      </c>
      <c r="B83" s="515" t="s">
        <v>81</v>
      </c>
      <c r="C83" s="516">
        <v>45280</v>
      </c>
      <c r="D83" s="515" t="s">
        <v>195</v>
      </c>
      <c r="E83" s="452" t="s">
        <v>92</v>
      </c>
      <c r="F83" s="96" t="s">
        <v>364</v>
      </c>
      <c r="G83" s="96" t="s">
        <v>24</v>
      </c>
      <c r="H83" s="95">
        <v>0</v>
      </c>
      <c r="I83" s="95">
        <v>1</v>
      </c>
      <c r="J83" s="95">
        <v>0</v>
      </c>
      <c r="K83" s="450">
        <f>1009.99+1086.21</f>
        <v>2096.1999999999998</v>
      </c>
      <c r="L83" s="450">
        <v>1063.52</v>
      </c>
      <c r="M83" s="450">
        <v>0</v>
      </c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397"/>
    </row>
    <row r="84" spans="1:40" s="5" customFormat="1" ht="30" customHeight="1" x14ac:dyDescent="0.25">
      <c r="A84" s="513"/>
      <c r="B84" s="515"/>
      <c r="C84" s="516"/>
      <c r="D84" s="515"/>
      <c r="E84" s="521"/>
      <c r="F84" s="95" t="s">
        <v>23</v>
      </c>
      <c r="G84" s="96" t="s">
        <v>24</v>
      </c>
      <c r="H84" s="95">
        <v>0</v>
      </c>
      <c r="I84" s="95">
        <v>0</v>
      </c>
      <c r="J84" s="95">
        <v>0</v>
      </c>
      <c r="K84" s="451"/>
      <c r="L84" s="451"/>
      <c r="M84" s="45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  <c r="AI84" s="401"/>
      <c r="AJ84" s="401"/>
      <c r="AK84" s="401"/>
      <c r="AL84" s="401"/>
      <c r="AM84" s="401"/>
      <c r="AN84" s="397"/>
    </row>
    <row r="85" spans="1:40" s="5" customFormat="1" x14ac:dyDescent="0.25">
      <c r="A85" s="514"/>
      <c r="B85" s="515"/>
      <c r="C85" s="516"/>
      <c r="D85" s="515"/>
      <c r="E85" s="90" t="s">
        <v>359</v>
      </c>
      <c r="F85" s="398" t="s">
        <v>18</v>
      </c>
      <c r="G85" s="398" t="s">
        <v>18</v>
      </c>
      <c r="H85" s="398" t="s">
        <v>18</v>
      </c>
      <c r="I85" s="398" t="s">
        <v>57</v>
      </c>
      <c r="J85" s="398" t="s">
        <v>18</v>
      </c>
      <c r="K85" s="65" t="s">
        <v>18</v>
      </c>
      <c r="L85" s="65" t="s">
        <v>18</v>
      </c>
      <c r="M85" s="65" t="s">
        <v>18</v>
      </c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  <c r="AN85" s="397"/>
    </row>
    <row r="86" spans="1:40" s="5" customFormat="1" x14ac:dyDescent="0.25">
      <c r="A86" s="514"/>
      <c r="B86" s="515"/>
      <c r="C86" s="516"/>
      <c r="D86" s="515"/>
      <c r="E86" s="90" t="s">
        <v>360</v>
      </c>
      <c r="F86" s="398" t="s">
        <v>18</v>
      </c>
      <c r="G86" s="398" t="s">
        <v>18</v>
      </c>
      <c r="H86" s="398" t="s">
        <v>18</v>
      </c>
      <c r="I86" s="398" t="s">
        <v>57</v>
      </c>
      <c r="J86" s="398" t="s">
        <v>18</v>
      </c>
      <c r="K86" s="65" t="s">
        <v>18</v>
      </c>
      <c r="L86" s="65" t="s">
        <v>18</v>
      </c>
      <c r="M86" s="65" t="s">
        <v>18</v>
      </c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  <c r="AN86" s="397"/>
    </row>
    <row r="87" spans="1:40" s="5" customFormat="1" ht="37.5" customHeight="1" x14ac:dyDescent="0.25">
      <c r="A87" s="513">
        <v>1</v>
      </c>
      <c r="B87" s="515" t="s">
        <v>81</v>
      </c>
      <c r="C87" s="516">
        <v>45281</v>
      </c>
      <c r="D87" s="515" t="s">
        <v>195</v>
      </c>
      <c r="E87" s="452" t="s">
        <v>93</v>
      </c>
      <c r="F87" s="96" t="s">
        <v>364</v>
      </c>
      <c r="G87" s="96" t="s">
        <v>24</v>
      </c>
      <c r="H87" s="95">
        <v>0</v>
      </c>
      <c r="I87" s="95">
        <v>1</v>
      </c>
      <c r="J87" s="95">
        <v>0</v>
      </c>
      <c r="K87" s="450">
        <v>18120.71</v>
      </c>
      <c r="L87" s="450">
        <v>1972.45</v>
      </c>
      <c r="M87" s="450">
        <v>0</v>
      </c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  <c r="AJ87" s="401"/>
      <c r="AK87" s="401"/>
      <c r="AL87" s="401"/>
      <c r="AM87" s="401"/>
      <c r="AN87" s="397"/>
    </row>
    <row r="88" spans="1:40" s="5" customFormat="1" ht="30" customHeight="1" x14ac:dyDescent="0.25">
      <c r="A88" s="513"/>
      <c r="B88" s="515"/>
      <c r="C88" s="516"/>
      <c r="D88" s="515"/>
      <c r="E88" s="521"/>
      <c r="F88" s="95" t="s">
        <v>23</v>
      </c>
      <c r="G88" s="96" t="s">
        <v>24</v>
      </c>
      <c r="H88" s="95">
        <v>0</v>
      </c>
      <c r="I88" s="95">
        <v>0</v>
      </c>
      <c r="J88" s="95">
        <v>0</v>
      </c>
      <c r="K88" s="451"/>
      <c r="L88" s="451"/>
      <c r="M88" s="45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397"/>
    </row>
    <row r="89" spans="1:40" s="5" customFormat="1" ht="18.75" customHeight="1" x14ac:dyDescent="0.25">
      <c r="A89" s="513"/>
      <c r="B89" s="515"/>
      <c r="C89" s="516"/>
      <c r="D89" s="515"/>
      <c r="E89" s="90" t="s">
        <v>359</v>
      </c>
      <c r="F89" s="398" t="s">
        <v>18</v>
      </c>
      <c r="G89" s="398" t="s">
        <v>18</v>
      </c>
      <c r="H89" s="398" t="s">
        <v>18</v>
      </c>
      <c r="I89" s="398" t="s">
        <v>36</v>
      </c>
      <c r="J89" s="398" t="s">
        <v>18</v>
      </c>
      <c r="K89" s="65" t="s">
        <v>18</v>
      </c>
      <c r="L89" s="65" t="s">
        <v>18</v>
      </c>
      <c r="M89" s="65" t="s">
        <v>18</v>
      </c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397"/>
    </row>
    <row r="90" spans="1:40" s="5" customFormat="1" ht="15.75" customHeight="1" x14ac:dyDescent="0.25">
      <c r="A90" s="513"/>
      <c r="B90" s="515"/>
      <c r="C90" s="516"/>
      <c r="D90" s="515"/>
      <c r="E90" s="90" t="s">
        <v>360</v>
      </c>
      <c r="F90" s="398" t="s">
        <v>18</v>
      </c>
      <c r="G90" s="398" t="s">
        <v>18</v>
      </c>
      <c r="H90" s="398" t="s">
        <v>18</v>
      </c>
      <c r="I90" s="398" t="s">
        <v>36</v>
      </c>
      <c r="J90" s="398" t="s">
        <v>18</v>
      </c>
      <c r="K90" s="65" t="s">
        <v>18</v>
      </c>
      <c r="L90" s="65" t="s">
        <v>18</v>
      </c>
      <c r="M90" s="65" t="s">
        <v>18</v>
      </c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  <c r="AJ90" s="401"/>
      <c r="AK90" s="401"/>
      <c r="AL90" s="401"/>
      <c r="AM90" s="401"/>
      <c r="AN90" s="397"/>
    </row>
    <row r="91" spans="1:40" s="5" customFormat="1" ht="36" customHeight="1" x14ac:dyDescent="0.25">
      <c r="A91" s="513">
        <v>1</v>
      </c>
      <c r="B91" s="515" t="s">
        <v>81</v>
      </c>
      <c r="C91" s="516">
        <v>45282</v>
      </c>
      <c r="D91" s="515" t="s">
        <v>195</v>
      </c>
      <c r="E91" s="452" t="s">
        <v>94</v>
      </c>
      <c r="F91" s="96" t="s">
        <v>364</v>
      </c>
      <c r="G91" s="96" t="s">
        <v>24</v>
      </c>
      <c r="H91" s="95">
        <v>0</v>
      </c>
      <c r="I91" s="95">
        <v>1</v>
      </c>
      <c r="J91" s="95">
        <v>0</v>
      </c>
      <c r="K91" s="450">
        <f>1650.41+2270.17</f>
        <v>3920.58</v>
      </c>
      <c r="L91" s="450">
        <v>283.33999999999997</v>
      </c>
      <c r="M91" s="450">
        <v>0</v>
      </c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  <c r="AJ91" s="401"/>
      <c r="AK91" s="401"/>
      <c r="AL91" s="401"/>
      <c r="AM91" s="401"/>
      <c r="AN91" s="397"/>
    </row>
    <row r="92" spans="1:40" s="5" customFormat="1" ht="30" customHeight="1" x14ac:dyDescent="0.25">
      <c r="A92" s="513"/>
      <c r="B92" s="515"/>
      <c r="C92" s="516"/>
      <c r="D92" s="515"/>
      <c r="E92" s="521"/>
      <c r="F92" s="95" t="s">
        <v>23</v>
      </c>
      <c r="G92" s="96" t="s">
        <v>24</v>
      </c>
      <c r="H92" s="95">
        <v>0</v>
      </c>
      <c r="I92" s="95">
        <v>0</v>
      </c>
      <c r="J92" s="95">
        <v>0</v>
      </c>
      <c r="K92" s="451"/>
      <c r="L92" s="451"/>
      <c r="M92" s="45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397"/>
    </row>
    <row r="93" spans="1:40" s="5" customFormat="1" x14ac:dyDescent="0.25">
      <c r="A93" s="514"/>
      <c r="B93" s="515"/>
      <c r="C93" s="516"/>
      <c r="D93" s="515"/>
      <c r="E93" s="90" t="s">
        <v>359</v>
      </c>
      <c r="F93" s="398" t="s">
        <v>18</v>
      </c>
      <c r="G93" s="398" t="s">
        <v>18</v>
      </c>
      <c r="H93" s="393" t="s">
        <v>18</v>
      </c>
      <c r="I93" s="393" t="s">
        <v>36</v>
      </c>
      <c r="J93" s="398" t="s">
        <v>18</v>
      </c>
      <c r="K93" s="65" t="s">
        <v>18</v>
      </c>
      <c r="L93" s="65" t="s">
        <v>18</v>
      </c>
      <c r="M93" s="65" t="s">
        <v>18</v>
      </c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  <c r="AE93" s="401"/>
      <c r="AF93" s="401"/>
      <c r="AG93" s="401"/>
      <c r="AH93" s="401"/>
      <c r="AI93" s="401"/>
      <c r="AJ93" s="401"/>
      <c r="AK93" s="401"/>
      <c r="AL93" s="401"/>
      <c r="AM93" s="401"/>
      <c r="AN93" s="397"/>
    </row>
    <row r="94" spans="1:40" s="5" customFormat="1" x14ac:dyDescent="0.25">
      <c r="A94" s="514"/>
      <c r="B94" s="515"/>
      <c r="C94" s="516"/>
      <c r="D94" s="515"/>
      <c r="E94" s="90" t="s">
        <v>360</v>
      </c>
      <c r="F94" s="398" t="s">
        <v>18</v>
      </c>
      <c r="G94" s="398" t="s">
        <v>18</v>
      </c>
      <c r="H94" s="393" t="s">
        <v>18</v>
      </c>
      <c r="I94" s="393" t="s">
        <v>36</v>
      </c>
      <c r="J94" s="398" t="s">
        <v>18</v>
      </c>
      <c r="K94" s="65" t="s">
        <v>18</v>
      </c>
      <c r="L94" s="65" t="s">
        <v>18</v>
      </c>
      <c r="M94" s="65" t="s">
        <v>18</v>
      </c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1"/>
      <c r="AE94" s="401"/>
      <c r="AF94" s="401"/>
      <c r="AG94" s="401"/>
      <c r="AH94" s="401"/>
      <c r="AI94" s="401"/>
      <c r="AJ94" s="401"/>
      <c r="AK94" s="401"/>
      <c r="AL94" s="401"/>
      <c r="AM94" s="401"/>
      <c r="AN94" s="397"/>
    </row>
    <row r="95" spans="1:40" s="5" customFormat="1" ht="39.75" customHeight="1" x14ac:dyDescent="0.25">
      <c r="A95" s="446">
        <v>1</v>
      </c>
      <c r="B95" s="428" t="s">
        <v>81</v>
      </c>
      <c r="C95" s="428" t="s">
        <v>486</v>
      </c>
      <c r="D95" s="431" t="s">
        <v>195</v>
      </c>
      <c r="E95" s="463" t="s">
        <v>487</v>
      </c>
      <c r="F95" s="96" t="s">
        <v>364</v>
      </c>
      <c r="G95" s="96" t="s">
        <v>24</v>
      </c>
      <c r="H95" s="95">
        <v>1</v>
      </c>
      <c r="I95" s="95">
        <v>0</v>
      </c>
      <c r="J95" s="95">
        <v>0</v>
      </c>
      <c r="K95" s="450">
        <v>21905.99</v>
      </c>
      <c r="L95" s="450">
        <v>0</v>
      </c>
      <c r="M95" s="450">
        <v>0</v>
      </c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1"/>
      <c r="AE95" s="401"/>
      <c r="AF95" s="401"/>
      <c r="AG95" s="401"/>
      <c r="AH95" s="401"/>
      <c r="AI95" s="401"/>
      <c r="AJ95" s="401"/>
      <c r="AK95" s="401"/>
      <c r="AL95" s="401"/>
      <c r="AM95" s="401"/>
      <c r="AN95" s="397"/>
    </row>
    <row r="96" spans="1:40" s="5" customFormat="1" ht="30" customHeight="1" x14ac:dyDescent="0.25">
      <c r="A96" s="459"/>
      <c r="B96" s="436"/>
      <c r="C96" s="436"/>
      <c r="D96" s="432"/>
      <c r="E96" s="464"/>
      <c r="F96" s="95" t="s">
        <v>23</v>
      </c>
      <c r="G96" s="96" t="s">
        <v>24</v>
      </c>
      <c r="H96" s="95">
        <v>0</v>
      </c>
      <c r="I96" s="95">
        <v>1</v>
      </c>
      <c r="J96" s="95">
        <v>0</v>
      </c>
      <c r="K96" s="451"/>
      <c r="L96" s="451">
        <v>0</v>
      </c>
      <c r="M96" s="451">
        <v>0</v>
      </c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  <c r="AE96" s="401"/>
      <c r="AF96" s="401"/>
      <c r="AG96" s="401"/>
      <c r="AH96" s="401"/>
      <c r="AI96" s="401"/>
      <c r="AJ96" s="401"/>
      <c r="AK96" s="401"/>
      <c r="AL96" s="401"/>
      <c r="AM96" s="401"/>
      <c r="AN96" s="397"/>
    </row>
    <row r="97" spans="1:40" s="5" customFormat="1" x14ac:dyDescent="0.25">
      <c r="A97" s="459"/>
      <c r="B97" s="436"/>
      <c r="C97" s="436"/>
      <c r="D97" s="432"/>
      <c r="E97" s="83" t="s">
        <v>359</v>
      </c>
      <c r="F97" s="393" t="s">
        <v>18</v>
      </c>
      <c r="G97" s="393" t="s">
        <v>18</v>
      </c>
      <c r="H97" s="232" t="s">
        <v>609</v>
      </c>
      <c r="I97" s="399" t="s">
        <v>18</v>
      </c>
      <c r="J97" s="399" t="s">
        <v>18</v>
      </c>
      <c r="K97" s="399" t="s">
        <v>18</v>
      </c>
      <c r="L97" s="399" t="s">
        <v>18</v>
      </c>
      <c r="M97" s="399" t="s">
        <v>18</v>
      </c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  <c r="AA97" s="401"/>
      <c r="AB97" s="401"/>
      <c r="AC97" s="401"/>
      <c r="AD97" s="401"/>
      <c r="AE97" s="401"/>
      <c r="AF97" s="401"/>
      <c r="AG97" s="401"/>
      <c r="AH97" s="401"/>
      <c r="AI97" s="401"/>
      <c r="AJ97" s="401"/>
      <c r="AK97" s="401"/>
      <c r="AL97" s="401"/>
      <c r="AM97" s="401"/>
      <c r="AN97" s="397"/>
    </row>
    <row r="98" spans="1:40" s="5" customFormat="1" x14ac:dyDescent="0.25">
      <c r="A98" s="459"/>
      <c r="B98" s="436"/>
      <c r="C98" s="436"/>
      <c r="D98" s="432"/>
      <c r="E98" s="83" t="s">
        <v>360</v>
      </c>
      <c r="F98" s="393" t="s">
        <v>18</v>
      </c>
      <c r="G98" s="393" t="s">
        <v>18</v>
      </c>
      <c r="H98" s="232" t="s">
        <v>54</v>
      </c>
      <c r="I98" s="399" t="s">
        <v>18</v>
      </c>
      <c r="J98" s="399" t="s">
        <v>18</v>
      </c>
      <c r="K98" s="399" t="s">
        <v>18</v>
      </c>
      <c r="L98" s="399" t="s">
        <v>18</v>
      </c>
      <c r="M98" s="399" t="s">
        <v>18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  <c r="AA98" s="401"/>
      <c r="AB98" s="401"/>
      <c r="AC98" s="401"/>
      <c r="AD98" s="401"/>
      <c r="AE98" s="401"/>
      <c r="AF98" s="401"/>
      <c r="AG98" s="401"/>
      <c r="AH98" s="401"/>
      <c r="AI98" s="401"/>
      <c r="AJ98" s="401"/>
      <c r="AK98" s="401"/>
      <c r="AL98" s="401"/>
      <c r="AM98" s="401"/>
      <c r="AN98" s="397"/>
    </row>
    <row r="99" spans="1:40" s="5" customFormat="1" x14ac:dyDescent="0.25">
      <c r="A99" s="459"/>
      <c r="B99" s="436"/>
      <c r="C99" s="436"/>
      <c r="D99" s="432"/>
      <c r="E99" s="83" t="s">
        <v>220</v>
      </c>
      <c r="F99" s="398" t="s">
        <v>18</v>
      </c>
      <c r="G99" s="398" t="s">
        <v>18</v>
      </c>
      <c r="H99" s="233" t="s">
        <v>223</v>
      </c>
      <c r="I99" s="399" t="s">
        <v>18</v>
      </c>
      <c r="J99" s="399" t="s">
        <v>18</v>
      </c>
      <c r="K99" s="399" t="s">
        <v>18</v>
      </c>
      <c r="L99" s="399" t="s">
        <v>18</v>
      </c>
      <c r="M99" s="399" t="s">
        <v>18</v>
      </c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  <c r="AE99" s="401"/>
      <c r="AF99" s="401"/>
      <c r="AG99" s="401"/>
      <c r="AH99" s="401"/>
      <c r="AI99" s="401"/>
      <c r="AJ99" s="401"/>
      <c r="AK99" s="401"/>
      <c r="AL99" s="401"/>
      <c r="AM99" s="401"/>
      <c r="AN99" s="397"/>
    </row>
    <row r="100" spans="1:40" s="5" customFormat="1" x14ac:dyDescent="0.25">
      <c r="A100" s="459"/>
      <c r="B100" s="436"/>
      <c r="C100" s="436"/>
      <c r="D100" s="432"/>
      <c r="E100" s="83" t="s">
        <v>221</v>
      </c>
      <c r="F100" s="398" t="s">
        <v>18</v>
      </c>
      <c r="G100" s="398" t="s">
        <v>18</v>
      </c>
      <c r="H100" s="399" t="s">
        <v>18</v>
      </c>
      <c r="I100" s="400" t="s">
        <v>57</v>
      </c>
      <c r="J100" s="399" t="s">
        <v>18</v>
      </c>
      <c r="K100" s="399" t="s">
        <v>18</v>
      </c>
      <c r="L100" s="399" t="s">
        <v>18</v>
      </c>
      <c r="M100" s="399" t="s">
        <v>18</v>
      </c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  <c r="AE100" s="401"/>
      <c r="AF100" s="401"/>
      <c r="AG100" s="401"/>
      <c r="AH100" s="401"/>
      <c r="AI100" s="401"/>
      <c r="AJ100" s="401"/>
      <c r="AK100" s="401"/>
      <c r="AL100" s="401"/>
      <c r="AM100" s="401"/>
      <c r="AN100" s="397"/>
    </row>
    <row r="101" spans="1:40" s="5" customFormat="1" x14ac:dyDescent="0.25">
      <c r="A101" s="460"/>
      <c r="B101" s="437"/>
      <c r="C101" s="437"/>
      <c r="D101" s="435"/>
      <c r="E101" s="90" t="s">
        <v>222</v>
      </c>
      <c r="F101" s="398" t="s">
        <v>18</v>
      </c>
      <c r="G101" s="398" t="s">
        <v>18</v>
      </c>
      <c r="H101" s="399" t="s">
        <v>18</v>
      </c>
      <c r="I101" s="400" t="s">
        <v>64</v>
      </c>
      <c r="J101" s="399" t="s">
        <v>18</v>
      </c>
      <c r="K101" s="399" t="s">
        <v>18</v>
      </c>
      <c r="L101" s="399" t="s">
        <v>18</v>
      </c>
      <c r="M101" s="399" t="s">
        <v>18</v>
      </c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401"/>
      <c r="AI101" s="401"/>
      <c r="AJ101" s="401"/>
      <c r="AK101" s="401"/>
      <c r="AL101" s="401"/>
      <c r="AM101" s="401"/>
      <c r="AN101" s="397"/>
    </row>
    <row r="102" spans="1:40" s="5" customFormat="1" ht="47.25" x14ac:dyDescent="0.25">
      <c r="A102" s="513">
        <v>1</v>
      </c>
      <c r="B102" s="515" t="s">
        <v>81</v>
      </c>
      <c r="C102" s="516" t="s">
        <v>18</v>
      </c>
      <c r="D102" s="515" t="s">
        <v>195</v>
      </c>
      <c r="E102" s="396" t="s">
        <v>229</v>
      </c>
      <c r="F102" s="95" t="s">
        <v>23</v>
      </c>
      <c r="G102" s="96" t="s">
        <v>24</v>
      </c>
      <c r="H102" s="95">
        <v>1</v>
      </c>
      <c r="I102" s="95">
        <v>0</v>
      </c>
      <c r="J102" s="95">
        <v>0</v>
      </c>
      <c r="K102" s="395">
        <v>0</v>
      </c>
      <c r="L102" s="395">
        <v>0</v>
      </c>
      <c r="M102" s="395">
        <v>0</v>
      </c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  <c r="AA102" s="401"/>
      <c r="AB102" s="401"/>
      <c r="AC102" s="401"/>
      <c r="AD102" s="401"/>
      <c r="AE102" s="401"/>
      <c r="AF102" s="401"/>
      <c r="AG102" s="401"/>
      <c r="AH102" s="401"/>
      <c r="AI102" s="401"/>
      <c r="AJ102" s="401"/>
      <c r="AK102" s="401"/>
      <c r="AL102" s="401"/>
      <c r="AM102" s="401"/>
      <c r="AN102" s="397"/>
    </row>
    <row r="103" spans="1:40" s="5" customFormat="1" ht="20.100000000000001" customHeight="1" x14ac:dyDescent="0.25">
      <c r="A103" s="514"/>
      <c r="B103" s="515"/>
      <c r="C103" s="516"/>
      <c r="D103" s="515"/>
      <c r="E103" s="90" t="s">
        <v>228</v>
      </c>
      <c r="F103" s="398" t="s">
        <v>18</v>
      </c>
      <c r="G103" s="398" t="s">
        <v>18</v>
      </c>
      <c r="H103" s="400" t="s">
        <v>36</v>
      </c>
      <c r="I103" s="398" t="s">
        <v>18</v>
      </c>
      <c r="J103" s="398" t="s">
        <v>18</v>
      </c>
      <c r="K103" s="65" t="s">
        <v>18</v>
      </c>
      <c r="L103" s="65" t="s">
        <v>18</v>
      </c>
      <c r="M103" s="65" t="s">
        <v>18</v>
      </c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1"/>
      <c r="AA103" s="401"/>
      <c r="AB103" s="401"/>
      <c r="AC103" s="401"/>
      <c r="AD103" s="401"/>
      <c r="AE103" s="401"/>
      <c r="AF103" s="401"/>
      <c r="AG103" s="401"/>
      <c r="AH103" s="401"/>
      <c r="AI103" s="401"/>
      <c r="AJ103" s="401"/>
      <c r="AK103" s="401"/>
      <c r="AL103" s="401"/>
      <c r="AM103" s="401"/>
      <c r="AN103" s="397"/>
    </row>
    <row r="104" spans="1:40" s="5" customFormat="1" ht="20.100000000000001" customHeight="1" x14ac:dyDescent="0.25">
      <c r="A104" s="514"/>
      <c r="B104" s="515"/>
      <c r="C104" s="516"/>
      <c r="D104" s="515"/>
      <c r="E104" s="90" t="s">
        <v>222</v>
      </c>
      <c r="F104" s="398" t="s">
        <v>18</v>
      </c>
      <c r="G104" s="398" t="s">
        <v>18</v>
      </c>
      <c r="H104" s="400" t="s">
        <v>68</v>
      </c>
      <c r="I104" s="398" t="s">
        <v>18</v>
      </c>
      <c r="J104" s="398" t="s">
        <v>18</v>
      </c>
      <c r="K104" s="65" t="s">
        <v>18</v>
      </c>
      <c r="L104" s="65" t="s">
        <v>18</v>
      </c>
      <c r="M104" s="65" t="s">
        <v>18</v>
      </c>
      <c r="O104" s="401"/>
      <c r="P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  <c r="AA104" s="401"/>
      <c r="AB104" s="401"/>
      <c r="AC104" s="401"/>
      <c r="AD104" s="401"/>
      <c r="AE104" s="401"/>
      <c r="AF104" s="401"/>
      <c r="AG104" s="401"/>
      <c r="AH104" s="401"/>
      <c r="AI104" s="401"/>
      <c r="AJ104" s="401"/>
      <c r="AK104" s="401"/>
      <c r="AL104" s="401"/>
      <c r="AM104" s="401"/>
      <c r="AN104" s="397"/>
    </row>
    <row r="105" spans="1:40" s="5" customFormat="1" ht="47.25" x14ac:dyDescent="0.25">
      <c r="A105" s="513">
        <v>1</v>
      </c>
      <c r="B105" s="515" t="s">
        <v>81</v>
      </c>
      <c r="C105" s="516" t="s">
        <v>18</v>
      </c>
      <c r="D105" s="515" t="s">
        <v>195</v>
      </c>
      <c r="E105" s="396" t="s">
        <v>230</v>
      </c>
      <c r="F105" s="95" t="s">
        <v>23</v>
      </c>
      <c r="G105" s="96" t="s">
        <v>24</v>
      </c>
      <c r="H105" s="95">
        <v>1</v>
      </c>
      <c r="I105" s="95">
        <v>0</v>
      </c>
      <c r="J105" s="95">
        <v>0</v>
      </c>
      <c r="K105" s="395">
        <v>0</v>
      </c>
      <c r="L105" s="395">
        <v>0</v>
      </c>
      <c r="M105" s="395">
        <v>0</v>
      </c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1"/>
      <c r="AE105" s="401"/>
      <c r="AF105" s="401"/>
      <c r="AG105" s="401"/>
      <c r="AH105" s="401"/>
      <c r="AI105" s="401"/>
      <c r="AJ105" s="401"/>
      <c r="AK105" s="401"/>
      <c r="AL105" s="401"/>
      <c r="AM105" s="401"/>
      <c r="AN105" s="397"/>
    </row>
    <row r="106" spans="1:40" s="5" customFormat="1" ht="20.100000000000001" customHeight="1" x14ac:dyDescent="0.25">
      <c r="A106" s="514"/>
      <c r="B106" s="515"/>
      <c r="C106" s="516"/>
      <c r="D106" s="515"/>
      <c r="E106" s="90" t="s">
        <v>228</v>
      </c>
      <c r="F106" s="398" t="s">
        <v>18</v>
      </c>
      <c r="G106" s="398" t="s">
        <v>18</v>
      </c>
      <c r="H106" s="400" t="s">
        <v>36</v>
      </c>
      <c r="I106" s="398" t="s">
        <v>18</v>
      </c>
      <c r="J106" s="398" t="s">
        <v>18</v>
      </c>
      <c r="K106" s="65" t="s">
        <v>18</v>
      </c>
      <c r="L106" s="65" t="s">
        <v>18</v>
      </c>
      <c r="M106" s="65" t="s">
        <v>18</v>
      </c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  <c r="AA106" s="401"/>
      <c r="AB106" s="401"/>
      <c r="AC106" s="401"/>
      <c r="AD106" s="401"/>
      <c r="AE106" s="401"/>
      <c r="AF106" s="401"/>
      <c r="AG106" s="401"/>
      <c r="AH106" s="401"/>
      <c r="AI106" s="401"/>
      <c r="AJ106" s="401"/>
      <c r="AK106" s="401"/>
      <c r="AL106" s="401"/>
      <c r="AM106" s="401"/>
      <c r="AN106" s="397"/>
    </row>
    <row r="107" spans="1:40" s="5" customFormat="1" ht="20.100000000000001" customHeight="1" x14ac:dyDescent="0.25">
      <c r="A107" s="514"/>
      <c r="B107" s="515"/>
      <c r="C107" s="516"/>
      <c r="D107" s="515"/>
      <c r="E107" s="90" t="s">
        <v>222</v>
      </c>
      <c r="F107" s="398" t="s">
        <v>18</v>
      </c>
      <c r="G107" s="398" t="s">
        <v>18</v>
      </c>
      <c r="H107" s="400" t="s">
        <v>68</v>
      </c>
      <c r="I107" s="398" t="s">
        <v>18</v>
      </c>
      <c r="J107" s="398" t="s">
        <v>18</v>
      </c>
      <c r="K107" s="65" t="s">
        <v>18</v>
      </c>
      <c r="L107" s="65" t="s">
        <v>18</v>
      </c>
      <c r="M107" s="65" t="s">
        <v>18</v>
      </c>
      <c r="O107" s="401"/>
      <c r="P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1"/>
      <c r="AA107" s="401"/>
      <c r="AB107" s="401"/>
      <c r="AC107" s="401"/>
      <c r="AD107" s="401"/>
      <c r="AE107" s="401"/>
      <c r="AF107" s="401"/>
      <c r="AG107" s="401"/>
      <c r="AH107" s="401"/>
      <c r="AI107" s="401"/>
      <c r="AJ107" s="401"/>
      <c r="AK107" s="401"/>
      <c r="AL107" s="401"/>
      <c r="AM107" s="401"/>
      <c r="AN107" s="397"/>
    </row>
    <row r="108" spans="1:40" s="5" customFormat="1" ht="47.25" x14ac:dyDescent="0.25">
      <c r="A108" s="513">
        <v>1</v>
      </c>
      <c r="B108" s="515" t="s">
        <v>81</v>
      </c>
      <c r="C108" s="516" t="s">
        <v>18</v>
      </c>
      <c r="D108" s="515" t="s">
        <v>195</v>
      </c>
      <c r="E108" s="396" t="s">
        <v>231</v>
      </c>
      <c r="F108" s="95" t="s">
        <v>23</v>
      </c>
      <c r="G108" s="96" t="s">
        <v>24</v>
      </c>
      <c r="H108" s="95">
        <v>1</v>
      </c>
      <c r="I108" s="95">
        <v>0</v>
      </c>
      <c r="J108" s="95">
        <v>0</v>
      </c>
      <c r="K108" s="395">
        <v>0</v>
      </c>
      <c r="L108" s="395">
        <v>0</v>
      </c>
      <c r="M108" s="395">
        <v>0</v>
      </c>
      <c r="O108" s="401"/>
      <c r="P108" s="401"/>
      <c r="Q108" s="401"/>
      <c r="R108" s="401"/>
      <c r="S108" s="401"/>
      <c r="T108" s="401"/>
      <c r="U108" s="401"/>
      <c r="V108" s="401"/>
      <c r="W108" s="401"/>
      <c r="X108" s="401"/>
      <c r="Y108" s="401"/>
      <c r="Z108" s="401"/>
      <c r="AA108" s="401"/>
      <c r="AB108" s="401"/>
      <c r="AC108" s="401"/>
      <c r="AD108" s="401"/>
      <c r="AE108" s="401"/>
      <c r="AF108" s="401"/>
      <c r="AG108" s="401"/>
      <c r="AH108" s="401"/>
      <c r="AI108" s="401"/>
      <c r="AJ108" s="401"/>
      <c r="AK108" s="401"/>
      <c r="AL108" s="401"/>
      <c r="AM108" s="401"/>
      <c r="AN108" s="397"/>
    </row>
    <row r="109" spans="1:40" s="5" customFormat="1" ht="20.100000000000001" customHeight="1" x14ac:dyDescent="0.25">
      <c r="A109" s="514"/>
      <c r="B109" s="515"/>
      <c r="C109" s="516"/>
      <c r="D109" s="515"/>
      <c r="E109" s="90" t="s">
        <v>228</v>
      </c>
      <c r="F109" s="398" t="s">
        <v>18</v>
      </c>
      <c r="G109" s="398" t="s">
        <v>18</v>
      </c>
      <c r="H109" s="400" t="s">
        <v>36</v>
      </c>
      <c r="I109" s="398" t="s">
        <v>18</v>
      </c>
      <c r="J109" s="398" t="s">
        <v>18</v>
      </c>
      <c r="K109" s="65" t="s">
        <v>18</v>
      </c>
      <c r="L109" s="65" t="s">
        <v>18</v>
      </c>
      <c r="M109" s="65" t="s">
        <v>18</v>
      </c>
      <c r="O109" s="401"/>
      <c r="P109" s="401"/>
      <c r="Q109" s="401"/>
      <c r="R109" s="401"/>
      <c r="S109" s="401"/>
      <c r="T109" s="401"/>
      <c r="U109" s="401"/>
      <c r="V109" s="401"/>
      <c r="W109" s="401"/>
      <c r="X109" s="401"/>
      <c r="Y109" s="401"/>
      <c r="Z109" s="401"/>
      <c r="AA109" s="401"/>
      <c r="AB109" s="401"/>
      <c r="AC109" s="401"/>
      <c r="AD109" s="401"/>
      <c r="AE109" s="401"/>
      <c r="AF109" s="401"/>
      <c r="AG109" s="401"/>
      <c r="AH109" s="401"/>
      <c r="AI109" s="401"/>
      <c r="AJ109" s="401"/>
      <c r="AK109" s="401"/>
      <c r="AL109" s="401"/>
      <c r="AM109" s="401"/>
      <c r="AN109" s="397"/>
    </row>
    <row r="110" spans="1:40" s="5" customFormat="1" ht="20.100000000000001" customHeight="1" x14ac:dyDescent="0.25">
      <c r="A110" s="514"/>
      <c r="B110" s="515"/>
      <c r="C110" s="516"/>
      <c r="D110" s="515"/>
      <c r="E110" s="90" t="s">
        <v>222</v>
      </c>
      <c r="F110" s="398" t="s">
        <v>18</v>
      </c>
      <c r="G110" s="398" t="s">
        <v>18</v>
      </c>
      <c r="H110" s="400" t="s">
        <v>68</v>
      </c>
      <c r="I110" s="398" t="s">
        <v>18</v>
      </c>
      <c r="J110" s="398" t="s">
        <v>18</v>
      </c>
      <c r="K110" s="65" t="s">
        <v>18</v>
      </c>
      <c r="L110" s="65" t="s">
        <v>18</v>
      </c>
      <c r="M110" s="65" t="s">
        <v>18</v>
      </c>
      <c r="O110" s="401"/>
      <c r="P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  <c r="AA110" s="401"/>
      <c r="AB110" s="401"/>
      <c r="AC110" s="401"/>
      <c r="AD110" s="401"/>
      <c r="AE110" s="401"/>
      <c r="AF110" s="401"/>
      <c r="AG110" s="401"/>
      <c r="AH110" s="401"/>
      <c r="AI110" s="401"/>
      <c r="AJ110" s="401"/>
      <c r="AK110" s="401"/>
      <c r="AL110" s="401"/>
      <c r="AM110" s="401"/>
      <c r="AN110" s="397"/>
    </row>
    <row r="111" spans="1:40" s="5" customFormat="1" ht="50.1" customHeight="1" x14ac:dyDescent="0.25">
      <c r="A111" s="513">
        <v>1</v>
      </c>
      <c r="B111" s="515" t="s">
        <v>81</v>
      </c>
      <c r="C111" s="516" t="s">
        <v>18</v>
      </c>
      <c r="D111" s="515" t="s">
        <v>195</v>
      </c>
      <c r="E111" s="396" t="s">
        <v>232</v>
      </c>
      <c r="F111" s="95" t="s">
        <v>23</v>
      </c>
      <c r="G111" s="96" t="s">
        <v>24</v>
      </c>
      <c r="H111" s="95">
        <v>1</v>
      </c>
      <c r="I111" s="95">
        <v>0</v>
      </c>
      <c r="J111" s="95">
        <v>0</v>
      </c>
      <c r="K111" s="395">
        <v>0</v>
      </c>
      <c r="L111" s="395">
        <v>0</v>
      </c>
      <c r="M111" s="395">
        <v>0</v>
      </c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1"/>
      <c r="AA111" s="401"/>
      <c r="AB111" s="401"/>
      <c r="AC111" s="401"/>
      <c r="AD111" s="401"/>
      <c r="AE111" s="401"/>
      <c r="AF111" s="401"/>
      <c r="AG111" s="401"/>
      <c r="AH111" s="401"/>
      <c r="AI111" s="401"/>
      <c r="AJ111" s="401"/>
      <c r="AK111" s="401"/>
      <c r="AL111" s="401"/>
      <c r="AM111" s="401"/>
      <c r="AN111" s="397"/>
    </row>
    <row r="112" spans="1:40" s="5" customFormat="1" ht="20.100000000000001" customHeight="1" x14ac:dyDescent="0.25">
      <c r="A112" s="514"/>
      <c r="B112" s="515"/>
      <c r="C112" s="516"/>
      <c r="D112" s="515"/>
      <c r="E112" s="90" t="s">
        <v>228</v>
      </c>
      <c r="F112" s="398" t="s">
        <v>18</v>
      </c>
      <c r="G112" s="398" t="s">
        <v>18</v>
      </c>
      <c r="H112" s="400" t="s">
        <v>36</v>
      </c>
      <c r="I112" s="398" t="s">
        <v>18</v>
      </c>
      <c r="J112" s="398" t="s">
        <v>18</v>
      </c>
      <c r="K112" s="399" t="s">
        <v>18</v>
      </c>
      <c r="L112" s="399" t="s">
        <v>18</v>
      </c>
      <c r="M112" s="399" t="s">
        <v>18</v>
      </c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  <c r="AA112" s="401"/>
      <c r="AB112" s="401"/>
      <c r="AC112" s="401"/>
      <c r="AD112" s="401"/>
      <c r="AE112" s="401"/>
      <c r="AF112" s="401"/>
      <c r="AG112" s="401"/>
      <c r="AH112" s="401"/>
      <c r="AI112" s="401"/>
      <c r="AJ112" s="401"/>
      <c r="AK112" s="401"/>
      <c r="AL112" s="401"/>
      <c r="AM112" s="401"/>
      <c r="AN112" s="397"/>
    </row>
    <row r="113" spans="1:40" s="5" customFormat="1" ht="20.100000000000001" customHeight="1" x14ac:dyDescent="0.25">
      <c r="A113" s="514"/>
      <c r="B113" s="515"/>
      <c r="C113" s="516"/>
      <c r="D113" s="515"/>
      <c r="E113" s="90" t="s">
        <v>222</v>
      </c>
      <c r="F113" s="398" t="s">
        <v>18</v>
      </c>
      <c r="G113" s="398" t="s">
        <v>18</v>
      </c>
      <c r="H113" s="400" t="s">
        <v>68</v>
      </c>
      <c r="I113" s="398" t="s">
        <v>18</v>
      </c>
      <c r="J113" s="398" t="s">
        <v>18</v>
      </c>
      <c r="K113" s="399" t="s">
        <v>18</v>
      </c>
      <c r="L113" s="399" t="s">
        <v>18</v>
      </c>
      <c r="M113" s="399" t="s">
        <v>18</v>
      </c>
      <c r="O113" s="401"/>
      <c r="P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401"/>
      <c r="AC113" s="401"/>
      <c r="AD113" s="401"/>
      <c r="AE113" s="401"/>
      <c r="AF113" s="401"/>
      <c r="AG113" s="401"/>
      <c r="AH113" s="401"/>
      <c r="AI113" s="401"/>
      <c r="AJ113" s="401"/>
      <c r="AK113" s="401"/>
      <c r="AL113" s="401"/>
      <c r="AM113" s="401"/>
      <c r="AN113" s="397"/>
    </row>
    <row r="114" spans="1:40" s="5" customFormat="1" ht="36" customHeight="1" x14ac:dyDescent="0.25">
      <c r="A114" s="513">
        <v>1</v>
      </c>
      <c r="B114" s="515" t="s">
        <v>81</v>
      </c>
      <c r="C114" s="516">
        <v>45851</v>
      </c>
      <c r="D114" s="517" t="s">
        <v>488</v>
      </c>
      <c r="E114" s="452" t="s">
        <v>489</v>
      </c>
      <c r="F114" s="96" t="s">
        <v>364</v>
      </c>
      <c r="G114" s="96" t="s">
        <v>24</v>
      </c>
      <c r="H114" s="95">
        <v>0</v>
      </c>
      <c r="I114" s="238">
        <v>1</v>
      </c>
      <c r="J114" s="95">
        <v>0</v>
      </c>
      <c r="K114" s="450">
        <v>8565.2199999999993</v>
      </c>
      <c r="L114" s="454">
        <v>0</v>
      </c>
      <c r="M114" s="454">
        <v>0</v>
      </c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520"/>
      <c r="AA114" s="425"/>
      <c r="AB114" s="425"/>
      <c r="AC114" s="401"/>
      <c r="AD114" s="401"/>
      <c r="AE114" s="401"/>
      <c r="AF114" s="401"/>
      <c r="AG114" s="401"/>
      <c r="AH114" s="401"/>
      <c r="AI114" s="401"/>
      <c r="AJ114" s="401"/>
      <c r="AK114" s="401"/>
      <c r="AL114" s="401"/>
      <c r="AM114" s="401"/>
      <c r="AN114" s="397"/>
    </row>
    <row r="115" spans="1:40" s="5" customFormat="1" ht="30" customHeight="1" x14ac:dyDescent="0.25">
      <c r="A115" s="513"/>
      <c r="B115" s="515"/>
      <c r="C115" s="516"/>
      <c r="D115" s="517"/>
      <c r="E115" s="453"/>
      <c r="F115" s="95" t="s">
        <v>23</v>
      </c>
      <c r="G115" s="96" t="s">
        <v>24</v>
      </c>
      <c r="H115" s="95">
        <v>0</v>
      </c>
      <c r="I115" s="238">
        <v>1</v>
      </c>
      <c r="J115" s="95">
        <v>0</v>
      </c>
      <c r="K115" s="451"/>
      <c r="L115" s="455" t="s">
        <v>18</v>
      </c>
      <c r="M115" s="455" t="s">
        <v>18</v>
      </c>
      <c r="O115" s="401"/>
      <c r="P115" s="401"/>
      <c r="Q115" s="401"/>
      <c r="R115" s="401"/>
      <c r="S115" s="401"/>
      <c r="T115" s="401"/>
      <c r="U115" s="401"/>
      <c r="V115" s="401"/>
      <c r="W115" s="401"/>
      <c r="X115" s="401"/>
      <c r="Y115" s="401"/>
      <c r="Z115" s="401"/>
      <c r="AA115" s="401"/>
      <c r="AB115" s="401"/>
      <c r="AC115" s="401"/>
      <c r="AD115" s="401"/>
      <c r="AE115" s="401"/>
      <c r="AF115" s="401"/>
      <c r="AG115" s="401"/>
      <c r="AH115" s="401"/>
      <c r="AI115" s="401"/>
      <c r="AJ115" s="401"/>
      <c r="AK115" s="401"/>
      <c r="AL115" s="401"/>
      <c r="AM115" s="401"/>
      <c r="AN115" s="397"/>
    </row>
    <row r="116" spans="1:40" s="5" customFormat="1" ht="20.100000000000001" customHeight="1" x14ac:dyDescent="0.25">
      <c r="A116" s="514"/>
      <c r="B116" s="515"/>
      <c r="C116" s="516"/>
      <c r="D116" s="517"/>
      <c r="E116" s="90" t="s">
        <v>359</v>
      </c>
      <c r="F116" s="393" t="s">
        <v>18</v>
      </c>
      <c r="G116" s="393" t="s">
        <v>18</v>
      </c>
      <c r="H116" s="393" t="s">
        <v>18</v>
      </c>
      <c r="I116" s="393" t="s">
        <v>606</v>
      </c>
      <c r="J116" s="393" t="s">
        <v>18</v>
      </c>
      <c r="K116" s="399" t="s">
        <v>18</v>
      </c>
      <c r="L116" s="399" t="s">
        <v>18</v>
      </c>
      <c r="M116" s="399" t="s">
        <v>18</v>
      </c>
      <c r="O116" s="401"/>
      <c r="P116" s="401"/>
      <c r="Q116" s="401"/>
      <c r="R116" s="401"/>
      <c r="S116" s="401"/>
      <c r="T116" s="401"/>
      <c r="U116" s="401"/>
      <c r="V116" s="401"/>
      <c r="W116" s="401"/>
      <c r="X116" s="401"/>
      <c r="Y116" s="401"/>
      <c r="Z116" s="401"/>
      <c r="AA116" s="401"/>
      <c r="AB116" s="401"/>
      <c r="AC116" s="401"/>
      <c r="AD116" s="401"/>
      <c r="AE116" s="401"/>
      <c r="AF116" s="401"/>
      <c r="AG116" s="401"/>
      <c r="AH116" s="401"/>
      <c r="AI116" s="401"/>
      <c r="AJ116" s="401"/>
      <c r="AK116" s="401"/>
      <c r="AL116" s="401"/>
      <c r="AM116" s="401"/>
      <c r="AN116" s="397"/>
    </row>
    <row r="117" spans="1:40" s="5" customFormat="1" ht="20.100000000000001" customHeight="1" x14ac:dyDescent="0.25">
      <c r="A117" s="514"/>
      <c r="B117" s="515"/>
      <c r="C117" s="516"/>
      <c r="D117" s="517"/>
      <c r="E117" s="90" t="s">
        <v>360</v>
      </c>
      <c r="F117" s="393" t="s">
        <v>18</v>
      </c>
      <c r="G117" s="393" t="s">
        <v>18</v>
      </c>
      <c r="H117" s="393" t="s">
        <v>18</v>
      </c>
      <c r="I117" s="393" t="s">
        <v>606</v>
      </c>
      <c r="J117" s="393" t="s">
        <v>18</v>
      </c>
      <c r="K117" s="399" t="s">
        <v>18</v>
      </c>
      <c r="L117" s="399" t="s">
        <v>18</v>
      </c>
      <c r="M117" s="399" t="s">
        <v>18</v>
      </c>
      <c r="O117" s="401"/>
      <c r="P117" s="401"/>
      <c r="Q117" s="401"/>
      <c r="R117" s="401"/>
      <c r="S117" s="401"/>
      <c r="T117" s="401"/>
      <c r="U117" s="401"/>
      <c r="V117" s="401"/>
      <c r="W117" s="401"/>
      <c r="X117" s="401"/>
      <c r="Y117" s="401"/>
      <c r="Z117" s="401"/>
      <c r="AA117" s="401"/>
      <c r="AB117" s="401"/>
      <c r="AC117" s="401"/>
      <c r="AD117" s="401"/>
      <c r="AE117" s="401"/>
      <c r="AF117" s="401"/>
      <c r="AG117" s="401"/>
      <c r="AH117" s="401"/>
      <c r="AI117" s="401"/>
      <c r="AJ117" s="401"/>
      <c r="AK117" s="401"/>
      <c r="AL117" s="401"/>
      <c r="AM117" s="401"/>
      <c r="AN117" s="397"/>
    </row>
    <row r="118" spans="1:40" s="5" customFormat="1" ht="20.100000000000001" customHeight="1" x14ac:dyDescent="0.25">
      <c r="A118" s="514"/>
      <c r="B118" s="515"/>
      <c r="C118" s="516"/>
      <c r="D118" s="517"/>
      <c r="E118" s="90" t="s">
        <v>220</v>
      </c>
      <c r="F118" s="393" t="s">
        <v>18</v>
      </c>
      <c r="G118" s="393" t="s">
        <v>18</v>
      </c>
      <c r="H118" s="393" t="s">
        <v>18</v>
      </c>
      <c r="I118" s="393" t="s">
        <v>607</v>
      </c>
      <c r="J118" s="393" t="s">
        <v>18</v>
      </c>
      <c r="K118" s="399" t="s">
        <v>18</v>
      </c>
      <c r="L118" s="399" t="s">
        <v>18</v>
      </c>
      <c r="M118" s="399" t="s">
        <v>18</v>
      </c>
      <c r="O118" s="401"/>
      <c r="P118" s="401"/>
      <c r="Q118" s="401"/>
      <c r="R118" s="401"/>
      <c r="S118" s="401"/>
      <c r="T118" s="401"/>
      <c r="U118" s="401"/>
      <c r="V118" s="401"/>
      <c r="W118" s="401"/>
      <c r="X118" s="401"/>
      <c r="Y118" s="401"/>
      <c r="Z118" s="401"/>
      <c r="AA118" s="401"/>
      <c r="AB118" s="401"/>
      <c r="AC118" s="401"/>
      <c r="AD118" s="401"/>
      <c r="AE118" s="401"/>
      <c r="AF118" s="401"/>
      <c r="AG118" s="401"/>
      <c r="AH118" s="401"/>
      <c r="AI118" s="401"/>
      <c r="AJ118" s="401"/>
      <c r="AK118" s="401"/>
      <c r="AL118" s="401"/>
      <c r="AM118" s="401"/>
      <c r="AN118" s="397"/>
    </row>
    <row r="119" spans="1:40" s="5" customFormat="1" ht="20.100000000000001" customHeight="1" x14ac:dyDescent="0.25">
      <c r="A119" s="514"/>
      <c r="B119" s="515"/>
      <c r="C119" s="516"/>
      <c r="D119" s="517"/>
      <c r="E119" s="90" t="s">
        <v>221</v>
      </c>
      <c r="F119" s="393" t="s">
        <v>18</v>
      </c>
      <c r="G119" s="393" t="s">
        <v>18</v>
      </c>
      <c r="H119" s="393" t="s">
        <v>18</v>
      </c>
      <c r="I119" s="393" t="s">
        <v>224</v>
      </c>
      <c r="J119" s="393" t="s">
        <v>18</v>
      </c>
      <c r="K119" s="399" t="s">
        <v>18</v>
      </c>
      <c r="L119" s="399" t="s">
        <v>18</v>
      </c>
      <c r="M119" s="399" t="s">
        <v>18</v>
      </c>
      <c r="O119" s="401"/>
      <c r="P119" s="401"/>
      <c r="Q119" s="401"/>
      <c r="R119" s="401"/>
      <c r="S119" s="401"/>
      <c r="T119" s="401"/>
      <c r="U119" s="401"/>
      <c r="V119" s="401"/>
      <c r="W119" s="401"/>
      <c r="X119" s="401"/>
      <c r="Y119" s="401"/>
      <c r="Z119" s="401"/>
      <c r="AA119" s="401"/>
      <c r="AB119" s="401"/>
      <c r="AC119" s="401"/>
      <c r="AD119" s="401"/>
      <c r="AE119" s="401"/>
      <c r="AF119" s="401"/>
      <c r="AG119" s="401"/>
      <c r="AH119" s="401"/>
      <c r="AI119" s="401"/>
      <c r="AJ119" s="401"/>
      <c r="AK119" s="401"/>
      <c r="AL119" s="401"/>
      <c r="AM119" s="401"/>
      <c r="AN119" s="397"/>
    </row>
    <row r="120" spans="1:40" s="5" customFormat="1" ht="20.100000000000001" customHeight="1" x14ac:dyDescent="0.25">
      <c r="A120" s="514"/>
      <c r="B120" s="515"/>
      <c r="C120" s="516"/>
      <c r="D120" s="517"/>
      <c r="E120" s="90" t="s">
        <v>222</v>
      </c>
      <c r="F120" s="393" t="s">
        <v>18</v>
      </c>
      <c r="G120" s="393" t="s">
        <v>18</v>
      </c>
      <c r="H120" s="393" t="s">
        <v>18</v>
      </c>
      <c r="I120" s="393" t="s">
        <v>271</v>
      </c>
      <c r="J120" s="393" t="s">
        <v>18</v>
      </c>
      <c r="K120" s="399" t="s">
        <v>18</v>
      </c>
      <c r="L120" s="399" t="s">
        <v>18</v>
      </c>
      <c r="M120" s="399" t="s">
        <v>18</v>
      </c>
      <c r="O120" s="401"/>
      <c r="P120" s="401"/>
      <c r="Q120" s="401"/>
      <c r="R120" s="401"/>
      <c r="S120" s="401"/>
      <c r="T120" s="401"/>
      <c r="U120" s="401"/>
      <c r="V120" s="401"/>
      <c r="W120" s="401"/>
      <c r="X120" s="401"/>
      <c r="Y120" s="401"/>
      <c r="Z120" s="401"/>
      <c r="AA120" s="401"/>
      <c r="AB120" s="401"/>
      <c r="AC120" s="401"/>
      <c r="AD120" s="401"/>
      <c r="AE120" s="401"/>
      <c r="AF120" s="401"/>
      <c r="AG120" s="401"/>
      <c r="AH120" s="401"/>
      <c r="AI120" s="401"/>
      <c r="AJ120" s="401"/>
      <c r="AK120" s="401"/>
      <c r="AL120" s="401"/>
      <c r="AM120" s="401"/>
      <c r="AN120" s="397"/>
    </row>
    <row r="121" spans="1:40" s="5" customFormat="1" ht="50.1" customHeight="1" x14ac:dyDescent="0.25">
      <c r="A121" s="514">
        <v>1</v>
      </c>
      <c r="B121" s="515" t="s">
        <v>81</v>
      </c>
      <c r="C121" s="515" t="s">
        <v>143</v>
      </c>
      <c r="D121" s="513" t="s">
        <v>26</v>
      </c>
      <c r="E121" s="396" t="s">
        <v>118</v>
      </c>
      <c r="F121" s="95" t="s">
        <v>23</v>
      </c>
      <c r="G121" s="96" t="s">
        <v>24</v>
      </c>
      <c r="H121" s="168">
        <v>0</v>
      </c>
      <c r="I121" s="169">
        <v>1</v>
      </c>
      <c r="J121" s="169">
        <v>0</v>
      </c>
      <c r="K121" s="395">
        <f>7460.29+570.37</f>
        <v>8030.66</v>
      </c>
      <c r="L121" s="395">
        <v>31225.64</v>
      </c>
      <c r="M121" s="402">
        <v>0</v>
      </c>
      <c r="O121" s="401"/>
      <c r="P121" s="401"/>
      <c r="Q121" s="401"/>
      <c r="R121" s="401"/>
      <c r="S121" s="401"/>
      <c r="T121" s="401"/>
      <c r="U121" s="401"/>
      <c r="V121" s="401"/>
      <c r="W121" s="401"/>
      <c r="X121" s="401"/>
      <c r="Y121" s="401"/>
      <c r="Z121" s="520"/>
      <c r="AA121" s="425"/>
      <c r="AB121" s="401"/>
      <c r="AC121" s="401"/>
      <c r="AD121" s="401"/>
      <c r="AE121" s="401"/>
      <c r="AF121" s="401"/>
      <c r="AG121" s="401"/>
      <c r="AH121" s="401"/>
      <c r="AI121" s="401"/>
      <c r="AJ121" s="401"/>
      <c r="AK121" s="401"/>
      <c r="AL121" s="401"/>
      <c r="AM121" s="401"/>
      <c r="AN121" s="397"/>
    </row>
    <row r="122" spans="1:40" s="5" customFormat="1" ht="20.100000000000001" customHeight="1" x14ac:dyDescent="0.25">
      <c r="A122" s="514"/>
      <c r="B122" s="515"/>
      <c r="C122" s="515"/>
      <c r="D122" s="513"/>
      <c r="E122" s="90" t="s">
        <v>483</v>
      </c>
      <c r="F122" s="398" t="s">
        <v>18</v>
      </c>
      <c r="G122" s="398" t="s">
        <v>18</v>
      </c>
      <c r="H122" s="234" t="s">
        <v>484</v>
      </c>
      <c r="I122" s="398" t="s">
        <v>18</v>
      </c>
      <c r="J122" s="398" t="s">
        <v>18</v>
      </c>
      <c r="K122" s="399" t="s">
        <v>18</v>
      </c>
      <c r="L122" s="399" t="s">
        <v>18</v>
      </c>
      <c r="M122" s="399" t="s">
        <v>18</v>
      </c>
      <c r="O122" s="401"/>
      <c r="P122" s="401"/>
      <c r="Q122" s="401"/>
      <c r="R122" s="401"/>
      <c r="S122" s="401"/>
      <c r="T122" s="401"/>
      <c r="U122" s="401"/>
      <c r="V122" s="401"/>
      <c r="W122" s="401"/>
      <c r="X122" s="401"/>
      <c r="Y122" s="401"/>
      <c r="Z122" s="401"/>
      <c r="AA122" s="401"/>
      <c r="AB122" s="401"/>
      <c r="AC122" s="401"/>
      <c r="AD122" s="401"/>
      <c r="AE122" s="401"/>
      <c r="AF122" s="401"/>
      <c r="AG122" s="401"/>
      <c r="AH122" s="401"/>
      <c r="AI122" s="401"/>
      <c r="AJ122" s="401"/>
      <c r="AK122" s="401"/>
      <c r="AL122" s="401"/>
      <c r="AM122" s="401"/>
      <c r="AN122" s="397"/>
    </row>
    <row r="123" spans="1:40" s="5" customFormat="1" ht="20.100000000000001" customHeight="1" x14ac:dyDescent="0.25">
      <c r="A123" s="514"/>
      <c r="B123" s="515"/>
      <c r="C123" s="515"/>
      <c r="D123" s="513"/>
      <c r="E123" s="90" t="s">
        <v>221</v>
      </c>
      <c r="F123" s="398" t="s">
        <v>18</v>
      </c>
      <c r="G123" s="398" t="s">
        <v>18</v>
      </c>
      <c r="H123" s="234" t="s">
        <v>458</v>
      </c>
      <c r="I123" s="398" t="s">
        <v>18</v>
      </c>
      <c r="J123" s="398" t="s">
        <v>18</v>
      </c>
      <c r="K123" s="399" t="s">
        <v>18</v>
      </c>
      <c r="L123" s="399" t="s">
        <v>18</v>
      </c>
      <c r="M123" s="399" t="s">
        <v>18</v>
      </c>
      <c r="O123" s="401"/>
      <c r="P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1"/>
      <c r="AA123" s="401"/>
      <c r="AB123" s="401"/>
      <c r="AC123" s="401"/>
      <c r="AD123" s="401"/>
      <c r="AE123" s="401"/>
      <c r="AF123" s="401"/>
      <c r="AG123" s="401"/>
      <c r="AH123" s="401"/>
      <c r="AI123" s="401"/>
      <c r="AJ123" s="401"/>
      <c r="AK123" s="401"/>
      <c r="AL123" s="401"/>
      <c r="AM123" s="401"/>
      <c r="AN123" s="397"/>
    </row>
    <row r="124" spans="1:40" s="5" customFormat="1" ht="20.100000000000001" customHeight="1" x14ac:dyDescent="0.25">
      <c r="A124" s="514"/>
      <c r="B124" s="515"/>
      <c r="C124" s="515"/>
      <c r="D124" s="513"/>
      <c r="E124" s="90" t="s">
        <v>222</v>
      </c>
      <c r="F124" s="398" t="s">
        <v>18</v>
      </c>
      <c r="G124" s="398" t="s">
        <v>18</v>
      </c>
      <c r="H124" s="234" t="s">
        <v>458</v>
      </c>
      <c r="I124" s="398" t="s">
        <v>18</v>
      </c>
      <c r="J124" s="398" t="s">
        <v>18</v>
      </c>
      <c r="K124" s="399" t="s">
        <v>18</v>
      </c>
      <c r="L124" s="399" t="s">
        <v>18</v>
      </c>
      <c r="M124" s="399" t="s">
        <v>18</v>
      </c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401"/>
      <c r="AC124" s="401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401"/>
      <c r="AN124" s="397"/>
    </row>
    <row r="125" spans="1:40" s="5" customFormat="1" ht="20.100000000000001" customHeight="1" x14ac:dyDescent="0.25">
      <c r="A125" s="514"/>
      <c r="B125" s="514"/>
      <c r="C125" s="522"/>
      <c r="D125" s="513"/>
      <c r="E125" s="90" t="s">
        <v>220</v>
      </c>
      <c r="F125" s="398" t="s">
        <v>18</v>
      </c>
      <c r="G125" s="398" t="s">
        <v>18</v>
      </c>
      <c r="H125" s="234" t="s">
        <v>54</v>
      </c>
      <c r="I125" s="398" t="s">
        <v>18</v>
      </c>
      <c r="J125" s="398" t="s">
        <v>18</v>
      </c>
      <c r="K125" s="399" t="s">
        <v>18</v>
      </c>
      <c r="L125" s="399" t="s">
        <v>18</v>
      </c>
      <c r="M125" s="399" t="s">
        <v>18</v>
      </c>
      <c r="O125" s="401"/>
      <c r="P125" s="401"/>
      <c r="Q125" s="401"/>
      <c r="R125" s="401"/>
      <c r="S125" s="401"/>
      <c r="T125" s="401"/>
      <c r="U125" s="401"/>
      <c r="V125" s="401"/>
      <c r="W125" s="401"/>
      <c r="X125" s="401"/>
      <c r="Y125" s="401"/>
      <c r="Z125" s="401"/>
      <c r="AA125" s="401"/>
      <c r="AB125" s="401"/>
      <c r="AC125" s="401"/>
      <c r="AD125" s="401"/>
      <c r="AE125" s="401"/>
      <c r="AF125" s="401"/>
      <c r="AG125" s="401"/>
      <c r="AH125" s="401"/>
      <c r="AI125" s="401"/>
      <c r="AJ125" s="401"/>
      <c r="AK125" s="401"/>
      <c r="AL125" s="401"/>
      <c r="AM125" s="401"/>
      <c r="AN125" s="397"/>
    </row>
    <row r="126" spans="1:40" s="5" customFormat="1" ht="20.100000000000001" customHeight="1" x14ac:dyDescent="0.25">
      <c r="A126" s="514"/>
      <c r="B126" s="514"/>
      <c r="C126" s="522"/>
      <c r="D126" s="513"/>
      <c r="E126" s="90" t="s">
        <v>221</v>
      </c>
      <c r="F126" s="398" t="s">
        <v>18</v>
      </c>
      <c r="G126" s="398" t="s">
        <v>18</v>
      </c>
      <c r="H126" s="234" t="s">
        <v>18</v>
      </c>
      <c r="I126" s="398" t="s">
        <v>226</v>
      </c>
      <c r="J126" s="398" t="s">
        <v>18</v>
      </c>
      <c r="K126" s="399" t="s">
        <v>18</v>
      </c>
      <c r="L126" s="399" t="s">
        <v>18</v>
      </c>
      <c r="M126" s="399" t="s">
        <v>18</v>
      </c>
      <c r="O126" s="401"/>
      <c r="P126" s="401"/>
      <c r="Q126" s="401"/>
      <c r="R126" s="401"/>
      <c r="S126" s="401"/>
      <c r="T126" s="401"/>
      <c r="U126" s="401"/>
      <c r="V126" s="401"/>
      <c r="W126" s="401"/>
      <c r="X126" s="401"/>
      <c r="Y126" s="401"/>
      <c r="Z126" s="401"/>
      <c r="AA126" s="401"/>
      <c r="AB126" s="401"/>
      <c r="AC126" s="401"/>
      <c r="AD126" s="401"/>
      <c r="AE126" s="401"/>
      <c r="AF126" s="401"/>
      <c r="AG126" s="401"/>
      <c r="AH126" s="401"/>
      <c r="AI126" s="401"/>
      <c r="AJ126" s="401"/>
      <c r="AK126" s="401"/>
      <c r="AL126" s="401"/>
      <c r="AM126" s="401"/>
      <c r="AN126" s="397"/>
    </row>
    <row r="127" spans="1:40" s="5" customFormat="1" ht="20.100000000000001" customHeight="1" x14ac:dyDescent="0.25">
      <c r="A127" s="514"/>
      <c r="B127" s="514"/>
      <c r="C127" s="522"/>
      <c r="D127" s="513"/>
      <c r="E127" s="90" t="s">
        <v>222</v>
      </c>
      <c r="F127" s="398" t="s">
        <v>18</v>
      </c>
      <c r="G127" s="398" t="s">
        <v>18</v>
      </c>
      <c r="H127" s="234" t="s">
        <v>18</v>
      </c>
      <c r="I127" s="398" t="s">
        <v>54</v>
      </c>
      <c r="J127" s="398" t="s">
        <v>18</v>
      </c>
      <c r="K127" s="399" t="s">
        <v>18</v>
      </c>
      <c r="L127" s="399" t="s">
        <v>18</v>
      </c>
      <c r="M127" s="399" t="s">
        <v>18</v>
      </c>
      <c r="O127" s="401"/>
      <c r="P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1"/>
      <c r="AA127" s="401"/>
      <c r="AB127" s="401"/>
      <c r="AC127" s="401"/>
      <c r="AD127" s="401"/>
      <c r="AE127" s="401"/>
      <c r="AF127" s="401"/>
      <c r="AG127" s="401"/>
      <c r="AH127" s="401"/>
      <c r="AI127" s="401"/>
      <c r="AJ127" s="401"/>
      <c r="AK127" s="401"/>
      <c r="AL127" s="401"/>
      <c r="AM127" s="401"/>
      <c r="AN127" s="397"/>
    </row>
    <row r="128" spans="1:40" s="5" customFormat="1" ht="50.1" customHeight="1" x14ac:dyDescent="0.25">
      <c r="A128" s="525">
        <v>1</v>
      </c>
      <c r="B128" s="527" t="s">
        <v>81</v>
      </c>
      <c r="C128" s="525" t="s">
        <v>18</v>
      </c>
      <c r="D128" s="525" t="s">
        <v>18</v>
      </c>
      <c r="E128" s="525" t="s">
        <v>269</v>
      </c>
      <c r="F128" s="134" t="s">
        <v>364</v>
      </c>
      <c r="G128" s="145" t="s">
        <v>219</v>
      </c>
      <c r="H128" s="150">
        <f>H162+H170+H178+H186+H194+H202+H210+H214+H218+H222+H226+H230+H234+H238+H242+H250</f>
        <v>11</v>
      </c>
      <c r="I128" s="150">
        <f>I162+I170+I178+I186+I194+I202+I210+I214+I218+I222+I226+I230+I234+I238+I242+I246+I250</f>
        <v>6</v>
      </c>
      <c r="J128" s="150">
        <f>J162+J170+J178+J186+J194+J202+J210+J214+J218+J222+J226+J230+J234+J238+J242</f>
        <v>0</v>
      </c>
      <c r="K128" s="511">
        <f>SUM(K130:K246)</f>
        <v>196323.7</v>
      </c>
      <c r="L128" s="511">
        <f>SUM(L130:L250)</f>
        <v>180004.56999999998</v>
      </c>
      <c r="M128" s="511">
        <f t="shared" ref="M128" si="0">SUM(M130:M246)</f>
        <v>201526.31</v>
      </c>
      <c r="O128" s="401"/>
      <c r="P128" s="401"/>
      <c r="Q128" s="401"/>
      <c r="R128" s="401"/>
      <c r="S128" s="401"/>
      <c r="T128" s="401"/>
      <c r="U128" s="401"/>
      <c r="V128" s="401"/>
      <c r="W128" s="401"/>
      <c r="X128" s="401"/>
      <c r="Y128" s="401"/>
      <c r="Z128" s="401"/>
      <c r="AA128" s="401"/>
      <c r="AB128" s="401"/>
      <c r="AC128" s="401"/>
      <c r="AD128" s="401"/>
      <c r="AE128" s="401"/>
      <c r="AF128" s="401"/>
      <c r="AG128" s="401"/>
      <c r="AH128" s="401"/>
      <c r="AI128" s="401"/>
      <c r="AJ128" s="401"/>
      <c r="AK128" s="401"/>
      <c r="AL128" s="401"/>
      <c r="AM128" s="401"/>
      <c r="AN128" s="397"/>
    </row>
    <row r="129" spans="1:40" s="5" customFormat="1" ht="50.1" customHeight="1" x14ac:dyDescent="0.25">
      <c r="A129" s="526"/>
      <c r="B129" s="528"/>
      <c r="C129" s="526"/>
      <c r="D129" s="526"/>
      <c r="E129" s="526"/>
      <c r="F129" s="134" t="s">
        <v>23</v>
      </c>
      <c r="G129" s="145" t="s">
        <v>219</v>
      </c>
      <c r="H129" s="150">
        <f>H130+H134+H138+H142+H146+H150+H154+H158+H163+H171+H179+H187+H195+H203</f>
        <v>3</v>
      </c>
      <c r="I129" s="150">
        <f>I130+I134+I138+I142+I146+I150+I154+I158+I163+I171+I179+I187+I195+I203</f>
        <v>7</v>
      </c>
      <c r="J129" s="150">
        <f>J130+J134+J138+J142+J146+J150+J154+J158+J163+J171+J179+J187+J195+J203</f>
        <v>4</v>
      </c>
      <c r="K129" s="512"/>
      <c r="L129" s="512"/>
      <c r="M129" s="512"/>
      <c r="O129" s="401"/>
      <c r="P129" s="401"/>
      <c r="Q129" s="401"/>
      <c r="R129" s="401"/>
      <c r="S129" s="401"/>
      <c r="T129" s="401"/>
      <c r="U129" s="401"/>
      <c r="V129" s="401"/>
      <c r="W129" s="401"/>
      <c r="X129" s="401"/>
      <c r="Y129" s="401"/>
      <c r="Z129" s="401"/>
      <c r="AA129" s="401"/>
      <c r="AB129" s="401"/>
      <c r="AC129" s="401"/>
      <c r="AD129" s="401"/>
      <c r="AE129" s="401"/>
      <c r="AF129" s="401"/>
      <c r="AG129" s="401"/>
      <c r="AH129" s="401"/>
      <c r="AI129" s="401"/>
      <c r="AJ129" s="401"/>
      <c r="AK129" s="401"/>
      <c r="AL129" s="401"/>
      <c r="AM129" s="401"/>
      <c r="AN129" s="397"/>
    </row>
    <row r="130" spans="1:40" s="5" customFormat="1" ht="50.1" customHeight="1" x14ac:dyDescent="0.25">
      <c r="A130" s="446">
        <v>1</v>
      </c>
      <c r="B130" s="428" t="s">
        <v>70</v>
      </c>
      <c r="C130" s="428" t="s">
        <v>120</v>
      </c>
      <c r="D130" s="446" t="s">
        <v>26</v>
      </c>
      <c r="E130" s="396" t="s">
        <v>95</v>
      </c>
      <c r="F130" s="95" t="s">
        <v>23</v>
      </c>
      <c r="G130" s="96" t="s">
        <v>24</v>
      </c>
      <c r="H130" s="171">
        <v>0</v>
      </c>
      <c r="I130" s="95">
        <v>1</v>
      </c>
      <c r="J130" s="172">
        <v>0</v>
      </c>
      <c r="K130" s="402">
        <v>0</v>
      </c>
      <c r="L130" s="231">
        <v>16955.79</v>
      </c>
      <c r="M130" s="402">
        <v>0</v>
      </c>
      <c r="O130" s="401"/>
      <c r="P130" s="401"/>
      <c r="Q130" s="401"/>
      <c r="R130" s="401"/>
      <c r="S130" s="401"/>
      <c r="T130" s="401"/>
      <c r="U130" s="401"/>
      <c r="V130" s="401"/>
      <c r="W130" s="401"/>
      <c r="X130" s="401"/>
      <c r="Y130" s="401"/>
      <c r="Z130" s="401"/>
      <c r="AA130" s="401"/>
      <c r="AB130" s="401"/>
      <c r="AC130" s="401"/>
      <c r="AD130" s="401"/>
      <c r="AE130" s="401"/>
      <c r="AF130" s="401"/>
      <c r="AG130" s="401"/>
      <c r="AH130" s="401"/>
      <c r="AI130" s="401"/>
      <c r="AJ130" s="401"/>
      <c r="AK130" s="401"/>
      <c r="AL130" s="401"/>
      <c r="AM130" s="401"/>
      <c r="AN130" s="397"/>
    </row>
    <row r="131" spans="1:40" s="5" customFormat="1" x14ac:dyDescent="0.25">
      <c r="A131" s="447"/>
      <c r="B131" s="447"/>
      <c r="C131" s="523"/>
      <c r="D131" s="447"/>
      <c r="E131" s="109" t="s">
        <v>220</v>
      </c>
      <c r="F131" s="398" t="s">
        <v>18</v>
      </c>
      <c r="G131" s="398" t="s">
        <v>18</v>
      </c>
      <c r="H131" s="398" t="s">
        <v>18</v>
      </c>
      <c r="I131" s="234" t="s">
        <v>484</v>
      </c>
      <c r="J131" s="398" t="s">
        <v>18</v>
      </c>
      <c r="K131" s="399" t="s">
        <v>18</v>
      </c>
      <c r="L131" s="399" t="s">
        <v>18</v>
      </c>
      <c r="M131" s="399" t="s">
        <v>18</v>
      </c>
      <c r="O131" s="401"/>
      <c r="P131" s="401"/>
      <c r="Q131" s="401"/>
      <c r="R131" s="401"/>
      <c r="S131" s="401"/>
      <c r="T131" s="401"/>
      <c r="U131" s="401"/>
      <c r="V131" s="401"/>
      <c r="W131" s="401"/>
      <c r="X131" s="401"/>
      <c r="Y131" s="401"/>
      <c r="Z131" s="401"/>
      <c r="AA131" s="401"/>
      <c r="AB131" s="401"/>
      <c r="AC131" s="401"/>
      <c r="AD131" s="401"/>
      <c r="AE131" s="401"/>
      <c r="AF131" s="401"/>
      <c r="AG131" s="401"/>
      <c r="AH131" s="401"/>
      <c r="AI131" s="401"/>
      <c r="AJ131" s="401"/>
      <c r="AK131" s="401"/>
      <c r="AL131" s="401"/>
      <c r="AM131" s="401"/>
      <c r="AN131" s="397"/>
    </row>
    <row r="132" spans="1:40" s="5" customFormat="1" x14ac:dyDescent="0.25">
      <c r="A132" s="447"/>
      <c r="B132" s="447"/>
      <c r="C132" s="523"/>
      <c r="D132" s="447"/>
      <c r="E132" s="109" t="s">
        <v>234</v>
      </c>
      <c r="F132" s="398" t="s">
        <v>18</v>
      </c>
      <c r="G132" s="398" t="s">
        <v>18</v>
      </c>
      <c r="H132" s="398" t="s">
        <v>18</v>
      </c>
      <c r="I132" s="234" t="s">
        <v>224</v>
      </c>
      <c r="J132" s="398" t="s">
        <v>18</v>
      </c>
      <c r="K132" s="399" t="s">
        <v>18</v>
      </c>
      <c r="L132" s="399" t="s">
        <v>18</v>
      </c>
      <c r="M132" s="399" t="s">
        <v>18</v>
      </c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401"/>
      <c r="AE132" s="401"/>
      <c r="AF132" s="401"/>
      <c r="AG132" s="401"/>
      <c r="AH132" s="401"/>
      <c r="AI132" s="401"/>
      <c r="AJ132" s="401"/>
      <c r="AK132" s="401"/>
      <c r="AL132" s="401"/>
      <c r="AM132" s="401"/>
      <c r="AN132" s="397"/>
    </row>
    <row r="133" spans="1:40" s="5" customFormat="1" x14ac:dyDescent="0.25">
      <c r="A133" s="448"/>
      <c r="B133" s="448"/>
      <c r="C133" s="524"/>
      <c r="D133" s="448"/>
      <c r="E133" s="109" t="s">
        <v>236</v>
      </c>
      <c r="F133" s="398" t="s">
        <v>18</v>
      </c>
      <c r="G133" s="398" t="s">
        <v>18</v>
      </c>
      <c r="H133" s="398" t="s">
        <v>18</v>
      </c>
      <c r="I133" s="234" t="s">
        <v>38</v>
      </c>
      <c r="J133" s="398" t="s">
        <v>18</v>
      </c>
      <c r="K133" s="399" t="s">
        <v>18</v>
      </c>
      <c r="L133" s="399" t="s">
        <v>18</v>
      </c>
      <c r="M133" s="399" t="s">
        <v>18</v>
      </c>
      <c r="O133" s="401"/>
      <c r="P133" s="401"/>
      <c r="Q133" s="401"/>
      <c r="R133" s="401"/>
      <c r="S133" s="401"/>
      <c r="T133" s="401"/>
      <c r="U133" s="401"/>
      <c r="V133" s="401"/>
      <c r="W133" s="401"/>
      <c r="X133" s="401"/>
      <c r="Y133" s="401"/>
      <c r="Z133" s="401"/>
      <c r="AA133" s="401"/>
      <c r="AB133" s="401"/>
      <c r="AC133" s="401"/>
      <c r="AD133" s="401"/>
      <c r="AE133" s="401"/>
      <c r="AF133" s="401"/>
      <c r="AG133" s="401"/>
      <c r="AH133" s="401"/>
      <c r="AI133" s="401"/>
      <c r="AJ133" s="401"/>
      <c r="AK133" s="401"/>
      <c r="AL133" s="401"/>
      <c r="AM133" s="401"/>
      <c r="AN133" s="397"/>
    </row>
    <row r="134" spans="1:40" s="5" customFormat="1" ht="50.1" customHeight="1" x14ac:dyDescent="0.25">
      <c r="A134" s="446">
        <v>1</v>
      </c>
      <c r="B134" s="428" t="s">
        <v>70</v>
      </c>
      <c r="C134" s="428" t="s">
        <v>121</v>
      </c>
      <c r="D134" s="446" t="s">
        <v>26</v>
      </c>
      <c r="E134" s="387" t="s">
        <v>96</v>
      </c>
      <c r="F134" s="95" t="s">
        <v>23</v>
      </c>
      <c r="G134" s="96" t="s">
        <v>24</v>
      </c>
      <c r="H134" s="168">
        <v>1</v>
      </c>
      <c r="I134" s="168">
        <v>0</v>
      </c>
      <c r="J134" s="168">
        <v>0</v>
      </c>
      <c r="K134" s="395">
        <v>23768.05</v>
      </c>
      <c r="L134" s="402">
        <v>0</v>
      </c>
      <c r="M134" s="402">
        <v>0</v>
      </c>
      <c r="O134" s="401"/>
      <c r="P134" s="401"/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  <c r="AE134" s="401"/>
      <c r="AF134" s="401"/>
      <c r="AG134" s="401"/>
      <c r="AH134" s="401"/>
      <c r="AI134" s="401"/>
      <c r="AJ134" s="401"/>
      <c r="AK134" s="401"/>
      <c r="AL134" s="401"/>
      <c r="AM134" s="401"/>
      <c r="AN134" s="397"/>
    </row>
    <row r="135" spans="1:40" s="5" customFormat="1" x14ac:dyDescent="0.25">
      <c r="A135" s="447"/>
      <c r="B135" s="447"/>
      <c r="C135" s="523"/>
      <c r="D135" s="447"/>
      <c r="E135" s="109" t="s">
        <v>29</v>
      </c>
      <c r="F135" s="398" t="s">
        <v>18</v>
      </c>
      <c r="G135" s="398" t="s">
        <v>18</v>
      </c>
      <c r="H135" s="234" t="s">
        <v>55</v>
      </c>
      <c r="I135" s="399" t="s">
        <v>18</v>
      </c>
      <c r="J135" s="398" t="s">
        <v>18</v>
      </c>
      <c r="K135" s="399" t="s">
        <v>18</v>
      </c>
      <c r="L135" s="399" t="s">
        <v>18</v>
      </c>
      <c r="M135" s="399" t="s">
        <v>18</v>
      </c>
      <c r="O135" s="401"/>
      <c r="P135" s="401"/>
      <c r="Q135" s="401"/>
      <c r="R135" s="401"/>
      <c r="S135" s="401"/>
      <c r="T135" s="401"/>
      <c r="U135" s="401"/>
      <c r="V135" s="401"/>
      <c r="W135" s="401"/>
      <c r="X135" s="401"/>
      <c r="Y135" s="401"/>
      <c r="Z135" s="401"/>
      <c r="AA135" s="401"/>
      <c r="AB135" s="401"/>
      <c r="AC135" s="401"/>
      <c r="AD135" s="401"/>
      <c r="AE135" s="401"/>
      <c r="AF135" s="401"/>
      <c r="AG135" s="401"/>
      <c r="AH135" s="401"/>
      <c r="AI135" s="401"/>
      <c r="AJ135" s="401"/>
      <c r="AK135" s="401"/>
      <c r="AL135" s="401"/>
      <c r="AM135" s="401"/>
      <c r="AN135" s="397"/>
    </row>
    <row r="136" spans="1:40" s="5" customFormat="1" x14ac:dyDescent="0.25">
      <c r="A136" s="447"/>
      <c r="B136" s="447"/>
      <c r="C136" s="523"/>
      <c r="D136" s="447"/>
      <c r="E136" s="109" t="s">
        <v>238</v>
      </c>
      <c r="F136" s="398" t="s">
        <v>18</v>
      </c>
      <c r="G136" s="398" t="s">
        <v>18</v>
      </c>
      <c r="H136" s="398" t="s">
        <v>38</v>
      </c>
      <c r="I136" s="399" t="s">
        <v>18</v>
      </c>
      <c r="J136" s="398" t="s">
        <v>18</v>
      </c>
      <c r="K136" s="399" t="s">
        <v>18</v>
      </c>
      <c r="L136" s="399" t="s">
        <v>18</v>
      </c>
      <c r="M136" s="399" t="s">
        <v>18</v>
      </c>
      <c r="O136" s="401"/>
      <c r="P136" s="401"/>
      <c r="Q136" s="401"/>
      <c r="R136" s="401"/>
      <c r="S136" s="401"/>
      <c r="T136" s="401"/>
      <c r="U136" s="401"/>
      <c r="V136" s="401"/>
      <c r="W136" s="401"/>
      <c r="X136" s="401"/>
      <c r="Y136" s="401"/>
      <c r="Z136" s="401"/>
      <c r="AA136" s="401"/>
      <c r="AB136" s="401"/>
      <c r="AC136" s="401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397"/>
    </row>
    <row r="137" spans="1:40" s="5" customFormat="1" x14ac:dyDescent="0.25">
      <c r="A137" s="448"/>
      <c r="B137" s="448"/>
      <c r="C137" s="524"/>
      <c r="D137" s="448"/>
      <c r="E137" s="109" t="s">
        <v>236</v>
      </c>
      <c r="F137" s="398" t="s">
        <v>18</v>
      </c>
      <c r="G137" s="398" t="s">
        <v>18</v>
      </c>
      <c r="H137" s="398" t="s">
        <v>38</v>
      </c>
      <c r="I137" s="399" t="s">
        <v>18</v>
      </c>
      <c r="J137" s="398" t="s">
        <v>18</v>
      </c>
      <c r="K137" s="399" t="s">
        <v>18</v>
      </c>
      <c r="L137" s="399" t="s">
        <v>18</v>
      </c>
      <c r="M137" s="399" t="s">
        <v>18</v>
      </c>
      <c r="O137" s="401"/>
      <c r="P137" s="401"/>
      <c r="Q137" s="401"/>
      <c r="R137" s="401"/>
      <c r="S137" s="401"/>
      <c r="T137" s="401"/>
      <c r="U137" s="401"/>
      <c r="V137" s="401"/>
      <c r="W137" s="401"/>
      <c r="X137" s="401"/>
      <c r="Y137" s="401"/>
      <c r="Z137" s="401"/>
      <c r="AA137" s="401"/>
      <c r="AB137" s="401"/>
      <c r="AC137" s="401"/>
      <c r="AD137" s="401"/>
      <c r="AE137" s="401"/>
      <c r="AF137" s="401"/>
      <c r="AG137" s="401"/>
      <c r="AH137" s="401"/>
      <c r="AI137" s="401"/>
      <c r="AJ137" s="401"/>
      <c r="AK137" s="401"/>
      <c r="AL137" s="401"/>
      <c r="AM137" s="401"/>
      <c r="AN137" s="397"/>
    </row>
    <row r="138" spans="1:40" s="5" customFormat="1" ht="50.1" customHeight="1" x14ac:dyDescent="0.25">
      <c r="A138" s="446">
        <v>1</v>
      </c>
      <c r="B138" s="428" t="s">
        <v>70</v>
      </c>
      <c r="C138" s="428" t="s">
        <v>122</v>
      </c>
      <c r="D138" s="446" t="s">
        <v>26</v>
      </c>
      <c r="E138" s="387" t="s">
        <v>97</v>
      </c>
      <c r="F138" s="95" t="s">
        <v>23</v>
      </c>
      <c r="G138" s="96" t="s">
        <v>24</v>
      </c>
      <c r="H138" s="169">
        <v>0</v>
      </c>
      <c r="I138" s="168">
        <v>1</v>
      </c>
      <c r="J138" s="169">
        <v>0</v>
      </c>
      <c r="K138" s="402">
        <v>0</v>
      </c>
      <c r="L138" s="395">
        <v>13507.99</v>
      </c>
      <c r="M138" s="402">
        <v>0</v>
      </c>
      <c r="O138" s="401"/>
      <c r="P138" s="401"/>
      <c r="Q138" s="401"/>
      <c r="R138" s="401"/>
      <c r="S138" s="401"/>
      <c r="T138" s="401"/>
      <c r="U138" s="401"/>
      <c r="V138" s="401"/>
      <c r="W138" s="401"/>
      <c r="X138" s="401"/>
      <c r="Y138" s="401"/>
      <c r="Z138" s="401"/>
      <c r="AA138" s="401"/>
      <c r="AB138" s="401"/>
      <c r="AC138" s="401"/>
      <c r="AD138" s="401"/>
      <c r="AE138" s="401"/>
      <c r="AF138" s="401"/>
      <c r="AG138" s="401"/>
      <c r="AH138" s="401"/>
      <c r="AI138" s="401"/>
      <c r="AJ138" s="401"/>
      <c r="AK138" s="401"/>
      <c r="AL138" s="401"/>
      <c r="AM138" s="401"/>
      <c r="AN138" s="397"/>
    </row>
    <row r="139" spans="1:40" s="5" customFormat="1" x14ac:dyDescent="0.25">
      <c r="A139" s="447"/>
      <c r="B139" s="447"/>
      <c r="C139" s="523"/>
      <c r="D139" s="447"/>
      <c r="E139" s="109" t="s">
        <v>29</v>
      </c>
      <c r="F139" s="398" t="s">
        <v>18</v>
      </c>
      <c r="G139" s="398" t="s">
        <v>18</v>
      </c>
      <c r="H139" s="398" t="s">
        <v>18</v>
      </c>
      <c r="I139" s="234" t="s">
        <v>233</v>
      </c>
      <c r="J139" s="398" t="s">
        <v>18</v>
      </c>
      <c r="K139" s="399" t="s">
        <v>18</v>
      </c>
      <c r="L139" s="65" t="s">
        <v>18</v>
      </c>
      <c r="M139" s="399" t="s">
        <v>18</v>
      </c>
      <c r="O139" s="401"/>
      <c r="P139" s="401"/>
      <c r="Q139" s="401"/>
      <c r="R139" s="401"/>
      <c r="S139" s="401"/>
      <c r="T139" s="401"/>
      <c r="U139" s="401"/>
      <c r="V139" s="401"/>
      <c r="W139" s="401"/>
      <c r="X139" s="401"/>
      <c r="Y139" s="401"/>
      <c r="Z139" s="401"/>
      <c r="AA139" s="401"/>
      <c r="AB139" s="401"/>
      <c r="AC139" s="401"/>
      <c r="AD139" s="401"/>
      <c r="AE139" s="401"/>
      <c r="AF139" s="401"/>
      <c r="AG139" s="401"/>
      <c r="AH139" s="401"/>
      <c r="AI139" s="401"/>
      <c r="AJ139" s="401"/>
      <c r="AK139" s="401"/>
      <c r="AL139" s="401"/>
      <c r="AM139" s="401"/>
      <c r="AN139" s="397"/>
    </row>
    <row r="140" spans="1:40" s="5" customFormat="1" x14ac:dyDescent="0.25">
      <c r="A140" s="447"/>
      <c r="B140" s="447"/>
      <c r="C140" s="523"/>
      <c r="D140" s="447"/>
      <c r="E140" s="109" t="s">
        <v>238</v>
      </c>
      <c r="F140" s="398" t="s">
        <v>18</v>
      </c>
      <c r="G140" s="398" t="s">
        <v>18</v>
      </c>
      <c r="H140" s="398" t="s">
        <v>18</v>
      </c>
      <c r="I140" s="234" t="s">
        <v>224</v>
      </c>
      <c r="J140" s="398" t="s">
        <v>18</v>
      </c>
      <c r="K140" s="399" t="s">
        <v>18</v>
      </c>
      <c r="L140" s="65" t="s">
        <v>18</v>
      </c>
      <c r="M140" s="399" t="s">
        <v>18</v>
      </c>
      <c r="O140" s="401"/>
      <c r="P140" s="401"/>
      <c r="Q140" s="401"/>
      <c r="R140" s="401"/>
      <c r="S140" s="401"/>
      <c r="T140" s="401"/>
      <c r="U140" s="401"/>
      <c r="V140" s="401"/>
      <c r="W140" s="401"/>
      <c r="X140" s="401"/>
      <c r="Y140" s="401"/>
      <c r="Z140" s="401"/>
      <c r="AA140" s="401"/>
      <c r="AB140" s="401"/>
      <c r="AC140" s="401"/>
      <c r="AD140" s="401"/>
      <c r="AE140" s="401"/>
      <c r="AF140" s="401"/>
      <c r="AG140" s="401"/>
      <c r="AH140" s="401"/>
      <c r="AI140" s="401"/>
      <c r="AJ140" s="401"/>
      <c r="AK140" s="401"/>
      <c r="AL140" s="401"/>
      <c r="AM140" s="401"/>
      <c r="AN140" s="397"/>
    </row>
    <row r="141" spans="1:40" s="5" customFormat="1" x14ac:dyDescent="0.25">
      <c r="A141" s="448"/>
      <c r="B141" s="448"/>
      <c r="C141" s="524"/>
      <c r="D141" s="448"/>
      <c r="E141" s="109" t="s">
        <v>236</v>
      </c>
      <c r="F141" s="398" t="s">
        <v>18</v>
      </c>
      <c r="G141" s="398" t="s">
        <v>18</v>
      </c>
      <c r="H141" s="398" t="s">
        <v>18</v>
      </c>
      <c r="I141" s="234" t="s">
        <v>38</v>
      </c>
      <c r="J141" s="398" t="s">
        <v>18</v>
      </c>
      <c r="K141" s="399" t="s">
        <v>18</v>
      </c>
      <c r="L141" s="65" t="s">
        <v>18</v>
      </c>
      <c r="M141" s="399" t="s">
        <v>18</v>
      </c>
      <c r="O141" s="401"/>
      <c r="P141" s="401"/>
      <c r="Q141" s="401"/>
      <c r="R141" s="401"/>
      <c r="S141" s="401"/>
      <c r="T141" s="401"/>
      <c r="U141" s="401"/>
      <c r="V141" s="401"/>
      <c r="W141" s="401"/>
      <c r="X141" s="401"/>
      <c r="Y141" s="401"/>
      <c r="Z141" s="401"/>
      <c r="AA141" s="401"/>
      <c r="AB141" s="401"/>
      <c r="AC141" s="401"/>
      <c r="AD141" s="401"/>
      <c r="AE141" s="401"/>
      <c r="AF141" s="401"/>
      <c r="AG141" s="401"/>
      <c r="AH141" s="401"/>
      <c r="AI141" s="401"/>
      <c r="AJ141" s="401"/>
      <c r="AK141" s="401"/>
      <c r="AL141" s="401"/>
      <c r="AM141" s="401"/>
      <c r="AN141" s="397"/>
    </row>
    <row r="142" spans="1:40" s="5" customFormat="1" ht="50.1" customHeight="1" x14ac:dyDescent="0.25">
      <c r="A142" s="446">
        <v>1</v>
      </c>
      <c r="B142" s="428" t="s">
        <v>70</v>
      </c>
      <c r="C142" s="428" t="s">
        <v>123</v>
      </c>
      <c r="D142" s="446" t="s">
        <v>26</v>
      </c>
      <c r="E142" s="387" t="s">
        <v>98</v>
      </c>
      <c r="F142" s="95" t="s">
        <v>23</v>
      </c>
      <c r="G142" s="96" t="s">
        <v>24</v>
      </c>
      <c r="H142" s="169">
        <v>0</v>
      </c>
      <c r="I142" s="168">
        <v>1</v>
      </c>
      <c r="J142" s="169">
        <v>0</v>
      </c>
      <c r="K142" s="402">
        <v>0</v>
      </c>
      <c r="L142" s="395">
        <v>25131.11</v>
      </c>
      <c r="M142" s="402">
        <v>0</v>
      </c>
      <c r="O142" s="401"/>
      <c r="P142" s="401"/>
      <c r="Q142" s="401"/>
      <c r="R142" s="401"/>
      <c r="S142" s="401"/>
      <c r="T142" s="401"/>
      <c r="U142" s="401"/>
      <c r="V142" s="401"/>
      <c r="W142" s="401"/>
      <c r="X142" s="401"/>
      <c r="Y142" s="401"/>
      <c r="Z142" s="401"/>
      <c r="AA142" s="401"/>
      <c r="AB142" s="401"/>
      <c r="AC142" s="401"/>
      <c r="AD142" s="401"/>
      <c r="AE142" s="401"/>
      <c r="AF142" s="401"/>
      <c r="AG142" s="401"/>
      <c r="AH142" s="401"/>
      <c r="AI142" s="401"/>
      <c r="AJ142" s="401"/>
      <c r="AK142" s="401"/>
      <c r="AL142" s="401"/>
      <c r="AM142" s="401"/>
      <c r="AN142" s="397"/>
    </row>
    <row r="143" spans="1:40" s="5" customFormat="1" x14ac:dyDescent="0.25">
      <c r="A143" s="447"/>
      <c r="B143" s="447"/>
      <c r="C143" s="523"/>
      <c r="D143" s="447"/>
      <c r="E143" s="109" t="s">
        <v>29</v>
      </c>
      <c r="F143" s="398" t="s">
        <v>18</v>
      </c>
      <c r="G143" s="398" t="s">
        <v>18</v>
      </c>
      <c r="H143" s="398" t="s">
        <v>18</v>
      </c>
      <c r="I143" s="234" t="s">
        <v>233</v>
      </c>
      <c r="J143" s="398" t="s">
        <v>18</v>
      </c>
      <c r="K143" s="399" t="s">
        <v>18</v>
      </c>
      <c r="L143" s="399" t="s">
        <v>18</v>
      </c>
      <c r="M143" s="399" t="s">
        <v>18</v>
      </c>
      <c r="O143" s="401"/>
      <c r="P143" s="401"/>
      <c r="Q143" s="401"/>
      <c r="R143" s="401"/>
      <c r="S143" s="401"/>
      <c r="T143" s="401"/>
      <c r="U143" s="401"/>
      <c r="V143" s="401"/>
      <c r="W143" s="401"/>
      <c r="X143" s="401"/>
      <c r="Y143" s="401"/>
      <c r="Z143" s="401"/>
      <c r="AA143" s="401"/>
      <c r="AB143" s="401"/>
      <c r="AC143" s="401"/>
      <c r="AD143" s="401"/>
      <c r="AE143" s="401"/>
      <c r="AF143" s="401"/>
      <c r="AG143" s="401"/>
      <c r="AH143" s="401"/>
      <c r="AI143" s="401"/>
      <c r="AJ143" s="401"/>
      <c r="AK143" s="401"/>
      <c r="AL143" s="401"/>
      <c r="AM143" s="401"/>
      <c r="AN143" s="397"/>
    </row>
    <row r="144" spans="1:40" s="5" customFormat="1" x14ac:dyDescent="0.25">
      <c r="A144" s="447"/>
      <c r="B144" s="447"/>
      <c r="C144" s="523"/>
      <c r="D144" s="447"/>
      <c r="E144" s="109" t="s">
        <v>238</v>
      </c>
      <c r="F144" s="398" t="s">
        <v>18</v>
      </c>
      <c r="G144" s="398" t="s">
        <v>18</v>
      </c>
      <c r="H144" s="398" t="s">
        <v>18</v>
      </c>
      <c r="I144" s="234" t="s">
        <v>224</v>
      </c>
      <c r="J144" s="398" t="s">
        <v>18</v>
      </c>
      <c r="K144" s="399" t="s">
        <v>18</v>
      </c>
      <c r="L144" s="399" t="s">
        <v>18</v>
      </c>
      <c r="M144" s="399" t="s">
        <v>18</v>
      </c>
      <c r="O144" s="401"/>
      <c r="P144" s="401"/>
      <c r="Q144" s="401"/>
      <c r="R144" s="401"/>
      <c r="S144" s="401"/>
      <c r="T144" s="401"/>
      <c r="U144" s="401"/>
      <c r="V144" s="401"/>
      <c r="W144" s="401"/>
      <c r="X144" s="401"/>
      <c r="Y144" s="401"/>
      <c r="Z144" s="401"/>
      <c r="AA144" s="401"/>
      <c r="AB144" s="401"/>
      <c r="AC144" s="401"/>
      <c r="AD144" s="401"/>
      <c r="AE144" s="401"/>
      <c r="AF144" s="401"/>
      <c r="AG144" s="401"/>
      <c r="AH144" s="401"/>
      <c r="AI144" s="401"/>
      <c r="AJ144" s="401"/>
      <c r="AK144" s="401"/>
      <c r="AL144" s="401"/>
      <c r="AM144" s="401"/>
      <c r="AN144" s="397"/>
    </row>
    <row r="145" spans="1:40" s="5" customFormat="1" x14ac:dyDescent="0.25">
      <c r="A145" s="448"/>
      <c r="B145" s="448"/>
      <c r="C145" s="524"/>
      <c r="D145" s="448"/>
      <c r="E145" s="109" t="s">
        <v>236</v>
      </c>
      <c r="F145" s="398" t="s">
        <v>18</v>
      </c>
      <c r="G145" s="398" t="s">
        <v>18</v>
      </c>
      <c r="H145" s="398" t="s">
        <v>18</v>
      </c>
      <c r="I145" s="234" t="s">
        <v>38</v>
      </c>
      <c r="J145" s="398" t="s">
        <v>18</v>
      </c>
      <c r="K145" s="399" t="s">
        <v>18</v>
      </c>
      <c r="L145" s="399" t="s">
        <v>18</v>
      </c>
      <c r="M145" s="399" t="s">
        <v>18</v>
      </c>
      <c r="O145" s="401"/>
      <c r="P145" s="401"/>
      <c r="Q145" s="401"/>
      <c r="R145" s="401"/>
      <c r="S145" s="401"/>
      <c r="T145" s="401"/>
      <c r="U145" s="401"/>
      <c r="V145" s="401"/>
      <c r="W145" s="401"/>
      <c r="X145" s="401"/>
      <c r="Y145" s="401"/>
      <c r="Z145" s="401"/>
      <c r="AA145" s="401"/>
      <c r="AB145" s="401"/>
      <c r="AC145" s="401"/>
      <c r="AD145" s="401"/>
      <c r="AE145" s="401"/>
      <c r="AF145" s="401"/>
      <c r="AG145" s="401"/>
      <c r="AH145" s="401"/>
      <c r="AI145" s="401"/>
      <c r="AJ145" s="401"/>
      <c r="AK145" s="401"/>
      <c r="AL145" s="401"/>
      <c r="AM145" s="401"/>
      <c r="AN145" s="397"/>
    </row>
    <row r="146" spans="1:40" s="5" customFormat="1" ht="50.1" customHeight="1" x14ac:dyDescent="0.25">
      <c r="A146" s="446">
        <v>1</v>
      </c>
      <c r="B146" s="428" t="s">
        <v>70</v>
      </c>
      <c r="C146" s="428" t="s">
        <v>124</v>
      </c>
      <c r="D146" s="446" t="s">
        <v>26</v>
      </c>
      <c r="E146" s="387" t="s">
        <v>99</v>
      </c>
      <c r="F146" s="95" t="s">
        <v>23</v>
      </c>
      <c r="G146" s="96" t="s">
        <v>24</v>
      </c>
      <c r="H146" s="168">
        <v>1</v>
      </c>
      <c r="I146" s="168">
        <v>0</v>
      </c>
      <c r="J146" s="169">
        <v>0</v>
      </c>
      <c r="K146" s="231">
        <v>31505.22</v>
      </c>
      <c r="L146" s="402">
        <v>0</v>
      </c>
      <c r="M146" s="402">
        <v>0</v>
      </c>
      <c r="O146" s="401"/>
      <c r="P146" s="401"/>
      <c r="Q146" s="401"/>
      <c r="R146" s="401"/>
      <c r="S146" s="401"/>
      <c r="T146" s="401"/>
      <c r="U146" s="401"/>
      <c r="V146" s="401"/>
      <c r="W146" s="401"/>
      <c r="X146" s="401"/>
      <c r="Y146" s="401"/>
      <c r="Z146" s="401"/>
      <c r="AA146" s="520"/>
      <c r="AB146" s="425"/>
      <c r="AC146" s="401"/>
      <c r="AD146" s="401"/>
      <c r="AE146" s="401"/>
      <c r="AF146" s="401"/>
      <c r="AG146" s="401"/>
      <c r="AH146" s="401"/>
      <c r="AI146" s="401"/>
      <c r="AJ146" s="401"/>
      <c r="AK146" s="401"/>
      <c r="AL146" s="401"/>
      <c r="AM146" s="401"/>
      <c r="AN146" s="397"/>
    </row>
    <row r="147" spans="1:40" s="5" customFormat="1" x14ac:dyDescent="0.25">
      <c r="A147" s="447"/>
      <c r="B147" s="447"/>
      <c r="C147" s="523"/>
      <c r="D147" s="447"/>
      <c r="E147" s="109" t="s">
        <v>29</v>
      </c>
      <c r="F147" s="398" t="s">
        <v>18</v>
      </c>
      <c r="G147" s="398" t="s">
        <v>18</v>
      </c>
      <c r="H147" s="234" t="s">
        <v>55</v>
      </c>
      <c r="I147" s="398" t="s">
        <v>18</v>
      </c>
      <c r="J147" s="398" t="s">
        <v>18</v>
      </c>
      <c r="K147" s="399" t="s">
        <v>18</v>
      </c>
      <c r="L147" s="399" t="s">
        <v>18</v>
      </c>
      <c r="M147" s="399" t="s">
        <v>18</v>
      </c>
      <c r="O147" s="401"/>
      <c r="P147" s="401"/>
      <c r="Q147" s="401"/>
      <c r="R147" s="401"/>
      <c r="S147" s="401"/>
      <c r="T147" s="401"/>
      <c r="U147" s="401"/>
      <c r="V147" s="401"/>
      <c r="W147" s="401"/>
      <c r="X147" s="401"/>
      <c r="Y147" s="401"/>
      <c r="Z147" s="401"/>
      <c r="AA147" s="401"/>
      <c r="AB147" s="401"/>
      <c r="AC147" s="401"/>
      <c r="AD147" s="401"/>
      <c r="AE147" s="401"/>
      <c r="AF147" s="401"/>
      <c r="AG147" s="401"/>
      <c r="AH147" s="401"/>
      <c r="AI147" s="401"/>
      <c r="AJ147" s="401"/>
      <c r="AK147" s="401"/>
      <c r="AL147" s="401"/>
      <c r="AM147" s="401"/>
      <c r="AN147" s="397"/>
    </row>
    <row r="148" spans="1:40" s="5" customFormat="1" x14ac:dyDescent="0.25">
      <c r="A148" s="447"/>
      <c r="B148" s="447"/>
      <c r="C148" s="523"/>
      <c r="D148" s="447"/>
      <c r="E148" s="109" t="s">
        <v>238</v>
      </c>
      <c r="F148" s="398" t="s">
        <v>18</v>
      </c>
      <c r="G148" s="398" t="s">
        <v>18</v>
      </c>
      <c r="H148" s="398" t="s">
        <v>38</v>
      </c>
      <c r="I148" s="398" t="s">
        <v>18</v>
      </c>
      <c r="J148" s="398" t="s">
        <v>18</v>
      </c>
      <c r="K148" s="399" t="s">
        <v>18</v>
      </c>
      <c r="L148" s="399" t="s">
        <v>18</v>
      </c>
      <c r="M148" s="399" t="s">
        <v>18</v>
      </c>
      <c r="O148" s="401"/>
      <c r="P148" s="401"/>
      <c r="Q148" s="401"/>
      <c r="R148" s="401"/>
      <c r="S148" s="401"/>
      <c r="T148" s="401"/>
      <c r="U148" s="401"/>
      <c r="V148" s="401"/>
      <c r="W148" s="401"/>
      <c r="X148" s="401"/>
      <c r="Y148" s="401"/>
      <c r="Z148" s="401"/>
      <c r="AA148" s="401"/>
      <c r="AB148" s="401"/>
      <c r="AC148" s="401"/>
      <c r="AD148" s="401"/>
      <c r="AE148" s="401"/>
      <c r="AF148" s="401"/>
      <c r="AG148" s="401"/>
      <c r="AH148" s="401"/>
      <c r="AI148" s="401"/>
      <c r="AJ148" s="401"/>
      <c r="AK148" s="401"/>
      <c r="AL148" s="401"/>
      <c r="AM148" s="401"/>
      <c r="AN148" s="397"/>
    </row>
    <row r="149" spans="1:40" s="5" customFormat="1" x14ac:dyDescent="0.25">
      <c r="A149" s="448"/>
      <c r="B149" s="448"/>
      <c r="C149" s="524"/>
      <c r="D149" s="448"/>
      <c r="E149" s="109" t="s">
        <v>236</v>
      </c>
      <c r="F149" s="398" t="s">
        <v>18</v>
      </c>
      <c r="G149" s="398" t="s">
        <v>18</v>
      </c>
      <c r="H149" s="398" t="s">
        <v>38</v>
      </c>
      <c r="I149" s="398" t="s">
        <v>18</v>
      </c>
      <c r="J149" s="398" t="s">
        <v>18</v>
      </c>
      <c r="K149" s="399" t="s">
        <v>18</v>
      </c>
      <c r="L149" s="399" t="s">
        <v>18</v>
      </c>
      <c r="M149" s="399" t="s">
        <v>18</v>
      </c>
      <c r="O149" s="401"/>
      <c r="P149" s="401"/>
      <c r="Q149" s="401"/>
      <c r="R149" s="401"/>
      <c r="S149" s="401"/>
      <c r="T149" s="401"/>
      <c r="U149" s="401"/>
      <c r="V149" s="401"/>
      <c r="W149" s="401"/>
      <c r="X149" s="401"/>
      <c r="Y149" s="401"/>
      <c r="Z149" s="401"/>
      <c r="AA149" s="401"/>
      <c r="AB149" s="401"/>
      <c r="AC149" s="401"/>
      <c r="AD149" s="401"/>
      <c r="AE149" s="401"/>
      <c r="AF149" s="401"/>
      <c r="AG149" s="401"/>
      <c r="AH149" s="401"/>
      <c r="AI149" s="401"/>
      <c r="AJ149" s="401"/>
      <c r="AK149" s="401"/>
      <c r="AL149" s="401"/>
      <c r="AM149" s="401"/>
      <c r="AN149" s="397"/>
    </row>
    <row r="150" spans="1:40" s="5" customFormat="1" ht="50.1" customHeight="1" x14ac:dyDescent="0.25">
      <c r="A150" s="446">
        <v>1</v>
      </c>
      <c r="B150" s="428" t="s">
        <v>70</v>
      </c>
      <c r="C150" s="428" t="s">
        <v>125</v>
      </c>
      <c r="D150" s="446" t="s">
        <v>26</v>
      </c>
      <c r="E150" s="387" t="s">
        <v>100</v>
      </c>
      <c r="F150" s="95" t="s">
        <v>23</v>
      </c>
      <c r="G150" s="96" t="s">
        <v>24</v>
      </c>
      <c r="H150" s="168">
        <v>1</v>
      </c>
      <c r="I150" s="168">
        <v>0</v>
      </c>
      <c r="J150" s="168">
        <v>0</v>
      </c>
      <c r="K150" s="231">
        <v>84276.39</v>
      </c>
      <c r="L150" s="402">
        <v>0</v>
      </c>
      <c r="M150" s="402">
        <v>0</v>
      </c>
      <c r="O150" s="401"/>
      <c r="P150" s="401"/>
      <c r="Q150" s="401"/>
      <c r="R150" s="401"/>
      <c r="S150" s="401"/>
      <c r="T150" s="401"/>
      <c r="U150" s="401"/>
      <c r="V150" s="401"/>
      <c r="W150" s="401"/>
      <c r="X150" s="401"/>
      <c r="Y150" s="401"/>
      <c r="Z150" s="401"/>
      <c r="AA150" s="520"/>
      <c r="AB150" s="425"/>
      <c r="AC150" s="401"/>
      <c r="AD150" s="401"/>
      <c r="AE150" s="401"/>
      <c r="AF150" s="401"/>
      <c r="AG150" s="401"/>
      <c r="AH150" s="401"/>
      <c r="AI150" s="401"/>
      <c r="AJ150" s="401"/>
      <c r="AK150" s="401"/>
      <c r="AL150" s="401"/>
      <c r="AM150" s="401"/>
      <c r="AN150" s="397"/>
    </row>
    <row r="151" spans="1:40" s="5" customFormat="1" x14ac:dyDescent="0.25">
      <c r="A151" s="447"/>
      <c r="B151" s="447"/>
      <c r="C151" s="523"/>
      <c r="D151" s="447"/>
      <c r="E151" s="109" t="s">
        <v>29</v>
      </c>
      <c r="F151" s="398" t="s">
        <v>18</v>
      </c>
      <c r="G151" s="398" t="s">
        <v>18</v>
      </c>
      <c r="H151" s="234" t="s">
        <v>55</v>
      </c>
      <c r="I151" s="398" t="s">
        <v>18</v>
      </c>
      <c r="J151" s="398" t="s">
        <v>18</v>
      </c>
      <c r="K151" s="399" t="s">
        <v>18</v>
      </c>
      <c r="L151" s="399" t="s">
        <v>18</v>
      </c>
      <c r="M151" s="399" t="s">
        <v>18</v>
      </c>
      <c r="O151" s="401"/>
      <c r="P151" s="401"/>
      <c r="Q151" s="401"/>
      <c r="R151" s="401"/>
      <c r="S151" s="401"/>
      <c r="T151" s="401"/>
      <c r="U151" s="401"/>
      <c r="V151" s="401"/>
      <c r="W151" s="401"/>
      <c r="X151" s="401"/>
      <c r="Y151" s="401"/>
      <c r="Z151" s="401"/>
      <c r="AA151" s="401"/>
      <c r="AB151" s="401"/>
      <c r="AC151" s="401"/>
      <c r="AD151" s="401"/>
      <c r="AE151" s="401"/>
      <c r="AF151" s="401"/>
      <c r="AG151" s="401"/>
      <c r="AH151" s="401"/>
      <c r="AI151" s="401"/>
      <c r="AJ151" s="401"/>
      <c r="AK151" s="401"/>
      <c r="AL151" s="401"/>
      <c r="AM151" s="401"/>
      <c r="AN151" s="397"/>
    </row>
    <row r="152" spans="1:40" s="5" customFormat="1" x14ac:dyDescent="0.25">
      <c r="A152" s="447"/>
      <c r="B152" s="447"/>
      <c r="C152" s="523"/>
      <c r="D152" s="447"/>
      <c r="E152" s="109" t="s">
        <v>238</v>
      </c>
      <c r="F152" s="398" t="s">
        <v>18</v>
      </c>
      <c r="G152" s="398" t="s">
        <v>18</v>
      </c>
      <c r="H152" s="398" t="s">
        <v>38</v>
      </c>
      <c r="I152" s="398" t="s">
        <v>18</v>
      </c>
      <c r="J152" s="398" t="s">
        <v>18</v>
      </c>
      <c r="K152" s="399" t="s">
        <v>18</v>
      </c>
      <c r="L152" s="399" t="s">
        <v>18</v>
      </c>
      <c r="M152" s="399" t="s">
        <v>18</v>
      </c>
      <c r="O152" s="401"/>
      <c r="P152" s="401"/>
      <c r="Q152" s="401"/>
      <c r="R152" s="401"/>
      <c r="S152" s="401"/>
      <c r="T152" s="401"/>
      <c r="U152" s="401"/>
      <c r="V152" s="401"/>
      <c r="W152" s="401"/>
      <c r="X152" s="401"/>
      <c r="Y152" s="401"/>
      <c r="Z152" s="401"/>
      <c r="AA152" s="401"/>
      <c r="AB152" s="401"/>
      <c r="AC152" s="401"/>
      <c r="AD152" s="401"/>
      <c r="AE152" s="401"/>
      <c r="AF152" s="401"/>
      <c r="AG152" s="401"/>
      <c r="AH152" s="401"/>
      <c r="AI152" s="401"/>
      <c r="AJ152" s="401"/>
      <c r="AK152" s="401"/>
      <c r="AL152" s="401"/>
      <c r="AM152" s="401"/>
      <c r="AN152" s="397"/>
    </row>
    <row r="153" spans="1:40" s="5" customFormat="1" x14ac:dyDescent="0.25">
      <c r="A153" s="448"/>
      <c r="B153" s="448"/>
      <c r="C153" s="524"/>
      <c r="D153" s="448"/>
      <c r="E153" s="109" t="s">
        <v>236</v>
      </c>
      <c r="F153" s="398" t="s">
        <v>18</v>
      </c>
      <c r="G153" s="398" t="s">
        <v>18</v>
      </c>
      <c r="H153" s="398" t="s">
        <v>38</v>
      </c>
      <c r="I153" s="398" t="s">
        <v>18</v>
      </c>
      <c r="J153" s="398" t="s">
        <v>18</v>
      </c>
      <c r="K153" s="399" t="s">
        <v>18</v>
      </c>
      <c r="L153" s="399" t="s">
        <v>18</v>
      </c>
      <c r="M153" s="399" t="s">
        <v>18</v>
      </c>
      <c r="O153" s="401"/>
      <c r="P153" s="401"/>
      <c r="Q153" s="401"/>
      <c r="R153" s="401"/>
      <c r="S153" s="401"/>
      <c r="T153" s="401"/>
      <c r="U153" s="401"/>
      <c r="V153" s="401"/>
      <c r="W153" s="401"/>
      <c r="X153" s="401"/>
      <c r="Y153" s="401"/>
      <c r="Z153" s="401"/>
      <c r="AA153" s="401"/>
      <c r="AB153" s="401"/>
      <c r="AC153" s="401"/>
      <c r="AD153" s="401"/>
      <c r="AE153" s="401"/>
      <c r="AF153" s="401"/>
      <c r="AG153" s="401"/>
      <c r="AH153" s="401"/>
      <c r="AI153" s="401"/>
      <c r="AJ153" s="401"/>
      <c r="AK153" s="401"/>
      <c r="AL153" s="401"/>
      <c r="AM153" s="401"/>
      <c r="AN153" s="397"/>
    </row>
    <row r="154" spans="1:40" s="5" customFormat="1" ht="52.5" customHeight="1" x14ac:dyDescent="0.25">
      <c r="A154" s="446">
        <v>1</v>
      </c>
      <c r="B154" s="428" t="s">
        <v>70</v>
      </c>
      <c r="C154" s="428" t="s">
        <v>126</v>
      </c>
      <c r="D154" s="446" t="s">
        <v>26</v>
      </c>
      <c r="E154" s="387" t="s">
        <v>101</v>
      </c>
      <c r="F154" s="95" t="s">
        <v>23</v>
      </c>
      <c r="G154" s="96" t="s">
        <v>24</v>
      </c>
      <c r="H154" s="168">
        <v>0</v>
      </c>
      <c r="I154" s="168">
        <v>1</v>
      </c>
      <c r="J154" s="168">
        <v>0</v>
      </c>
      <c r="K154" s="402">
        <v>0</v>
      </c>
      <c r="L154" s="395">
        <v>13382.12</v>
      </c>
      <c r="M154" s="395">
        <v>0</v>
      </c>
      <c r="O154" s="401"/>
      <c r="P154" s="401"/>
      <c r="Q154" s="401"/>
      <c r="R154" s="401"/>
      <c r="S154" s="401"/>
      <c r="T154" s="401"/>
      <c r="U154" s="401"/>
      <c r="V154" s="401"/>
      <c r="W154" s="401"/>
      <c r="X154" s="401"/>
      <c r="Y154" s="401"/>
      <c r="Z154" s="401"/>
      <c r="AA154" s="401"/>
      <c r="AB154" s="401"/>
      <c r="AC154" s="401"/>
      <c r="AD154" s="401"/>
      <c r="AE154" s="401"/>
      <c r="AF154" s="401"/>
      <c r="AG154" s="401"/>
      <c r="AH154" s="401"/>
      <c r="AI154" s="401"/>
      <c r="AJ154" s="401"/>
      <c r="AK154" s="401"/>
      <c r="AL154" s="401"/>
      <c r="AM154" s="401"/>
      <c r="AN154" s="397"/>
    </row>
    <row r="155" spans="1:40" s="5" customFormat="1" x14ac:dyDescent="0.25">
      <c r="A155" s="447"/>
      <c r="B155" s="447"/>
      <c r="C155" s="523"/>
      <c r="D155" s="447"/>
      <c r="E155" s="109" t="s">
        <v>29</v>
      </c>
      <c r="F155" s="398" t="s">
        <v>18</v>
      </c>
      <c r="G155" s="398" t="s">
        <v>18</v>
      </c>
      <c r="H155" s="398" t="s">
        <v>18</v>
      </c>
      <c r="I155" s="234" t="s">
        <v>233</v>
      </c>
      <c r="J155" s="398" t="s">
        <v>18</v>
      </c>
      <c r="K155" s="399" t="s">
        <v>18</v>
      </c>
      <c r="L155" s="65" t="s">
        <v>18</v>
      </c>
      <c r="M155" s="65" t="s">
        <v>18</v>
      </c>
      <c r="O155" s="401"/>
      <c r="P155" s="401"/>
      <c r="Q155" s="401"/>
      <c r="R155" s="401"/>
      <c r="S155" s="401"/>
      <c r="T155" s="401"/>
      <c r="U155" s="401"/>
      <c r="V155" s="401"/>
      <c r="W155" s="401"/>
      <c r="X155" s="401"/>
      <c r="Y155" s="401"/>
      <c r="Z155" s="401"/>
      <c r="AA155" s="401"/>
      <c r="AB155" s="401"/>
      <c r="AC155" s="401"/>
      <c r="AD155" s="401"/>
      <c r="AE155" s="401"/>
      <c r="AF155" s="401"/>
      <c r="AG155" s="401"/>
      <c r="AH155" s="401"/>
      <c r="AI155" s="401"/>
      <c r="AJ155" s="401"/>
      <c r="AK155" s="401"/>
      <c r="AL155" s="401"/>
      <c r="AM155" s="401"/>
      <c r="AN155" s="397"/>
    </row>
    <row r="156" spans="1:40" s="5" customFormat="1" x14ac:dyDescent="0.25">
      <c r="A156" s="447"/>
      <c r="B156" s="447"/>
      <c r="C156" s="523"/>
      <c r="D156" s="447"/>
      <c r="E156" s="109" t="s">
        <v>238</v>
      </c>
      <c r="F156" s="398" t="s">
        <v>18</v>
      </c>
      <c r="G156" s="398" t="s">
        <v>18</v>
      </c>
      <c r="H156" s="398" t="s">
        <v>18</v>
      </c>
      <c r="I156" s="234" t="s">
        <v>224</v>
      </c>
      <c r="J156" s="398" t="s">
        <v>18</v>
      </c>
      <c r="K156" s="399" t="s">
        <v>18</v>
      </c>
      <c r="L156" s="65" t="s">
        <v>18</v>
      </c>
      <c r="M156" s="65" t="s">
        <v>18</v>
      </c>
      <c r="O156" s="401"/>
      <c r="P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  <c r="AD156" s="401"/>
      <c r="AE156" s="401"/>
      <c r="AF156" s="401"/>
      <c r="AG156" s="401"/>
      <c r="AH156" s="401"/>
      <c r="AI156" s="401"/>
      <c r="AJ156" s="401"/>
      <c r="AK156" s="401"/>
      <c r="AL156" s="401"/>
      <c r="AM156" s="401"/>
      <c r="AN156" s="397"/>
    </row>
    <row r="157" spans="1:40" s="5" customFormat="1" x14ac:dyDescent="0.25">
      <c r="A157" s="448"/>
      <c r="B157" s="448"/>
      <c r="C157" s="524"/>
      <c r="D157" s="448"/>
      <c r="E157" s="109" t="s">
        <v>236</v>
      </c>
      <c r="F157" s="398" t="s">
        <v>18</v>
      </c>
      <c r="G157" s="398" t="s">
        <v>18</v>
      </c>
      <c r="H157" s="398" t="s">
        <v>18</v>
      </c>
      <c r="I157" s="234" t="s">
        <v>38</v>
      </c>
      <c r="J157" s="398" t="s">
        <v>18</v>
      </c>
      <c r="K157" s="399" t="s">
        <v>18</v>
      </c>
      <c r="L157" s="65" t="s">
        <v>18</v>
      </c>
      <c r="M157" s="65" t="s">
        <v>18</v>
      </c>
      <c r="O157" s="401"/>
      <c r="P157" s="401"/>
      <c r="Q157" s="401"/>
      <c r="R157" s="401"/>
      <c r="S157" s="401"/>
      <c r="T157" s="401"/>
      <c r="U157" s="401"/>
      <c r="V157" s="401"/>
      <c r="W157" s="401"/>
      <c r="X157" s="401"/>
      <c r="Y157" s="401"/>
      <c r="Z157" s="401"/>
      <c r="AA157" s="401"/>
      <c r="AB157" s="401"/>
      <c r="AC157" s="401"/>
      <c r="AD157" s="401"/>
      <c r="AE157" s="401"/>
      <c r="AF157" s="401"/>
      <c r="AG157" s="401"/>
      <c r="AH157" s="401"/>
      <c r="AI157" s="401"/>
      <c r="AJ157" s="401"/>
      <c r="AK157" s="401"/>
      <c r="AL157" s="401"/>
      <c r="AM157" s="401"/>
      <c r="AN157" s="397"/>
    </row>
    <row r="158" spans="1:40" s="5" customFormat="1" ht="52.5" customHeight="1" x14ac:dyDescent="0.25">
      <c r="A158" s="446">
        <v>1</v>
      </c>
      <c r="B158" s="428" t="s">
        <v>70</v>
      </c>
      <c r="C158" s="428" t="s">
        <v>127</v>
      </c>
      <c r="D158" s="446" t="s">
        <v>26</v>
      </c>
      <c r="E158" s="387" t="s">
        <v>102</v>
      </c>
      <c r="F158" s="95" t="s">
        <v>23</v>
      </c>
      <c r="G158" s="96" t="s">
        <v>24</v>
      </c>
      <c r="H158" s="171">
        <v>0</v>
      </c>
      <c r="I158" s="171">
        <v>0</v>
      </c>
      <c r="J158" s="168">
        <v>1</v>
      </c>
      <c r="K158" s="402">
        <v>0</v>
      </c>
      <c r="L158" s="395">
        <v>0</v>
      </c>
      <c r="M158" s="395">
        <v>67958.039999999994</v>
      </c>
      <c r="O158" s="401"/>
      <c r="P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  <c r="AE158" s="401"/>
      <c r="AF158" s="401"/>
      <c r="AG158" s="401"/>
      <c r="AH158" s="401"/>
      <c r="AI158" s="401"/>
      <c r="AJ158" s="401"/>
      <c r="AK158" s="401"/>
      <c r="AL158" s="401"/>
      <c r="AM158" s="401"/>
      <c r="AN158" s="397"/>
    </row>
    <row r="159" spans="1:40" s="5" customFormat="1" x14ac:dyDescent="0.25">
      <c r="A159" s="447"/>
      <c r="B159" s="447"/>
      <c r="C159" s="523"/>
      <c r="D159" s="447"/>
      <c r="E159" s="109" t="s">
        <v>29</v>
      </c>
      <c r="F159" s="398" t="s">
        <v>18</v>
      </c>
      <c r="G159" s="398" t="s">
        <v>18</v>
      </c>
      <c r="H159" s="398" t="s">
        <v>18</v>
      </c>
      <c r="I159" s="398" t="s">
        <v>18</v>
      </c>
      <c r="J159" s="234" t="s">
        <v>233</v>
      </c>
      <c r="K159" s="399" t="s">
        <v>18</v>
      </c>
      <c r="L159" s="399" t="s">
        <v>18</v>
      </c>
      <c r="M159" s="399" t="s">
        <v>18</v>
      </c>
      <c r="O159" s="401"/>
      <c r="P159" s="401"/>
      <c r="Q159" s="401"/>
      <c r="R159" s="401"/>
      <c r="S159" s="401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401"/>
      <c r="AE159" s="401"/>
      <c r="AF159" s="401"/>
      <c r="AG159" s="401"/>
      <c r="AH159" s="401"/>
      <c r="AI159" s="401"/>
      <c r="AJ159" s="401"/>
      <c r="AK159" s="401"/>
      <c r="AL159" s="401"/>
      <c r="AM159" s="401"/>
      <c r="AN159" s="397"/>
    </row>
    <row r="160" spans="1:40" s="5" customFormat="1" x14ac:dyDescent="0.25">
      <c r="A160" s="447"/>
      <c r="B160" s="447"/>
      <c r="C160" s="523"/>
      <c r="D160" s="447"/>
      <c r="E160" s="109" t="s">
        <v>238</v>
      </c>
      <c r="F160" s="398" t="s">
        <v>18</v>
      </c>
      <c r="G160" s="398" t="s">
        <v>18</v>
      </c>
      <c r="H160" s="398" t="s">
        <v>18</v>
      </c>
      <c r="I160" s="398" t="s">
        <v>18</v>
      </c>
      <c r="J160" s="234" t="s">
        <v>237</v>
      </c>
      <c r="K160" s="399" t="s">
        <v>18</v>
      </c>
      <c r="L160" s="399" t="s">
        <v>18</v>
      </c>
      <c r="M160" s="399" t="s">
        <v>18</v>
      </c>
      <c r="O160" s="401"/>
      <c r="P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  <c r="AE160" s="401"/>
      <c r="AF160" s="401"/>
      <c r="AG160" s="401"/>
      <c r="AH160" s="401"/>
      <c r="AI160" s="401"/>
      <c r="AJ160" s="401"/>
      <c r="AK160" s="401"/>
      <c r="AL160" s="401"/>
      <c r="AM160" s="401"/>
      <c r="AN160" s="397"/>
    </row>
    <row r="161" spans="1:40" s="5" customFormat="1" x14ac:dyDescent="0.25">
      <c r="A161" s="448"/>
      <c r="B161" s="448"/>
      <c r="C161" s="524"/>
      <c r="D161" s="448"/>
      <c r="E161" s="109" t="s">
        <v>236</v>
      </c>
      <c r="F161" s="398" t="s">
        <v>18</v>
      </c>
      <c r="G161" s="398" t="s">
        <v>18</v>
      </c>
      <c r="H161" s="398" t="s">
        <v>18</v>
      </c>
      <c r="I161" s="398" t="s">
        <v>18</v>
      </c>
      <c r="J161" s="234" t="s">
        <v>239</v>
      </c>
      <c r="K161" s="399" t="s">
        <v>18</v>
      </c>
      <c r="L161" s="399" t="s">
        <v>18</v>
      </c>
      <c r="M161" s="399" t="s">
        <v>18</v>
      </c>
      <c r="O161" s="401"/>
      <c r="P161" s="401"/>
      <c r="Q161" s="401"/>
      <c r="R161" s="401"/>
      <c r="S161" s="401"/>
      <c r="T161" s="401"/>
      <c r="U161" s="401"/>
      <c r="V161" s="401"/>
      <c r="W161" s="401"/>
      <c r="X161" s="401"/>
      <c r="Y161" s="401"/>
      <c r="Z161" s="401"/>
      <c r="AA161" s="401"/>
      <c r="AB161" s="401"/>
      <c r="AC161" s="401"/>
      <c r="AD161" s="401"/>
      <c r="AE161" s="401"/>
      <c r="AF161" s="401"/>
      <c r="AG161" s="401"/>
      <c r="AH161" s="401"/>
      <c r="AI161" s="401"/>
      <c r="AJ161" s="401"/>
      <c r="AK161" s="401"/>
      <c r="AL161" s="401"/>
      <c r="AM161" s="401"/>
      <c r="AN161" s="397"/>
    </row>
    <row r="162" spans="1:40" s="5" customFormat="1" ht="37.5" customHeight="1" x14ac:dyDescent="0.25">
      <c r="A162" s="446">
        <v>1</v>
      </c>
      <c r="B162" s="446" t="s">
        <v>70</v>
      </c>
      <c r="C162" s="428" t="s">
        <v>128</v>
      </c>
      <c r="D162" s="446" t="s">
        <v>26</v>
      </c>
      <c r="E162" s="463" t="s">
        <v>103</v>
      </c>
      <c r="F162" s="96" t="s">
        <v>364</v>
      </c>
      <c r="G162" s="96" t="s">
        <v>24</v>
      </c>
      <c r="H162" s="168">
        <v>1</v>
      </c>
      <c r="I162" s="168">
        <v>0</v>
      </c>
      <c r="J162" s="168">
        <v>0</v>
      </c>
      <c r="K162" s="474">
        <v>5103.62</v>
      </c>
      <c r="L162" s="474">
        <v>0</v>
      </c>
      <c r="M162" s="474">
        <v>106964.3</v>
      </c>
      <c r="O162" s="401"/>
      <c r="P162" s="401"/>
      <c r="Q162" s="401"/>
      <c r="R162" s="401"/>
      <c r="S162" s="401"/>
      <c r="T162" s="401"/>
      <c r="U162" s="401"/>
      <c r="V162" s="401"/>
      <c r="W162" s="401"/>
      <c r="X162" s="401"/>
      <c r="Y162" s="401"/>
      <c r="Z162" s="401"/>
      <c r="AA162" s="401"/>
      <c r="AB162" s="401"/>
      <c r="AC162" s="401"/>
      <c r="AD162" s="401"/>
      <c r="AE162" s="401"/>
      <c r="AF162" s="401"/>
      <c r="AG162" s="401"/>
      <c r="AH162" s="401"/>
      <c r="AI162" s="401"/>
      <c r="AJ162" s="401"/>
      <c r="AK162" s="401"/>
      <c r="AL162" s="401"/>
      <c r="AM162" s="401"/>
      <c r="AN162" s="397"/>
    </row>
    <row r="163" spans="1:40" s="5" customFormat="1" ht="30" customHeight="1" x14ac:dyDescent="0.25">
      <c r="A163" s="459"/>
      <c r="B163" s="459"/>
      <c r="C163" s="436"/>
      <c r="D163" s="459"/>
      <c r="E163" s="468"/>
      <c r="F163" s="95" t="s">
        <v>23</v>
      </c>
      <c r="G163" s="96" t="s">
        <v>24</v>
      </c>
      <c r="H163" s="168">
        <v>0</v>
      </c>
      <c r="I163" s="168">
        <v>0</v>
      </c>
      <c r="J163" s="168">
        <v>1</v>
      </c>
      <c r="K163" s="529"/>
      <c r="L163" s="529"/>
      <c r="M163" s="529"/>
      <c r="O163" s="401"/>
      <c r="P163" s="401"/>
      <c r="Q163" s="401"/>
      <c r="R163" s="401"/>
      <c r="S163" s="401"/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  <c r="AD163" s="401"/>
      <c r="AE163" s="401"/>
      <c r="AF163" s="401"/>
      <c r="AG163" s="401"/>
      <c r="AH163" s="401"/>
      <c r="AI163" s="401"/>
      <c r="AJ163" s="401"/>
      <c r="AK163" s="401"/>
      <c r="AL163" s="401"/>
      <c r="AM163" s="401"/>
      <c r="AN163" s="397"/>
    </row>
    <row r="164" spans="1:40" s="5" customFormat="1" x14ac:dyDescent="0.25">
      <c r="A164" s="459"/>
      <c r="B164" s="459"/>
      <c r="C164" s="523"/>
      <c r="D164" s="459"/>
      <c r="E164" s="109" t="s">
        <v>240</v>
      </c>
      <c r="F164" s="398" t="s">
        <v>18</v>
      </c>
      <c r="G164" s="398" t="s">
        <v>18</v>
      </c>
      <c r="H164" s="234" t="s">
        <v>55</v>
      </c>
      <c r="I164" s="398" t="s">
        <v>18</v>
      </c>
      <c r="J164" s="398" t="s">
        <v>18</v>
      </c>
      <c r="K164" s="399" t="s">
        <v>18</v>
      </c>
      <c r="L164" s="399" t="s">
        <v>18</v>
      </c>
      <c r="M164" s="399" t="s">
        <v>18</v>
      </c>
      <c r="O164" s="401"/>
      <c r="P164" s="401"/>
      <c r="Q164" s="401"/>
      <c r="R164" s="401"/>
      <c r="S164" s="401"/>
      <c r="T164" s="401"/>
      <c r="U164" s="401"/>
      <c r="V164" s="401"/>
      <c r="W164" s="401"/>
      <c r="X164" s="401"/>
      <c r="Y164" s="401"/>
      <c r="Z164" s="401"/>
      <c r="AA164" s="401"/>
      <c r="AB164" s="401"/>
      <c r="AC164" s="401"/>
      <c r="AD164" s="401"/>
      <c r="AE164" s="401"/>
      <c r="AF164" s="401"/>
      <c r="AG164" s="401"/>
      <c r="AH164" s="401"/>
      <c r="AI164" s="401"/>
      <c r="AJ164" s="401"/>
      <c r="AK164" s="401"/>
      <c r="AL164" s="401"/>
      <c r="AM164" s="401"/>
      <c r="AN164" s="397"/>
    </row>
    <row r="165" spans="1:40" s="5" customFormat="1" x14ac:dyDescent="0.25">
      <c r="A165" s="459"/>
      <c r="B165" s="459"/>
      <c r="C165" s="523"/>
      <c r="D165" s="459"/>
      <c r="E165" s="109" t="s">
        <v>238</v>
      </c>
      <c r="F165" s="398" t="s">
        <v>18</v>
      </c>
      <c r="G165" s="398" t="s">
        <v>18</v>
      </c>
      <c r="H165" s="398" t="s">
        <v>38</v>
      </c>
      <c r="I165" s="398" t="s">
        <v>18</v>
      </c>
      <c r="J165" s="398" t="s">
        <v>18</v>
      </c>
      <c r="K165" s="399" t="s">
        <v>18</v>
      </c>
      <c r="L165" s="399" t="s">
        <v>18</v>
      </c>
      <c r="M165" s="399" t="s">
        <v>18</v>
      </c>
      <c r="O165" s="401"/>
      <c r="P165" s="401"/>
      <c r="Q165" s="401"/>
      <c r="R165" s="401"/>
      <c r="S165" s="401"/>
      <c r="T165" s="401"/>
      <c r="U165" s="401"/>
      <c r="V165" s="401"/>
      <c r="W165" s="401"/>
      <c r="X165" s="401"/>
      <c r="Y165" s="401"/>
      <c r="Z165" s="401"/>
      <c r="AA165" s="401"/>
      <c r="AB165" s="401"/>
      <c r="AC165" s="401"/>
      <c r="AD165" s="401"/>
      <c r="AE165" s="401"/>
      <c r="AF165" s="401"/>
      <c r="AG165" s="401"/>
      <c r="AH165" s="401"/>
      <c r="AI165" s="401"/>
      <c r="AJ165" s="401"/>
      <c r="AK165" s="401"/>
      <c r="AL165" s="401"/>
      <c r="AM165" s="401"/>
      <c r="AN165" s="397"/>
    </row>
    <row r="166" spans="1:40" s="5" customFormat="1" x14ac:dyDescent="0.25">
      <c r="A166" s="459"/>
      <c r="B166" s="459"/>
      <c r="C166" s="523"/>
      <c r="D166" s="459"/>
      <c r="E166" s="109" t="s">
        <v>236</v>
      </c>
      <c r="F166" s="398" t="s">
        <v>18</v>
      </c>
      <c r="G166" s="398" t="s">
        <v>18</v>
      </c>
      <c r="H166" s="398" t="s">
        <v>38</v>
      </c>
      <c r="I166" s="398" t="s">
        <v>18</v>
      </c>
      <c r="J166" s="398" t="s">
        <v>18</v>
      </c>
      <c r="K166" s="399" t="s">
        <v>18</v>
      </c>
      <c r="L166" s="399" t="s">
        <v>18</v>
      </c>
      <c r="M166" s="399" t="s">
        <v>18</v>
      </c>
      <c r="O166" s="40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401"/>
      <c r="AC166" s="401"/>
      <c r="AD166" s="401"/>
      <c r="AE166" s="401"/>
      <c r="AF166" s="401"/>
      <c r="AG166" s="401"/>
      <c r="AH166" s="401"/>
      <c r="AI166" s="401"/>
      <c r="AJ166" s="401"/>
      <c r="AK166" s="401"/>
      <c r="AL166" s="401"/>
      <c r="AM166" s="401"/>
      <c r="AN166" s="397"/>
    </row>
    <row r="167" spans="1:40" s="5" customFormat="1" x14ac:dyDescent="0.25">
      <c r="A167" s="459"/>
      <c r="B167" s="459"/>
      <c r="C167" s="523"/>
      <c r="D167" s="459"/>
      <c r="E167" s="109" t="s">
        <v>29</v>
      </c>
      <c r="F167" s="398" t="s">
        <v>18</v>
      </c>
      <c r="G167" s="398" t="s">
        <v>18</v>
      </c>
      <c r="H167" s="398" t="s">
        <v>18</v>
      </c>
      <c r="I167" s="398" t="s">
        <v>18</v>
      </c>
      <c r="J167" s="234" t="s">
        <v>233</v>
      </c>
      <c r="K167" s="399" t="s">
        <v>18</v>
      </c>
      <c r="L167" s="399" t="s">
        <v>18</v>
      </c>
      <c r="M167" s="399" t="s">
        <v>18</v>
      </c>
      <c r="O167" s="401"/>
      <c r="P167" s="401"/>
      <c r="Q167" s="401"/>
      <c r="R167" s="401"/>
      <c r="S167" s="401"/>
      <c r="T167" s="401"/>
      <c r="U167" s="401"/>
      <c r="V167" s="401"/>
      <c r="W167" s="401"/>
      <c r="X167" s="401"/>
      <c r="Y167" s="401"/>
      <c r="Z167" s="401"/>
      <c r="AA167" s="401"/>
      <c r="AB167" s="401"/>
      <c r="AC167" s="401"/>
      <c r="AD167" s="401"/>
      <c r="AE167" s="401"/>
      <c r="AF167" s="401"/>
      <c r="AG167" s="401"/>
      <c r="AH167" s="401"/>
      <c r="AI167" s="401"/>
      <c r="AJ167" s="401"/>
      <c r="AK167" s="401"/>
      <c r="AL167" s="401"/>
      <c r="AM167" s="401"/>
      <c r="AN167" s="397"/>
    </row>
    <row r="168" spans="1:40" s="5" customFormat="1" x14ac:dyDescent="0.25">
      <c r="A168" s="459"/>
      <c r="B168" s="459"/>
      <c r="C168" s="523"/>
      <c r="D168" s="459"/>
      <c r="E168" s="109" t="s">
        <v>238</v>
      </c>
      <c r="F168" s="398" t="s">
        <v>18</v>
      </c>
      <c r="G168" s="398" t="s">
        <v>18</v>
      </c>
      <c r="H168" s="398" t="s">
        <v>18</v>
      </c>
      <c r="I168" s="398" t="s">
        <v>18</v>
      </c>
      <c r="J168" s="234" t="s">
        <v>235</v>
      </c>
      <c r="K168" s="399" t="s">
        <v>18</v>
      </c>
      <c r="L168" s="399" t="s">
        <v>18</v>
      </c>
      <c r="M168" s="399" t="s">
        <v>18</v>
      </c>
      <c r="O168" s="401"/>
      <c r="P168" s="401"/>
      <c r="Q168" s="401"/>
      <c r="R168" s="401"/>
      <c r="S168" s="401"/>
      <c r="T168" s="401"/>
      <c r="U168" s="401"/>
      <c r="V168" s="401"/>
      <c r="W168" s="401"/>
      <c r="X168" s="401"/>
      <c r="Y168" s="401"/>
      <c r="Z168" s="401"/>
      <c r="AA168" s="401"/>
      <c r="AB168" s="401"/>
      <c r="AC168" s="401"/>
      <c r="AD168" s="401"/>
      <c r="AE168" s="401"/>
      <c r="AF168" s="401"/>
      <c r="AG168" s="401"/>
      <c r="AH168" s="401"/>
      <c r="AI168" s="401"/>
      <c r="AJ168" s="401"/>
      <c r="AK168" s="401"/>
      <c r="AL168" s="401"/>
      <c r="AM168" s="401"/>
      <c r="AN168" s="397"/>
    </row>
    <row r="169" spans="1:40" s="5" customFormat="1" x14ac:dyDescent="0.25">
      <c r="A169" s="460"/>
      <c r="B169" s="460"/>
      <c r="C169" s="524"/>
      <c r="D169" s="460"/>
      <c r="E169" s="109" t="s">
        <v>236</v>
      </c>
      <c r="F169" s="398" t="s">
        <v>18</v>
      </c>
      <c r="G169" s="398" t="s">
        <v>18</v>
      </c>
      <c r="H169" s="398" t="s">
        <v>18</v>
      </c>
      <c r="I169" s="398" t="s">
        <v>18</v>
      </c>
      <c r="J169" s="234" t="s">
        <v>237</v>
      </c>
      <c r="K169" s="399" t="s">
        <v>18</v>
      </c>
      <c r="L169" s="399" t="s">
        <v>18</v>
      </c>
      <c r="M169" s="399" t="s">
        <v>18</v>
      </c>
      <c r="O169" s="401"/>
      <c r="P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  <c r="AD169" s="401"/>
      <c r="AE169" s="401"/>
      <c r="AF169" s="401"/>
      <c r="AG169" s="401"/>
      <c r="AH169" s="401"/>
      <c r="AI169" s="401"/>
      <c r="AJ169" s="401"/>
      <c r="AK169" s="401"/>
      <c r="AL169" s="401"/>
      <c r="AM169" s="401"/>
      <c r="AN169" s="397"/>
    </row>
    <row r="170" spans="1:40" s="5" customFormat="1" ht="35.25" customHeight="1" x14ac:dyDescent="0.25">
      <c r="A170" s="446">
        <v>1</v>
      </c>
      <c r="B170" s="446" t="s">
        <v>70</v>
      </c>
      <c r="C170" s="428" t="s">
        <v>129</v>
      </c>
      <c r="D170" s="446" t="s">
        <v>26</v>
      </c>
      <c r="E170" s="463" t="s">
        <v>104</v>
      </c>
      <c r="F170" s="96" t="s">
        <v>364</v>
      </c>
      <c r="G170" s="96" t="s">
        <v>24</v>
      </c>
      <c r="H170" s="168">
        <v>1</v>
      </c>
      <c r="I170" s="168">
        <v>0</v>
      </c>
      <c r="J170" s="168">
        <v>0</v>
      </c>
      <c r="K170" s="474">
        <v>4303.49</v>
      </c>
      <c r="L170" s="474">
        <v>32734.880000000001</v>
      </c>
      <c r="M170" s="530">
        <v>0</v>
      </c>
      <c r="O170" s="401"/>
      <c r="P170" s="401"/>
      <c r="Q170" s="401"/>
      <c r="R170" s="401"/>
      <c r="S170" s="401"/>
      <c r="T170" s="401"/>
      <c r="U170" s="401"/>
      <c r="V170" s="401"/>
      <c r="W170" s="401"/>
      <c r="X170" s="401"/>
      <c r="Y170" s="401"/>
      <c r="Z170" s="401"/>
      <c r="AA170" s="401"/>
      <c r="AB170" s="401"/>
      <c r="AC170" s="401"/>
      <c r="AD170" s="401"/>
      <c r="AE170" s="401"/>
      <c r="AF170" s="401"/>
      <c r="AG170" s="401"/>
      <c r="AH170" s="401"/>
      <c r="AI170" s="401"/>
      <c r="AJ170" s="401"/>
      <c r="AK170" s="401"/>
      <c r="AL170" s="401"/>
      <c r="AM170" s="401"/>
      <c r="AN170" s="397"/>
    </row>
    <row r="171" spans="1:40" s="5" customFormat="1" ht="30" customHeight="1" x14ac:dyDescent="0.25">
      <c r="A171" s="459"/>
      <c r="B171" s="459"/>
      <c r="C171" s="436"/>
      <c r="D171" s="459"/>
      <c r="E171" s="468"/>
      <c r="F171" s="95" t="s">
        <v>23</v>
      </c>
      <c r="G171" s="96" t="s">
        <v>24</v>
      </c>
      <c r="H171" s="168">
        <v>0</v>
      </c>
      <c r="I171" s="168">
        <v>1</v>
      </c>
      <c r="J171" s="168">
        <v>0</v>
      </c>
      <c r="K171" s="529"/>
      <c r="L171" s="529"/>
      <c r="M171" s="531"/>
      <c r="O171" s="401"/>
      <c r="P171" s="401"/>
      <c r="Q171" s="401"/>
      <c r="R171" s="401"/>
      <c r="S171" s="401"/>
      <c r="T171" s="401"/>
      <c r="U171" s="401"/>
      <c r="V171" s="401"/>
      <c r="W171" s="401"/>
      <c r="X171" s="401"/>
      <c r="Y171" s="401"/>
      <c r="Z171" s="401"/>
      <c r="AA171" s="401"/>
      <c r="AB171" s="401"/>
      <c r="AC171" s="401"/>
      <c r="AD171" s="401"/>
      <c r="AE171" s="401"/>
      <c r="AF171" s="401"/>
      <c r="AG171" s="401"/>
      <c r="AH171" s="401"/>
      <c r="AI171" s="401"/>
      <c r="AJ171" s="401"/>
      <c r="AK171" s="401"/>
      <c r="AL171" s="401"/>
      <c r="AM171" s="401"/>
      <c r="AN171" s="397"/>
    </row>
    <row r="172" spans="1:40" s="5" customFormat="1" x14ac:dyDescent="0.25">
      <c r="A172" s="459"/>
      <c r="B172" s="459"/>
      <c r="C172" s="523"/>
      <c r="D172" s="459"/>
      <c r="E172" s="109" t="s">
        <v>240</v>
      </c>
      <c r="F172" s="398" t="s">
        <v>18</v>
      </c>
      <c r="G172" s="398" t="s">
        <v>18</v>
      </c>
      <c r="H172" s="234" t="s">
        <v>55</v>
      </c>
      <c r="I172" s="398" t="s">
        <v>18</v>
      </c>
      <c r="J172" s="398" t="s">
        <v>18</v>
      </c>
      <c r="K172" s="399" t="s">
        <v>18</v>
      </c>
      <c r="L172" s="399" t="s">
        <v>18</v>
      </c>
      <c r="M172" s="399" t="s">
        <v>18</v>
      </c>
      <c r="O172" s="401"/>
      <c r="P172" s="401"/>
      <c r="Q172" s="401"/>
      <c r="R172" s="401"/>
      <c r="S172" s="401"/>
      <c r="T172" s="401"/>
      <c r="U172" s="401"/>
      <c r="V172" s="401"/>
      <c r="W172" s="401"/>
      <c r="X172" s="401"/>
      <c r="Y172" s="401"/>
      <c r="Z172" s="401"/>
      <c r="AA172" s="401"/>
      <c r="AB172" s="401"/>
      <c r="AC172" s="401"/>
      <c r="AD172" s="401"/>
      <c r="AE172" s="401"/>
      <c r="AF172" s="401"/>
      <c r="AG172" s="401"/>
      <c r="AH172" s="401"/>
      <c r="AI172" s="401"/>
      <c r="AJ172" s="401"/>
      <c r="AK172" s="401"/>
      <c r="AL172" s="401"/>
      <c r="AM172" s="401"/>
      <c r="AN172" s="397"/>
    </row>
    <row r="173" spans="1:40" s="5" customFormat="1" x14ac:dyDescent="0.25">
      <c r="A173" s="459"/>
      <c r="B173" s="459"/>
      <c r="C173" s="523"/>
      <c r="D173" s="459"/>
      <c r="E173" s="109" t="s">
        <v>238</v>
      </c>
      <c r="F173" s="398" t="s">
        <v>18</v>
      </c>
      <c r="G173" s="398" t="s">
        <v>18</v>
      </c>
      <c r="H173" s="398" t="s">
        <v>38</v>
      </c>
      <c r="I173" s="398" t="s">
        <v>18</v>
      </c>
      <c r="J173" s="398" t="s">
        <v>18</v>
      </c>
      <c r="K173" s="399" t="s">
        <v>18</v>
      </c>
      <c r="L173" s="399" t="s">
        <v>18</v>
      </c>
      <c r="M173" s="399" t="s">
        <v>18</v>
      </c>
      <c r="O173" s="401"/>
      <c r="P173" s="401"/>
      <c r="Q173" s="401"/>
      <c r="R173" s="401"/>
      <c r="S173" s="401"/>
      <c r="T173" s="401"/>
      <c r="U173" s="401"/>
      <c r="V173" s="401"/>
      <c r="W173" s="401"/>
      <c r="X173" s="401"/>
      <c r="Y173" s="401"/>
      <c r="Z173" s="401"/>
      <c r="AA173" s="401"/>
      <c r="AB173" s="401"/>
      <c r="AC173" s="401"/>
      <c r="AD173" s="401"/>
      <c r="AE173" s="401"/>
      <c r="AF173" s="401"/>
      <c r="AG173" s="401"/>
      <c r="AH173" s="401"/>
      <c r="AI173" s="401"/>
      <c r="AJ173" s="401"/>
      <c r="AK173" s="401"/>
      <c r="AL173" s="401"/>
      <c r="AM173" s="401"/>
      <c r="AN173" s="397"/>
    </row>
    <row r="174" spans="1:40" s="5" customFormat="1" x14ac:dyDescent="0.25">
      <c r="A174" s="459"/>
      <c r="B174" s="459"/>
      <c r="C174" s="523"/>
      <c r="D174" s="459"/>
      <c r="E174" s="109" t="s">
        <v>236</v>
      </c>
      <c r="F174" s="398" t="s">
        <v>18</v>
      </c>
      <c r="G174" s="398" t="s">
        <v>18</v>
      </c>
      <c r="H174" s="398" t="s">
        <v>38</v>
      </c>
      <c r="I174" s="398" t="s">
        <v>18</v>
      </c>
      <c r="J174" s="398" t="s">
        <v>18</v>
      </c>
      <c r="K174" s="399" t="s">
        <v>18</v>
      </c>
      <c r="L174" s="399" t="s">
        <v>18</v>
      </c>
      <c r="M174" s="399" t="s">
        <v>18</v>
      </c>
      <c r="O174" s="401"/>
      <c r="P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  <c r="AA174" s="401"/>
      <c r="AB174" s="401"/>
      <c r="AC174" s="401"/>
      <c r="AD174" s="401"/>
      <c r="AE174" s="401"/>
      <c r="AF174" s="401"/>
      <c r="AG174" s="401"/>
      <c r="AH174" s="401"/>
      <c r="AI174" s="401"/>
      <c r="AJ174" s="401"/>
      <c r="AK174" s="401"/>
      <c r="AL174" s="401"/>
      <c r="AM174" s="401"/>
      <c r="AN174" s="397"/>
    </row>
    <row r="175" spans="1:40" s="5" customFormat="1" x14ac:dyDescent="0.25">
      <c r="A175" s="459"/>
      <c r="B175" s="459"/>
      <c r="C175" s="523"/>
      <c r="D175" s="459"/>
      <c r="E175" s="109" t="s">
        <v>29</v>
      </c>
      <c r="F175" s="398" t="s">
        <v>18</v>
      </c>
      <c r="G175" s="398" t="s">
        <v>18</v>
      </c>
      <c r="H175" s="398" t="s">
        <v>18</v>
      </c>
      <c r="I175" s="234" t="s">
        <v>607</v>
      </c>
      <c r="J175" s="398" t="s">
        <v>18</v>
      </c>
      <c r="K175" s="399" t="s">
        <v>18</v>
      </c>
      <c r="L175" s="399" t="s">
        <v>18</v>
      </c>
      <c r="M175" s="399" t="s">
        <v>18</v>
      </c>
      <c r="O175" s="401"/>
      <c r="P175" s="401"/>
      <c r="Q175" s="401"/>
      <c r="R175" s="401"/>
      <c r="S175" s="401"/>
      <c r="T175" s="401"/>
      <c r="U175" s="401"/>
      <c r="V175" s="401"/>
      <c r="W175" s="401"/>
      <c r="X175" s="401"/>
      <c r="Y175" s="401"/>
      <c r="Z175" s="401"/>
      <c r="AA175" s="401"/>
      <c r="AB175" s="401"/>
      <c r="AC175" s="401"/>
      <c r="AD175" s="401"/>
      <c r="AE175" s="401"/>
      <c r="AF175" s="401"/>
      <c r="AG175" s="401"/>
      <c r="AH175" s="401"/>
      <c r="AI175" s="401"/>
      <c r="AJ175" s="401"/>
      <c r="AK175" s="401"/>
      <c r="AL175" s="401"/>
      <c r="AM175" s="401"/>
      <c r="AN175" s="397"/>
    </row>
    <row r="176" spans="1:40" s="5" customFormat="1" x14ac:dyDescent="0.25">
      <c r="A176" s="459"/>
      <c r="B176" s="459"/>
      <c r="C176" s="523"/>
      <c r="D176" s="459"/>
      <c r="E176" s="109" t="s">
        <v>238</v>
      </c>
      <c r="F176" s="398" t="s">
        <v>18</v>
      </c>
      <c r="G176" s="398" t="s">
        <v>18</v>
      </c>
      <c r="H176" s="398" t="s">
        <v>18</v>
      </c>
      <c r="I176" s="234" t="s">
        <v>239</v>
      </c>
      <c r="J176" s="398" t="s">
        <v>18</v>
      </c>
      <c r="K176" s="399" t="s">
        <v>18</v>
      </c>
      <c r="L176" s="399" t="s">
        <v>18</v>
      </c>
      <c r="M176" s="399" t="s">
        <v>18</v>
      </c>
      <c r="O176" s="401"/>
      <c r="P176" s="401"/>
      <c r="Q176" s="401"/>
      <c r="R176" s="401"/>
      <c r="S176" s="401"/>
      <c r="T176" s="401"/>
      <c r="U176" s="401"/>
      <c r="V176" s="401"/>
      <c r="W176" s="401"/>
      <c r="X176" s="401"/>
      <c r="Y176" s="401"/>
      <c r="Z176" s="401"/>
      <c r="AA176" s="401"/>
      <c r="AB176" s="401"/>
      <c r="AC176" s="401"/>
      <c r="AD176" s="401"/>
      <c r="AE176" s="401"/>
      <c r="AF176" s="401"/>
      <c r="AG176" s="401"/>
      <c r="AH176" s="401"/>
      <c r="AI176" s="401"/>
      <c r="AJ176" s="401"/>
      <c r="AK176" s="401"/>
      <c r="AL176" s="401"/>
      <c r="AM176" s="401"/>
      <c r="AN176" s="397"/>
    </row>
    <row r="177" spans="1:40" s="5" customFormat="1" x14ac:dyDescent="0.25">
      <c r="A177" s="460"/>
      <c r="B177" s="460"/>
      <c r="C177" s="524"/>
      <c r="D177" s="460"/>
      <c r="E177" s="109" t="s">
        <v>236</v>
      </c>
      <c r="F177" s="398" t="s">
        <v>18</v>
      </c>
      <c r="G177" s="398" t="s">
        <v>18</v>
      </c>
      <c r="H177" s="398" t="s">
        <v>18</v>
      </c>
      <c r="I177" s="234" t="s">
        <v>59</v>
      </c>
      <c r="J177" s="398" t="s">
        <v>18</v>
      </c>
      <c r="K177" s="399" t="s">
        <v>18</v>
      </c>
      <c r="L177" s="399" t="s">
        <v>18</v>
      </c>
      <c r="M177" s="399" t="s">
        <v>18</v>
      </c>
      <c r="O177" s="401"/>
      <c r="P177" s="401"/>
      <c r="Q177" s="401"/>
      <c r="R177" s="401"/>
      <c r="S177" s="401"/>
      <c r="T177" s="401"/>
      <c r="U177" s="401"/>
      <c r="V177" s="401"/>
      <c r="W177" s="401"/>
      <c r="X177" s="401"/>
      <c r="Y177" s="401"/>
      <c r="Z177" s="401"/>
      <c r="AA177" s="401"/>
      <c r="AB177" s="401"/>
      <c r="AC177" s="401"/>
      <c r="AD177" s="401"/>
      <c r="AE177" s="401"/>
      <c r="AF177" s="401"/>
      <c r="AG177" s="401"/>
      <c r="AH177" s="401"/>
      <c r="AI177" s="401"/>
      <c r="AJ177" s="401"/>
      <c r="AK177" s="401"/>
      <c r="AL177" s="401"/>
      <c r="AM177" s="401"/>
      <c r="AN177" s="397"/>
    </row>
    <row r="178" spans="1:40" s="5" customFormat="1" ht="38.25" customHeight="1" x14ac:dyDescent="0.25">
      <c r="A178" s="446">
        <v>1</v>
      </c>
      <c r="B178" s="446" t="s">
        <v>70</v>
      </c>
      <c r="C178" s="428" t="s">
        <v>130</v>
      </c>
      <c r="D178" s="446" t="s">
        <v>26</v>
      </c>
      <c r="E178" s="463" t="s">
        <v>105</v>
      </c>
      <c r="F178" s="96" t="s">
        <v>364</v>
      </c>
      <c r="G178" s="96" t="s">
        <v>24</v>
      </c>
      <c r="H178" s="168">
        <v>1</v>
      </c>
      <c r="I178" s="168">
        <v>0</v>
      </c>
      <c r="J178" s="168">
        <v>0</v>
      </c>
      <c r="K178" s="474">
        <v>3723.85</v>
      </c>
      <c r="L178" s="474">
        <v>0</v>
      </c>
      <c r="M178" s="474">
        <v>10379.17</v>
      </c>
      <c r="O178" s="401"/>
      <c r="P178" s="401"/>
      <c r="Q178" s="401"/>
      <c r="R178" s="401"/>
      <c r="S178" s="401"/>
      <c r="T178" s="401"/>
      <c r="U178" s="401"/>
      <c r="V178" s="401"/>
      <c r="W178" s="401"/>
      <c r="X178" s="401"/>
      <c r="Y178" s="401"/>
      <c r="Z178" s="401"/>
      <c r="AA178" s="401"/>
      <c r="AB178" s="401"/>
      <c r="AC178" s="401"/>
      <c r="AD178" s="401"/>
      <c r="AE178" s="401"/>
      <c r="AF178" s="401"/>
      <c r="AG178" s="401"/>
      <c r="AH178" s="401"/>
      <c r="AI178" s="401"/>
      <c r="AJ178" s="401"/>
      <c r="AK178" s="401"/>
      <c r="AL178" s="401"/>
      <c r="AM178" s="401"/>
      <c r="AN178" s="397"/>
    </row>
    <row r="179" spans="1:40" s="5" customFormat="1" ht="30" customHeight="1" x14ac:dyDescent="0.25">
      <c r="A179" s="459"/>
      <c r="B179" s="459"/>
      <c r="C179" s="436"/>
      <c r="D179" s="459"/>
      <c r="E179" s="468"/>
      <c r="F179" s="95" t="s">
        <v>23</v>
      </c>
      <c r="G179" s="96" t="s">
        <v>24</v>
      </c>
      <c r="H179" s="168">
        <v>0</v>
      </c>
      <c r="I179" s="168">
        <v>0</v>
      </c>
      <c r="J179" s="168">
        <v>1</v>
      </c>
      <c r="K179" s="529"/>
      <c r="L179" s="529"/>
      <c r="M179" s="529"/>
      <c r="O179" s="401"/>
      <c r="P179" s="401"/>
      <c r="Q179" s="401"/>
      <c r="R179" s="401"/>
      <c r="S179" s="401"/>
      <c r="T179" s="401"/>
      <c r="U179" s="401"/>
      <c r="V179" s="401"/>
      <c r="W179" s="401"/>
      <c r="X179" s="401"/>
      <c r="Y179" s="401"/>
      <c r="Z179" s="401"/>
      <c r="AA179" s="401"/>
      <c r="AB179" s="401"/>
      <c r="AC179" s="401"/>
      <c r="AD179" s="401"/>
      <c r="AE179" s="401"/>
      <c r="AF179" s="401"/>
      <c r="AG179" s="401"/>
      <c r="AH179" s="401"/>
      <c r="AI179" s="401"/>
      <c r="AJ179" s="401"/>
      <c r="AK179" s="401"/>
      <c r="AL179" s="401"/>
      <c r="AM179" s="401"/>
      <c r="AN179" s="397"/>
    </row>
    <row r="180" spans="1:40" s="5" customFormat="1" x14ac:dyDescent="0.25">
      <c r="A180" s="459"/>
      <c r="B180" s="459"/>
      <c r="C180" s="523"/>
      <c r="D180" s="459"/>
      <c r="E180" s="109" t="s">
        <v>240</v>
      </c>
      <c r="F180" s="398" t="s">
        <v>18</v>
      </c>
      <c r="G180" s="398" t="s">
        <v>18</v>
      </c>
      <c r="H180" s="234" t="s">
        <v>457</v>
      </c>
      <c r="I180" s="398" t="s">
        <v>18</v>
      </c>
      <c r="J180" s="398" t="s">
        <v>18</v>
      </c>
      <c r="K180" s="65" t="s">
        <v>18</v>
      </c>
      <c r="L180" s="65" t="s">
        <v>18</v>
      </c>
      <c r="M180" s="65" t="s">
        <v>18</v>
      </c>
      <c r="O180" s="401"/>
      <c r="P180" s="401"/>
      <c r="Q180" s="401"/>
      <c r="R180" s="401"/>
      <c r="S180" s="401"/>
      <c r="T180" s="401"/>
      <c r="U180" s="401"/>
      <c r="V180" s="401"/>
      <c r="W180" s="401"/>
      <c r="X180" s="401"/>
      <c r="Y180" s="401"/>
      <c r="Z180" s="401"/>
      <c r="AA180" s="401"/>
      <c r="AB180" s="401"/>
      <c r="AC180" s="401"/>
      <c r="AD180" s="401"/>
      <c r="AE180" s="401"/>
      <c r="AF180" s="401"/>
      <c r="AG180" s="401"/>
      <c r="AH180" s="401"/>
      <c r="AI180" s="401"/>
      <c r="AJ180" s="401"/>
      <c r="AK180" s="401"/>
      <c r="AL180" s="401"/>
      <c r="AM180" s="401"/>
      <c r="AN180" s="397"/>
    </row>
    <row r="181" spans="1:40" x14ac:dyDescent="0.25">
      <c r="A181" s="459"/>
      <c r="B181" s="459"/>
      <c r="C181" s="523"/>
      <c r="D181" s="459"/>
      <c r="E181" s="109" t="s">
        <v>238</v>
      </c>
      <c r="F181" s="398" t="s">
        <v>18</v>
      </c>
      <c r="G181" s="398" t="s">
        <v>18</v>
      </c>
      <c r="H181" s="398" t="s">
        <v>38</v>
      </c>
      <c r="I181" s="398" t="s">
        <v>18</v>
      </c>
      <c r="J181" s="398" t="s">
        <v>18</v>
      </c>
      <c r="K181" s="65" t="s">
        <v>18</v>
      </c>
      <c r="L181" s="65" t="s">
        <v>18</v>
      </c>
      <c r="M181" s="65" t="s">
        <v>18</v>
      </c>
    </row>
    <row r="182" spans="1:40" x14ac:dyDescent="0.25">
      <c r="A182" s="459"/>
      <c r="B182" s="459"/>
      <c r="C182" s="523"/>
      <c r="D182" s="459"/>
      <c r="E182" s="109" t="s">
        <v>236</v>
      </c>
      <c r="F182" s="398" t="s">
        <v>18</v>
      </c>
      <c r="G182" s="398" t="s">
        <v>18</v>
      </c>
      <c r="H182" s="398" t="s">
        <v>38</v>
      </c>
      <c r="I182" s="398" t="s">
        <v>18</v>
      </c>
      <c r="J182" s="398" t="s">
        <v>18</v>
      </c>
      <c r="K182" s="65" t="s">
        <v>18</v>
      </c>
      <c r="L182" s="65" t="s">
        <v>18</v>
      </c>
      <c r="M182" s="65" t="s">
        <v>18</v>
      </c>
    </row>
    <row r="183" spans="1:40" x14ac:dyDescent="0.25">
      <c r="A183" s="459"/>
      <c r="B183" s="459"/>
      <c r="C183" s="523"/>
      <c r="D183" s="459"/>
      <c r="E183" s="109" t="s">
        <v>29</v>
      </c>
      <c r="F183" s="398" t="s">
        <v>18</v>
      </c>
      <c r="G183" s="398" t="s">
        <v>18</v>
      </c>
      <c r="H183" s="398" t="s">
        <v>18</v>
      </c>
      <c r="I183" s="398" t="s">
        <v>18</v>
      </c>
      <c r="J183" s="234" t="s">
        <v>233</v>
      </c>
      <c r="K183" s="65" t="s">
        <v>18</v>
      </c>
      <c r="L183" s="65" t="s">
        <v>18</v>
      </c>
      <c r="M183" s="65" t="s">
        <v>18</v>
      </c>
    </row>
    <row r="184" spans="1:40" x14ac:dyDescent="0.25">
      <c r="A184" s="459"/>
      <c r="B184" s="459"/>
      <c r="C184" s="523"/>
      <c r="D184" s="459"/>
      <c r="E184" s="109" t="s">
        <v>238</v>
      </c>
      <c r="F184" s="398" t="s">
        <v>18</v>
      </c>
      <c r="G184" s="398" t="s">
        <v>18</v>
      </c>
      <c r="H184" s="398" t="s">
        <v>18</v>
      </c>
      <c r="I184" s="398" t="s">
        <v>18</v>
      </c>
      <c r="J184" s="234" t="s">
        <v>239</v>
      </c>
      <c r="K184" s="65" t="s">
        <v>18</v>
      </c>
      <c r="L184" s="65" t="s">
        <v>18</v>
      </c>
      <c r="M184" s="65" t="s">
        <v>18</v>
      </c>
    </row>
    <row r="185" spans="1:40" x14ac:dyDescent="0.25">
      <c r="A185" s="460"/>
      <c r="B185" s="460"/>
      <c r="C185" s="524"/>
      <c r="D185" s="460"/>
      <c r="E185" s="109" t="s">
        <v>236</v>
      </c>
      <c r="F185" s="398" t="s">
        <v>18</v>
      </c>
      <c r="G185" s="398" t="s">
        <v>18</v>
      </c>
      <c r="H185" s="398" t="s">
        <v>18</v>
      </c>
      <c r="I185" s="398" t="s">
        <v>18</v>
      </c>
      <c r="J185" s="234" t="s">
        <v>59</v>
      </c>
      <c r="K185" s="65" t="s">
        <v>18</v>
      </c>
      <c r="L185" s="65" t="s">
        <v>18</v>
      </c>
      <c r="M185" s="65" t="s">
        <v>18</v>
      </c>
    </row>
    <row r="186" spans="1:40" ht="36" customHeight="1" x14ac:dyDescent="0.25">
      <c r="A186" s="446">
        <v>1</v>
      </c>
      <c r="B186" s="446" t="s">
        <v>70</v>
      </c>
      <c r="C186" s="428" t="s">
        <v>131</v>
      </c>
      <c r="D186" s="446" t="s">
        <v>26</v>
      </c>
      <c r="E186" s="463" t="s">
        <v>106</v>
      </c>
      <c r="F186" s="96" t="s">
        <v>364</v>
      </c>
      <c r="G186" s="96" t="s">
        <v>24</v>
      </c>
      <c r="H186" s="168">
        <v>1</v>
      </c>
      <c r="I186" s="168">
        <v>0</v>
      </c>
      <c r="J186" s="168">
        <v>0</v>
      </c>
      <c r="K186" s="474">
        <v>3811.47</v>
      </c>
      <c r="L186" s="474">
        <v>0</v>
      </c>
      <c r="M186" s="474">
        <v>16224.8</v>
      </c>
    </row>
    <row r="187" spans="1:40" ht="30" customHeight="1" x14ac:dyDescent="0.25">
      <c r="A187" s="459"/>
      <c r="B187" s="459"/>
      <c r="C187" s="436"/>
      <c r="D187" s="459"/>
      <c r="E187" s="468"/>
      <c r="F187" s="95" t="s">
        <v>23</v>
      </c>
      <c r="G187" s="96" t="s">
        <v>24</v>
      </c>
      <c r="H187" s="168">
        <v>0</v>
      </c>
      <c r="I187" s="168">
        <v>0</v>
      </c>
      <c r="J187" s="168">
        <v>1</v>
      </c>
      <c r="K187" s="529"/>
      <c r="L187" s="529"/>
      <c r="M187" s="529"/>
    </row>
    <row r="188" spans="1:40" x14ac:dyDescent="0.25">
      <c r="A188" s="459"/>
      <c r="B188" s="459"/>
      <c r="C188" s="523"/>
      <c r="D188" s="459"/>
      <c r="E188" s="109" t="s">
        <v>240</v>
      </c>
      <c r="F188" s="398" t="s">
        <v>18</v>
      </c>
      <c r="G188" s="398" t="s">
        <v>18</v>
      </c>
      <c r="H188" s="234" t="s">
        <v>457</v>
      </c>
      <c r="I188" s="398" t="s">
        <v>18</v>
      </c>
      <c r="J188" s="398" t="s">
        <v>18</v>
      </c>
      <c r="K188" s="65" t="s">
        <v>18</v>
      </c>
      <c r="L188" s="65" t="s">
        <v>18</v>
      </c>
      <c r="M188" s="65" t="s">
        <v>18</v>
      </c>
    </row>
    <row r="189" spans="1:40" x14ac:dyDescent="0.25">
      <c r="A189" s="459"/>
      <c r="B189" s="459"/>
      <c r="C189" s="523"/>
      <c r="D189" s="459"/>
      <c r="E189" s="109" t="s">
        <v>238</v>
      </c>
      <c r="F189" s="398" t="s">
        <v>18</v>
      </c>
      <c r="G189" s="398" t="s">
        <v>18</v>
      </c>
      <c r="H189" s="398" t="s">
        <v>38</v>
      </c>
      <c r="I189" s="398" t="s">
        <v>18</v>
      </c>
      <c r="J189" s="398" t="s">
        <v>18</v>
      </c>
      <c r="K189" s="65" t="s">
        <v>18</v>
      </c>
      <c r="L189" s="65" t="s">
        <v>18</v>
      </c>
      <c r="M189" s="65" t="s">
        <v>18</v>
      </c>
    </row>
    <row r="190" spans="1:40" x14ac:dyDescent="0.25">
      <c r="A190" s="459"/>
      <c r="B190" s="459"/>
      <c r="C190" s="523"/>
      <c r="D190" s="459"/>
      <c r="E190" s="109" t="s">
        <v>236</v>
      </c>
      <c r="F190" s="398" t="s">
        <v>18</v>
      </c>
      <c r="G190" s="398" t="s">
        <v>18</v>
      </c>
      <c r="H190" s="398" t="s">
        <v>38</v>
      </c>
      <c r="I190" s="398" t="s">
        <v>18</v>
      </c>
      <c r="J190" s="398" t="s">
        <v>18</v>
      </c>
      <c r="K190" s="65" t="s">
        <v>18</v>
      </c>
      <c r="L190" s="65" t="s">
        <v>18</v>
      </c>
      <c r="M190" s="65" t="s">
        <v>18</v>
      </c>
    </row>
    <row r="191" spans="1:40" x14ac:dyDescent="0.25">
      <c r="A191" s="459"/>
      <c r="B191" s="459"/>
      <c r="C191" s="523"/>
      <c r="D191" s="459"/>
      <c r="E191" s="109" t="s">
        <v>29</v>
      </c>
      <c r="F191" s="398" t="s">
        <v>18</v>
      </c>
      <c r="G191" s="398" t="s">
        <v>18</v>
      </c>
      <c r="H191" s="398" t="s">
        <v>18</v>
      </c>
      <c r="I191" s="398" t="s">
        <v>18</v>
      </c>
      <c r="J191" s="234" t="s">
        <v>233</v>
      </c>
      <c r="K191" s="65" t="s">
        <v>18</v>
      </c>
      <c r="L191" s="65" t="s">
        <v>18</v>
      </c>
      <c r="M191" s="65" t="s">
        <v>18</v>
      </c>
    </row>
    <row r="192" spans="1:40" x14ac:dyDescent="0.25">
      <c r="A192" s="459"/>
      <c r="B192" s="459"/>
      <c r="C192" s="523"/>
      <c r="D192" s="459"/>
      <c r="E192" s="109" t="s">
        <v>238</v>
      </c>
      <c r="F192" s="398" t="s">
        <v>18</v>
      </c>
      <c r="G192" s="398" t="s">
        <v>18</v>
      </c>
      <c r="H192" s="398" t="s">
        <v>18</v>
      </c>
      <c r="I192" s="398" t="s">
        <v>18</v>
      </c>
      <c r="J192" s="234" t="s">
        <v>239</v>
      </c>
      <c r="K192" s="65" t="s">
        <v>18</v>
      </c>
      <c r="L192" s="65" t="s">
        <v>18</v>
      </c>
      <c r="M192" s="65" t="s">
        <v>18</v>
      </c>
    </row>
    <row r="193" spans="1:13" x14ac:dyDescent="0.25">
      <c r="A193" s="460"/>
      <c r="B193" s="460"/>
      <c r="C193" s="524"/>
      <c r="D193" s="460"/>
      <c r="E193" s="109" t="s">
        <v>236</v>
      </c>
      <c r="F193" s="398" t="s">
        <v>18</v>
      </c>
      <c r="G193" s="398" t="s">
        <v>18</v>
      </c>
      <c r="H193" s="398" t="s">
        <v>18</v>
      </c>
      <c r="I193" s="398" t="s">
        <v>18</v>
      </c>
      <c r="J193" s="234" t="s">
        <v>59</v>
      </c>
      <c r="K193" s="65" t="s">
        <v>18</v>
      </c>
      <c r="L193" s="65" t="s">
        <v>18</v>
      </c>
      <c r="M193" s="65" t="s">
        <v>18</v>
      </c>
    </row>
    <row r="194" spans="1:13" ht="30" customHeight="1" x14ac:dyDescent="0.25">
      <c r="A194" s="446">
        <v>1</v>
      </c>
      <c r="B194" s="446" t="s">
        <v>70</v>
      </c>
      <c r="C194" s="428" t="s">
        <v>132</v>
      </c>
      <c r="D194" s="446" t="s">
        <v>26</v>
      </c>
      <c r="E194" s="463" t="s">
        <v>107</v>
      </c>
      <c r="F194" s="96" t="s">
        <v>364</v>
      </c>
      <c r="G194" s="96" t="s">
        <v>24</v>
      </c>
      <c r="H194" s="168">
        <v>1</v>
      </c>
      <c r="I194" s="168">
        <v>0</v>
      </c>
      <c r="J194" s="168">
        <v>0</v>
      </c>
      <c r="K194" s="474">
        <v>3459.04</v>
      </c>
      <c r="L194" s="474">
        <v>31529.51</v>
      </c>
      <c r="M194" s="474">
        <v>0</v>
      </c>
    </row>
    <row r="195" spans="1:13" ht="30" customHeight="1" x14ac:dyDescent="0.25">
      <c r="A195" s="459"/>
      <c r="B195" s="459"/>
      <c r="C195" s="436"/>
      <c r="D195" s="459"/>
      <c r="E195" s="468"/>
      <c r="F195" s="95" t="s">
        <v>23</v>
      </c>
      <c r="G195" s="96" t="s">
        <v>24</v>
      </c>
      <c r="H195" s="168">
        <v>0</v>
      </c>
      <c r="I195" s="168">
        <v>1</v>
      </c>
      <c r="J195" s="168">
        <v>0</v>
      </c>
      <c r="K195" s="529"/>
      <c r="L195" s="529"/>
      <c r="M195" s="529"/>
    </row>
    <row r="196" spans="1:13" x14ac:dyDescent="0.25">
      <c r="A196" s="459"/>
      <c r="B196" s="459"/>
      <c r="C196" s="523"/>
      <c r="D196" s="459"/>
      <c r="E196" s="109" t="s">
        <v>240</v>
      </c>
      <c r="F196" s="398" t="s">
        <v>18</v>
      </c>
      <c r="G196" s="398" t="s">
        <v>18</v>
      </c>
      <c r="H196" s="234" t="s">
        <v>457</v>
      </c>
      <c r="I196" s="398" t="s">
        <v>18</v>
      </c>
      <c r="J196" s="398" t="s">
        <v>18</v>
      </c>
      <c r="K196" s="65" t="s">
        <v>18</v>
      </c>
      <c r="L196" s="65" t="s">
        <v>18</v>
      </c>
      <c r="M196" s="65" t="s">
        <v>18</v>
      </c>
    </row>
    <row r="197" spans="1:13" x14ac:dyDescent="0.25">
      <c r="A197" s="459"/>
      <c r="B197" s="459"/>
      <c r="C197" s="523"/>
      <c r="D197" s="459"/>
      <c r="E197" s="109" t="s">
        <v>238</v>
      </c>
      <c r="F197" s="398" t="s">
        <v>18</v>
      </c>
      <c r="G197" s="398" t="s">
        <v>18</v>
      </c>
      <c r="H197" s="398" t="s">
        <v>38</v>
      </c>
      <c r="I197" s="398" t="s">
        <v>18</v>
      </c>
      <c r="J197" s="398" t="s">
        <v>18</v>
      </c>
      <c r="K197" s="65" t="s">
        <v>18</v>
      </c>
      <c r="L197" s="65" t="s">
        <v>18</v>
      </c>
      <c r="M197" s="65" t="s">
        <v>18</v>
      </c>
    </row>
    <row r="198" spans="1:13" x14ac:dyDescent="0.25">
      <c r="A198" s="459"/>
      <c r="B198" s="459"/>
      <c r="C198" s="523"/>
      <c r="D198" s="459"/>
      <c r="E198" s="109" t="s">
        <v>236</v>
      </c>
      <c r="F198" s="398" t="s">
        <v>18</v>
      </c>
      <c r="G198" s="398" t="s">
        <v>18</v>
      </c>
      <c r="H198" s="398" t="s">
        <v>38</v>
      </c>
      <c r="I198" s="398" t="s">
        <v>18</v>
      </c>
      <c r="J198" s="398" t="s">
        <v>18</v>
      </c>
      <c r="K198" s="65" t="s">
        <v>18</v>
      </c>
      <c r="L198" s="65" t="s">
        <v>18</v>
      </c>
      <c r="M198" s="65" t="s">
        <v>18</v>
      </c>
    </row>
    <row r="199" spans="1:13" x14ac:dyDescent="0.25">
      <c r="A199" s="459"/>
      <c r="B199" s="459"/>
      <c r="C199" s="523"/>
      <c r="D199" s="459"/>
      <c r="E199" s="109" t="s">
        <v>29</v>
      </c>
      <c r="F199" s="398" t="s">
        <v>18</v>
      </c>
      <c r="G199" s="398" t="s">
        <v>18</v>
      </c>
      <c r="H199" s="398" t="s">
        <v>18</v>
      </c>
      <c r="I199" s="234" t="s">
        <v>607</v>
      </c>
      <c r="J199" s="398" t="s">
        <v>18</v>
      </c>
      <c r="K199" s="65" t="s">
        <v>18</v>
      </c>
      <c r="L199" s="65" t="s">
        <v>18</v>
      </c>
      <c r="M199" s="65" t="s">
        <v>18</v>
      </c>
    </row>
    <row r="200" spans="1:13" x14ac:dyDescent="0.25">
      <c r="A200" s="459"/>
      <c r="B200" s="459"/>
      <c r="C200" s="523"/>
      <c r="D200" s="459"/>
      <c r="E200" s="109" t="s">
        <v>238</v>
      </c>
      <c r="F200" s="398" t="s">
        <v>18</v>
      </c>
      <c r="G200" s="398" t="s">
        <v>18</v>
      </c>
      <c r="H200" s="398" t="s">
        <v>18</v>
      </c>
      <c r="I200" s="234" t="s">
        <v>239</v>
      </c>
      <c r="J200" s="398" t="s">
        <v>18</v>
      </c>
      <c r="K200" s="65" t="s">
        <v>18</v>
      </c>
      <c r="L200" s="65" t="s">
        <v>18</v>
      </c>
      <c r="M200" s="65" t="s">
        <v>18</v>
      </c>
    </row>
    <row r="201" spans="1:13" x14ac:dyDescent="0.25">
      <c r="A201" s="460"/>
      <c r="B201" s="460"/>
      <c r="C201" s="524"/>
      <c r="D201" s="460"/>
      <c r="E201" s="109" t="s">
        <v>236</v>
      </c>
      <c r="F201" s="398" t="s">
        <v>18</v>
      </c>
      <c r="G201" s="398" t="s">
        <v>18</v>
      </c>
      <c r="H201" s="398" t="s">
        <v>18</v>
      </c>
      <c r="I201" s="234" t="s">
        <v>59</v>
      </c>
      <c r="J201" s="398" t="s">
        <v>18</v>
      </c>
      <c r="K201" s="65" t="s">
        <v>18</v>
      </c>
      <c r="L201" s="65" t="s">
        <v>18</v>
      </c>
      <c r="M201" s="65" t="s">
        <v>18</v>
      </c>
    </row>
    <row r="202" spans="1:13" ht="30" customHeight="1" x14ac:dyDescent="0.25">
      <c r="A202" s="446">
        <v>1</v>
      </c>
      <c r="B202" s="446" t="s">
        <v>70</v>
      </c>
      <c r="C202" s="428" t="s">
        <v>133</v>
      </c>
      <c r="D202" s="446" t="s">
        <v>26</v>
      </c>
      <c r="E202" s="463" t="s">
        <v>108</v>
      </c>
      <c r="F202" s="96" t="s">
        <v>364</v>
      </c>
      <c r="G202" s="96" t="s">
        <v>24</v>
      </c>
      <c r="H202" s="168">
        <v>1</v>
      </c>
      <c r="I202" s="168">
        <v>0</v>
      </c>
      <c r="J202" s="168">
        <v>0</v>
      </c>
      <c r="K202" s="474">
        <v>3811.47</v>
      </c>
      <c r="L202" s="474">
        <v>9148.7999999999993</v>
      </c>
      <c r="M202" s="474">
        <v>0</v>
      </c>
    </row>
    <row r="203" spans="1:13" ht="30" customHeight="1" x14ac:dyDescent="0.25">
      <c r="A203" s="459"/>
      <c r="B203" s="459"/>
      <c r="C203" s="436"/>
      <c r="D203" s="459"/>
      <c r="E203" s="468"/>
      <c r="F203" s="95" t="s">
        <v>23</v>
      </c>
      <c r="G203" s="96" t="s">
        <v>24</v>
      </c>
      <c r="H203" s="168">
        <v>0</v>
      </c>
      <c r="I203" s="168">
        <v>1</v>
      </c>
      <c r="J203" s="168">
        <v>0</v>
      </c>
      <c r="K203" s="529"/>
      <c r="L203" s="529"/>
      <c r="M203" s="529"/>
    </row>
    <row r="204" spans="1:13" x14ac:dyDescent="0.25">
      <c r="A204" s="459"/>
      <c r="B204" s="459"/>
      <c r="C204" s="523"/>
      <c r="D204" s="459"/>
      <c r="E204" s="109" t="s">
        <v>240</v>
      </c>
      <c r="F204" s="398" t="s">
        <v>18</v>
      </c>
      <c r="G204" s="398" t="s">
        <v>18</v>
      </c>
      <c r="H204" s="234" t="s">
        <v>457</v>
      </c>
      <c r="I204" s="398" t="s">
        <v>18</v>
      </c>
      <c r="J204" s="398" t="s">
        <v>18</v>
      </c>
      <c r="K204" s="399" t="s">
        <v>18</v>
      </c>
      <c r="L204" s="399" t="s">
        <v>18</v>
      </c>
      <c r="M204" s="399" t="s">
        <v>18</v>
      </c>
    </row>
    <row r="205" spans="1:13" x14ac:dyDescent="0.25">
      <c r="A205" s="459"/>
      <c r="B205" s="459"/>
      <c r="C205" s="523"/>
      <c r="D205" s="459"/>
      <c r="E205" s="109" t="s">
        <v>238</v>
      </c>
      <c r="F205" s="398" t="s">
        <v>18</v>
      </c>
      <c r="G205" s="398" t="s">
        <v>18</v>
      </c>
      <c r="H205" s="398" t="s">
        <v>38</v>
      </c>
      <c r="I205" s="398" t="s">
        <v>18</v>
      </c>
      <c r="J205" s="398" t="s">
        <v>18</v>
      </c>
      <c r="K205" s="399" t="s">
        <v>18</v>
      </c>
      <c r="L205" s="399" t="s">
        <v>18</v>
      </c>
      <c r="M205" s="399" t="s">
        <v>18</v>
      </c>
    </row>
    <row r="206" spans="1:13" x14ac:dyDescent="0.25">
      <c r="A206" s="459"/>
      <c r="B206" s="459"/>
      <c r="C206" s="523"/>
      <c r="D206" s="459"/>
      <c r="E206" s="109" t="s">
        <v>236</v>
      </c>
      <c r="F206" s="398" t="s">
        <v>18</v>
      </c>
      <c r="G206" s="398" t="s">
        <v>18</v>
      </c>
      <c r="H206" s="398" t="s">
        <v>38</v>
      </c>
      <c r="I206" s="398" t="s">
        <v>18</v>
      </c>
      <c r="J206" s="398" t="s">
        <v>18</v>
      </c>
      <c r="K206" s="399" t="s">
        <v>18</v>
      </c>
      <c r="L206" s="399" t="s">
        <v>18</v>
      </c>
      <c r="M206" s="399" t="s">
        <v>18</v>
      </c>
    </row>
    <row r="207" spans="1:13" x14ac:dyDescent="0.25">
      <c r="A207" s="459"/>
      <c r="B207" s="459"/>
      <c r="C207" s="523"/>
      <c r="D207" s="459"/>
      <c r="E207" s="109" t="s">
        <v>29</v>
      </c>
      <c r="F207" s="398" t="s">
        <v>18</v>
      </c>
      <c r="G207" s="398" t="s">
        <v>18</v>
      </c>
      <c r="H207" s="398" t="s">
        <v>18</v>
      </c>
      <c r="I207" s="234" t="s">
        <v>607</v>
      </c>
      <c r="J207" s="398" t="s">
        <v>18</v>
      </c>
      <c r="K207" s="399" t="s">
        <v>18</v>
      </c>
      <c r="L207" s="399" t="s">
        <v>18</v>
      </c>
      <c r="M207" s="399" t="s">
        <v>18</v>
      </c>
    </row>
    <row r="208" spans="1:13" x14ac:dyDescent="0.25">
      <c r="A208" s="459"/>
      <c r="B208" s="459"/>
      <c r="C208" s="523"/>
      <c r="D208" s="459"/>
      <c r="E208" s="109" t="s">
        <v>238</v>
      </c>
      <c r="F208" s="398" t="s">
        <v>18</v>
      </c>
      <c r="G208" s="398" t="s">
        <v>18</v>
      </c>
      <c r="H208" s="398" t="s">
        <v>18</v>
      </c>
      <c r="I208" s="234" t="s">
        <v>239</v>
      </c>
      <c r="J208" s="398" t="s">
        <v>18</v>
      </c>
      <c r="K208" s="399" t="s">
        <v>18</v>
      </c>
      <c r="L208" s="399" t="s">
        <v>18</v>
      </c>
      <c r="M208" s="399" t="s">
        <v>18</v>
      </c>
    </row>
    <row r="209" spans="1:13" x14ac:dyDescent="0.25">
      <c r="A209" s="460"/>
      <c r="B209" s="460"/>
      <c r="C209" s="524"/>
      <c r="D209" s="460"/>
      <c r="E209" s="109" t="s">
        <v>236</v>
      </c>
      <c r="F209" s="398" t="s">
        <v>18</v>
      </c>
      <c r="G209" s="398" t="s">
        <v>18</v>
      </c>
      <c r="H209" s="398" t="s">
        <v>18</v>
      </c>
      <c r="I209" s="234" t="s">
        <v>59</v>
      </c>
      <c r="J209" s="398" t="s">
        <v>18</v>
      </c>
      <c r="K209" s="399" t="s">
        <v>18</v>
      </c>
      <c r="L209" s="399" t="s">
        <v>18</v>
      </c>
      <c r="M209" s="399" t="s">
        <v>18</v>
      </c>
    </row>
    <row r="210" spans="1:13" ht="47.25" x14ac:dyDescent="0.25">
      <c r="A210" s="446">
        <v>1</v>
      </c>
      <c r="B210" s="446" t="s">
        <v>70</v>
      </c>
      <c r="C210" s="428" t="s">
        <v>134</v>
      </c>
      <c r="D210" s="446" t="s">
        <v>26</v>
      </c>
      <c r="E210" s="387" t="s">
        <v>109</v>
      </c>
      <c r="F210" s="96" t="s">
        <v>364</v>
      </c>
      <c r="G210" s="96" t="s">
        <v>24</v>
      </c>
      <c r="H210" s="169">
        <v>1</v>
      </c>
      <c r="I210" s="169">
        <v>0</v>
      </c>
      <c r="J210" s="169">
        <v>0</v>
      </c>
      <c r="K210" s="395">
        <v>7830.74</v>
      </c>
      <c r="L210" s="395">
        <v>0</v>
      </c>
      <c r="M210" s="402">
        <v>0</v>
      </c>
    </row>
    <row r="211" spans="1:13" x14ac:dyDescent="0.25">
      <c r="A211" s="459"/>
      <c r="B211" s="459"/>
      <c r="C211" s="523"/>
      <c r="D211" s="459"/>
      <c r="E211" s="109" t="s">
        <v>240</v>
      </c>
      <c r="F211" s="398" t="s">
        <v>18</v>
      </c>
      <c r="G211" s="398" t="s">
        <v>18</v>
      </c>
      <c r="H211" s="72" t="s">
        <v>458</v>
      </c>
      <c r="I211" s="170" t="s">
        <v>18</v>
      </c>
      <c r="J211" s="170" t="s">
        <v>18</v>
      </c>
      <c r="K211" s="65" t="s">
        <v>18</v>
      </c>
      <c r="L211" s="65" t="s">
        <v>18</v>
      </c>
      <c r="M211" s="399" t="s">
        <v>18</v>
      </c>
    </row>
    <row r="212" spans="1:13" x14ac:dyDescent="0.25">
      <c r="A212" s="459"/>
      <c r="B212" s="459"/>
      <c r="C212" s="523"/>
      <c r="D212" s="459"/>
      <c r="E212" s="109" t="s">
        <v>238</v>
      </c>
      <c r="F212" s="398" t="s">
        <v>18</v>
      </c>
      <c r="G212" s="398" t="s">
        <v>18</v>
      </c>
      <c r="H212" s="170" t="s">
        <v>38</v>
      </c>
      <c r="I212" s="170" t="s">
        <v>18</v>
      </c>
      <c r="J212" s="170" t="s">
        <v>18</v>
      </c>
      <c r="K212" s="65" t="s">
        <v>18</v>
      </c>
      <c r="L212" s="65" t="s">
        <v>18</v>
      </c>
      <c r="M212" s="399" t="s">
        <v>18</v>
      </c>
    </row>
    <row r="213" spans="1:13" x14ac:dyDescent="0.25">
      <c r="A213" s="460"/>
      <c r="B213" s="460"/>
      <c r="C213" s="524"/>
      <c r="D213" s="460"/>
      <c r="E213" s="109" t="s">
        <v>236</v>
      </c>
      <c r="F213" s="398" t="s">
        <v>18</v>
      </c>
      <c r="G213" s="398" t="s">
        <v>18</v>
      </c>
      <c r="H213" s="170" t="s">
        <v>38</v>
      </c>
      <c r="I213" s="170" t="s">
        <v>18</v>
      </c>
      <c r="J213" s="170" t="s">
        <v>18</v>
      </c>
      <c r="K213" s="65" t="s">
        <v>18</v>
      </c>
      <c r="L213" s="65" t="s">
        <v>18</v>
      </c>
      <c r="M213" s="399" t="s">
        <v>18</v>
      </c>
    </row>
    <row r="214" spans="1:13" ht="47.25" x14ac:dyDescent="0.25">
      <c r="A214" s="446">
        <v>1</v>
      </c>
      <c r="B214" s="446" t="s">
        <v>70</v>
      </c>
      <c r="C214" s="428" t="s">
        <v>135</v>
      </c>
      <c r="D214" s="446" t="s">
        <v>26</v>
      </c>
      <c r="E214" s="387" t="s">
        <v>110</v>
      </c>
      <c r="F214" s="96" t="s">
        <v>364</v>
      </c>
      <c r="G214" s="96" t="s">
        <v>24</v>
      </c>
      <c r="H214" s="169">
        <v>1</v>
      </c>
      <c r="I214" s="169">
        <v>0</v>
      </c>
      <c r="J214" s="169">
        <v>0</v>
      </c>
      <c r="K214" s="395">
        <v>9630.01</v>
      </c>
      <c r="L214" s="395">
        <v>0</v>
      </c>
      <c r="M214" s="402">
        <v>0</v>
      </c>
    </row>
    <row r="215" spans="1:13" x14ac:dyDescent="0.25">
      <c r="A215" s="459"/>
      <c r="B215" s="459"/>
      <c r="C215" s="523"/>
      <c r="D215" s="459"/>
      <c r="E215" s="109" t="s">
        <v>240</v>
      </c>
      <c r="F215" s="398" t="s">
        <v>18</v>
      </c>
      <c r="G215" s="398" t="s">
        <v>18</v>
      </c>
      <c r="H215" s="72" t="s">
        <v>458</v>
      </c>
      <c r="I215" s="170" t="s">
        <v>18</v>
      </c>
      <c r="J215" s="170" t="s">
        <v>18</v>
      </c>
      <c r="K215" s="399" t="s">
        <v>18</v>
      </c>
      <c r="L215" s="399" t="s">
        <v>18</v>
      </c>
      <c r="M215" s="399" t="s">
        <v>18</v>
      </c>
    </row>
    <row r="216" spans="1:13" x14ac:dyDescent="0.25">
      <c r="A216" s="459"/>
      <c r="B216" s="459"/>
      <c r="C216" s="523"/>
      <c r="D216" s="459"/>
      <c r="E216" s="109" t="s">
        <v>238</v>
      </c>
      <c r="F216" s="398" t="s">
        <v>18</v>
      </c>
      <c r="G216" s="398" t="s">
        <v>18</v>
      </c>
      <c r="H216" s="170" t="s">
        <v>38</v>
      </c>
      <c r="I216" s="170" t="s">
        <v>18</v>
      </c>
      <c r="J216" s="170" t="s">
        <v>18</v>
      </c>
      <c r="K216" s="399" t="s">
        <v>18</v>
      </c>
      <c r="L216" s="399" t="s">
        <v>18</v>
      </c>
      <c r="M216" s="399" t="s">
        <v>18</v>
      </c>
    </row>
    <row r="217" spans="1:13" x14ac:dyDescent="0.25">
      <c r="A217" s="460"/>
      <c r="B217" s="460"/>
      <c r="C217" s="524"/>
      <c r="D217" s="460"/>
      <c r="E217" s="109" t="s">
        <v>236</v>
      </c>
      <c r="F217" s="398" t="s">
        <v>18</v>
      </c>
      <c r="G217" s="398" t="s">
        <v>18</v>
      </c>
      <c r="H217" s="170" t="s">
        <v>38</v>
      </c>
      <c r="I217" s="170" t="s">
        <v>18</v>
      </c>
      <c r="J217" s="170" t="s">
        <v>18</v>
      </c>
      <c r="K217" s="399" t="s">
        <v>18</v>
      </c>
      <c r="L217" s="399" t="s">
        <v>18</v>
      </c>
      <c r="M217" s="399" t="s">
        <v>18</v>
      </c>
    </row>
    <row r="218" spans="1:13" ht="47.25" x14ac:dyDescent="0.25">
      <c r="A218" s="446">
        <v>1</v>
      </c>
      <c r="B218" s="446" t="s">
        <v>70</v>
      </c>
      <c r="C218" s="428" t="s">
        <v>136</v>
      </c>
      <c r="D218" s="446" t="s">
        <v>26</v>
      </c>
      <c r="E218" s="387" t="s">
        <v>111</v>
      </c>
      <c r="F218" s="96" t="s">
        <v>364</v>
      </c>
      <c r="G218" s="96" t="s">
        <v>24</v>
      </c>
      <c r="H218" s="169">
        <v>1</v>
      </c>
      <c r="I218" s="169">
        <v>0</v>
      </c>
      <c r="J218" s="169">
        <v>0</v>
      </c>
      <c r="K218" s="395">
        <v>6145.28</v>
      </c>
      <c r="L218" s="395">
        <v>0</v>
      </c>
      <c r="M218" s="402">
        <v>0</v>
      </c>
    </row>
    <row r="219" spans="1:13" x14ac:dyDescent="0.25">
      <c r="A219" s="459"/>
      <c r="B219" s="459"/>
      <c r="C219" s="523"/>
      <c r="D219" s="459"/>
      <c r="E219" s="109" t="s">
        <v>240</v>
      </c>
      <c r="F219" s="398" t="s">
        <v>18</v>
      </c>
      <c r="G219" s="398" t="s">
        <v>18</v>
      </c>
      <c r="H219" s="72" t="s">
        <v>458</v>
      </c>
      <c r="I219" s="170" t="s">
        <v>18</v>
      </c>
      <c r="J219" s="170" t="s">
        <v>18</v>
      </c>
      <c r="K219" s="65" t="s">
        <v>18</v>
      </c>
      <c r="L219" s="65" t="s">
        <v>18</v>
      </c>
      <c r="M219" s="399" t="s">
        <v>18</v>
      </c>
    </row>
    <row r="220" spans="1:13" x14ac:dyDescent="0.25">
      <c r="A220" s="459"/>
      <c r="B220" s="459"/>
      <c r="C220" s="523"/>
      <c r="D220" s="459"/>
      <c r="E220" s="109" t="s">
        <v>238</v>
      </c>
      <c r="F220" s="398" t="s">
        <v>18</v>
      </c>
      <c r="G220" s="398" t="s">
        <v>18</v>
      </c>
      <c r="H220" s="170" t="s">
        <v>38</v>
      </c>
      <c r="I220" s="170" t="s">
        <v>18</v>
      </c>
      <c r="J220" s="170" t="s">
        <v>18</v>
      </c>
      <c r="K220" s="65" t="s">
        <v>18</v>
      </c>
      <c r="L220" s="65" t="s">
        <v>18</v>
      </c>
      <c r="M220" s="399" t="s">
        <v>18</v>
      </c>
    </row>
    <row r="221" spans="1:13" x14ac:dyDescent="0.25">
      <c r="A221" s="460"/>
      <c r="B221" s="460"/>
      <c r="C221" s="524"/>
      <c r="D221" s="460"/>
      <c r="E221" s="109" t="s">
        <v>236</v>
      </c>
      <c r="F221" s="398" t="s">
        <v>18</v>
      </c>
      <c r="G221" s="398" t="s">
        <v>18</v>
      </c>
      <c r="H221" s="170" t="s">
        <v>38</v>
      </c>
      <c r="I221" s="170" t="s">
        <v>18</v>
      </c>
      <c r="J221" s="170" t="s">
        <v>18</v>
      </c>
      <c r="K221" s="65" t="s">
        <v>18</v>
      </c>
      <c r="L221" s="65" t="s">
        <v>18</v>
      </c>
      <c r="M221" s="399" t="s">
        <v>18</v>
      </c>
    </row>
    <row r="222" spans="1:13" ht="47.25" x14ac:dyDescent="0.25">
      <c r="A222" s="446">
        <v>1</v>
      </c>
      <c r="B222" s="446" t="s">
        <v>70</v>
      </c>
      <c r="C222" s="428" t="s">
        <v>137</v>
      </c>
      <c r="D222" s="446" t="s">
        <v>26</v>
      </c>
      <c r="E222" s="396" t="s">
        <v>112</v>
      </c>
      <c r="F222" s="96" t="s">
        <v>364</v>
      </c>
      <c r="G222" s="96" t="s">
        <v>24</v>
      </c>
      <c r="H222" s="169">
        <v>1</v>
      </c>
      <c r="I222" s="169">
        <v>0</v>
      </c>
      <c r="J222" s="169">
        <v>0</v>
      </c>
      <c r="K222" s="395">
        <v>6145.28</v>
      </c>
      <c r="L222" s="395">
        <v>0</v>
      </c>
      <c r="M222" s="402">
        <v>0</v>
      </c>
    </row>
    <row r="223" spans="1:13" x14ac:dyDescent="0.25">
      <c r="A223" s="459"/>
      <c r="B223" s="459"/>
      <c r="C223" s="523"/>
      <c r="D223" s="459"/>
      <c r="E223" s="109" t="s">
        <v>240</v>
      </c>
      <c r="F223" s="398" t="s">
        <v>18</v>
      </c>
      <c r="G223" s="398" t="s">
        <v>18</v>
      </c>
      <c r="H223" s="72" t="s">
        <v>458</v>
      </c>
      <c r="I223" s="170" t="s">
        <v>18</v>
      </c>
      <c r="J223" s="170" t="s">
        <v>18</v>
      </c>
      <c r="K223" s="65" t="s">
        <v>18</v>
      </c>
      <c r="L223" s="65" t="s">
        <v>18</v>
      </c>
      <c r="M223" s="399" t="s">
        <v>18</v>
      </c>
    </row>
    <row r="224" spans="1:13" x14ac:dyDescent="0.25">
      <c r="A224" s="459"/>
      <c r="B224" s="459"/>
      <c r="C224" s="523"/>
      <c r="D224" s="459"/>
      <c r="E224" s="109" t="s">
        <v>238</v>
      </c>
      <c r="F224" s="398" t="s">
        <v>18</v>
      </c>
      <c r="G224" s="398" t="s">
        <v>18</v>
      </c>
      <c r="H224" s="170" t="s">
        <v>38</v>
      </c>
      <c r="I224" s="170" t="s">
        <v>18</v>
      </c>
      <c r="J224" s="170" t="s">
        <v>18</v>
      </c>
      <c r="K224" s="65" t="s">
        <v>18</v>
      </c>
      <c r="L224" s="65" t="s">
        <v>18</v>
      </c>
      <c r="M224" s="399" t="s">
        <v>18</v>
      </c>
    </row>
    <row r="225" spans="1:13" x14ac:dyDescent="0.25">
      <c r="A225" s="460"/>
      <c r="B225" s="460"/>
      <c r="C225" s="524"/>
      <c r="D225" s="460"/>
      <c r="E225" s="109" t="s">
        <v>236</v>
      </c>
      <c r="F225" s="398" t="s">
        <v>18</v>
      </c>
      <c r="G225" s="398" t="s">
        <v>18</v>
      </c>
      <c r="H225" s="170" t="s">
        <v>38</v>
      </c>
      <c r="I225" s="170" t="s">
        <v>18</v>
      </c>
      <c r="J225" s="170" t="s">
        <v>18</v>
      </c>
      <c r="K225" s="65" t="s">
        <v>18</v>
      </c>
      <c r="L225" s="65" t="s">
        <v>18</v>
      </c>
      <c r="M225" s="399" t="s">
        <v>18</v>
      </c>
    </row>
    <row r="226" spans="1:13" ht="47.25" x14ac:dyDescent="0.25">
      <c r="A226" s="446">
        <v>1</v>
      </c>
      <c r="B226" s="446" t="s">
        <v>70</v>
      </c>
      <c r="C226" s="428" t="s">
        <v>138</v>
      </c>
      <c r="D226" s="446" t="s">
        <v>26</v>
      </c>
      <c r="E226" s="387" t="s">
        <v>113</v>
      </c>
      <c r="F226" s="96" t="s">
        <v>364</v>
      </c>
      <c r="G226" s="96" t="s">
        <v>24</v>
      </c>
      <c r="H226" s="169">
        <v>0</v>
      </c>
      <c r="I226" s="168">
        <v>1</v>
      </c>
      <c r="J226" s="169">
        <v>0</v>
      </c>
      <c r="K226" s="395">
        <v>0</v>
      </c>
      <c r="L226" s="395">
        <v>1733.99</v>
      </c>
      <c r="M226" s="402">
        <v>0</v>
      </c>
    </row>
    <row r="227" spans="1:13" x14ac:dyDescent="0.25">
      <c r="A227" s="459"/>
      <c r="B227" s="459"/>
      <c r="C227" s="523"/>
      <c r="D227" s="459"/>
      <c r="E227" s="109" t="s">
        <v>240</v>
      </c>
      <c r="F227" s="398" t="s">
        <v>18</v>
      </c>
      <c r="G227" s="398" t="s">
        <v>18</v>
      </c>
      <c r="H227" s="398" t="s">
        <v>18</v>
      </c>
      <c r="I227" s="170" t="s">
        <v>63</v>
      </c>
      <c r="J227" s="170" t="s">
        <v>18</v>
      </c>
      <c r="K227" s="399" t="s">
        <v>18</v>
      </c>
      <c r="L227" s="399" t="s">
        <v>18</v>
      </c>
      <c r="M227" s="399" t="s">
        <v>18</v>
      </c>
    </row>
    <row r="228" spans="1:13" x14ac:dyDescent="0.25">
      <c r="A228" s="459"/>
      <c r="B228" s="459"/>
      <c r="C228" s="523"/>
      <c r="D228" s="459"/>
      <c r="E228" s="109" t="s">
        <v>238</v>
      </c>
      <c r="F228" s="398" t="s">
        <v>18</v>
      </c>
      <c r="G228" s="398" t="s">
        <v>18</v>
      </c>
      <c r="H228" s="398" t="s">
        <v>18</v>
      </c>
      <c r="I228" s="170" t="s">
        <v>239</v>
      </c>
      <c r="J228" s="170" t="s">
        <v>18</v>
      </c>
      <c r="K228" s="399" t="s">
        <v>18</v>
      </c>
      <c r="L228" s="399" t="s">
        <v>18</v>
      </c>
      <c r="M228" s="399" t="s">
        <v>18</v>
      </c>
    </row>
    <row r="229" spans="1:13" x14ac:dyDescent="0.25">
      <c r="A229" s="460"/>
      <c r="B229" s="460"/>
      <c r="C229" s="524"/>
      <c r="D229" s="460"/>
      <c r="E229" s="109" t="s">
        <v>236</v>
      </c>
      <c r="F229" s="398" t="s">
        <v>18</v>
      </c>
      <c r="G229" s="398" t="s">
        <v>18</v>
      </c>
      <c r="H229" s="398" t="s">
        <v>18</v>
      </c>
      <c r="I229" s="170" t="s">
        <v>59</v>
      </c>
      <c r="J229" s="170" t="s">
        <v>18</v>
      </c>
      <c r="K229" s="399" t="s">
        <v>18</v>
      </c>
      <c r="L229" s="399" t="s">
        <v>18</v>
      </c>
      <c r="M229" s="399" t="s">
        <v>18</v>
      </c>
    </row>
    <row r="230" spans="1:13" ht="47.25" x14ac:dyDescent="0.25">
      <c r="A230" s="446">
        <v>1</v>
      </c>
      <c r="B230" s="446" t="s">
        <v>70</v>
      </c>
      <c r="C230" s="428" t="s">
        <v>139</v>
      </c>
      <c r="D230" s="446" t="s">
        <v>26</v>
      </c>
      <c r="E230" s="387" t="s">
        <v>114</v>
      </c>
      <c r="F230" s="96" t="s">
        <v>364</v>
      </c>
      <c r="G230" s="96" t="s">
        <v>24</v>
      </c>
      <c r="H230" s="169">
        <v>0</v>
      </c>
      <c r="I230" s="168">
        <v>1</v>
      </c>
      <c r="J230" s="169">
        <v>0</v>
      </c>
      <c r="K230" s="395">
        <v>0</v>
      </c>
      <c r="L230" s="395">
        <v>8262.7199999999993</v>
      </c>
      <c r="M230" s="402">
        <v>0</v>
      </c>
    </row>
    <row r="231" spans="1:13" x14ac:dyDescent="0.25">
      <c r="A231" s="459"/>
      <c r="B231" s="459"/>
      <c r="C231" s="523"/>
      <c r="D231" s="459"/>
      <c r="E231" s="109" t="s">
        <v>240</v>
      </c>
      <c r="F231" s="398" t="s">
        <v>18</v>
      </c>
      <c r="G231" s="398" t="s">
        <v>18</v>
      </c>
      <c r="H231" s="398" t="s">
        <v>18</v>
      </c>
      <c r="I231" s="170" t="s">
        <v>63</v>
      </c>
      <c r="J231" s="170" t="s">
        <v>18</v>
      </c>
      <c r="K231" s="65" t="s">
        <v>18</v>
      </c>
      <c r="L231" s="65" t="s">
        <v>18</v>
      </c>
      <c r="M231" s="399" t="s">
        <v>18</v>
      </c>
    </row>
    <row r="232" spans="1:13" x14ac:dyDescent="0.25">
      <c r="A232" s="459"/>
      <c r="B232" s="459"/>
      <c r="C232" s="523"/>
      <c r="D232" s="459"/>
      <c r="E232" s="109" t="s">
        <v>238</v>
      </c>
      <c r="F232" s="398" t="s">
        <v>18</v>
      </c>
      <c r="G232" s="398" t="s">
        <v>18</v>
      </c>
      <c r="H232" s="398" t="s">
        <v>18</v>
      </c>
      <c r="I232" s="170" t="s">
        <v>239</v>
      </c>
      <c r="J232" s="170" t="s">
        <v>18</v>
      </c>
      <c r="K232" s="65" t="s">
        <v>18</v>
      </c>
      <c r="L232" s="65" t="s">
        <v>18</v>
      </c>
      <c r="M232" s="399" t="s">
        <v>18</v>
      </c>
    </row>
    <row r="233" spans="1:13" x14ac:dyDescent="0.25">
      <c r="A233" s="460"/>
      <c r="B233" s="460"/>
      <c r="C233" s="524"/>
      <c r="D233" s="460"/>
      <c r="E233" s="109" t="s">
        <v>236</v>
      </c>
      <c r="F233" s="398" t="s">
        <v>18</v>
      </c>
      <c r="G233" s="398" t="s">
        <v>18</v>
      </c>
      <c r="H233" s="398" t="s">
        <v>18</v>
      </c>
      <c r="I233" s="170" t="s">
        <v>59</v>
      </c>
      <c r="J233" s="170" t="s">
        <v>18</v>
      </c>
      <c r="K233" s="65" t="s">
        <v>18</v>
      </c>
      <c r="L233" s="65" t="s">
        <v>18</v>
      </c>
      <c r="M233" s="399" t="s">
        <v>18</v>
      </c>
    </row>
    <row r="234" spans="1:13" ht="47.25" x14ac:dyDescent="0.25">
      <c r="A234" s="446">
        <v>1</v>
      </c>
      <c r="B234" s="446" t="s">
        <v>70</v>
      </c>
      <c r="C234" s="428" t="s">
        <v>140</v>
      </c>
      <c r="D234" s="446" t="s">
        <v>26</v>
      </c>
      <c r="E234" s="387" t="s">
        <v>115</v>
      </c>
      <c r="F234" s="96" t="s">
        <v>364</v>
      </c>
      <c r="G234" s="96" t="s">
        <v>24</v>
      </c>
      <c r="H234" s="169">
        <v>0</v>
      </c>
      <c r="I234" s="168">
        <v>1</v>
      </c>
      <c r="J234" s="169">
        <v>0</v>
      </c>
      <c r="K234" s="395">
        <v>0</v>
      </c>
      <c r="L234" s="395">
        <v>10370.959999999999</v>
      </c>
      <c r="M234" s="402">
        <v>0</v>
      </c>
    </row>
    <row r="235" spans="1:13" x14ac:dyDescent="0.25">
      <c r="A235" s="459"/>
      <c r="B235" s="459"/>
      <c r="C235" s="523"/>
      <c r="D235" s="459"/>
      <c r="E235" s="109" t="s">
        <v>240</v>
      </c>
      <c r="F235" s="398" t="s">
        <v>18</v>
      </c>
      <c r="G235" s="398" t="s">
        <v>18</v>
      </c>
      <c r="H235" s="398" t="s">
        <v>18</v>
      </c>
      <c r="I235" s="170" t="s">
        <v>63</v>
      </c>
      <c r="J235" s="170" t="s">
        <v>18</v>
      </c>
      <c r="K235" s="399" t="s">
        <v>18</v>
      </c>
      <c r="L235" s="399" t="s">
        <v>18</v>
      </c>
      <c r="M235" s="399" t="s">
        <v>18</v>
      </c>
    </row>
    <row r="236" spans="1:13" x14ac:dyDescent="0.25">
      <c r="A236" s="459"/>
      <c r="B236" s="459"/>
      <c r="C236" s="523"/>
      <c r="D236" s="459"/>
      <c r="E236" s="109" t="s">
        <v>238</v>
      </c>
      <c r="F236" s="398" t="s">
        <v>18</v>
      </c>
      <c r="G236" s="398" t="s">
        <v>18</v>
      </c>
      <c r="H236" s="398" t="s">
        <v>18</v>
      </c>
      <c r="I236" s="170" t="s">
        <v>224</v>
      </c>
      <c r="J236" s="170" t="s">
        <v>18</v>
      </c>
      <c r="K236" s="399" t="s">
        <v>18</v>
      </c>
      <c r="L236" s="399" t="s">
        <v>18</v>
      </c>
      <c r="M236" s="399" t="s">
        <v>18</v>
      </c>
    </row>
    <row r="237" spans="1:13" x14ac:dyDescent="0.25">
      <c r="A237" s="460"/>
      <c r="B237" s="460"/>
      <c r="C237" s="524"/>
      <c r="D237" s="460"/>
      <c r="E237" s="109" t="s">
        <v>236</v>
      </c>
      <c r="F237" s="398" t="s">
        <v>18</v>
      </c>
      <c r="G237" s="398" t="s">
        <v>18</v>
      </c>
      <c r="H237" s="398" t="s">
        <v>18</v>
      </c>
      <c r="I237" s="170" t="s">
        <v>38</v>
      </c>
      <c r="J237" s="170" t="s">
        <v>18</v>
      </c>
      <c r="K237" s="399" t="s">
        <v>18</v>
      </c>
      <c r="L237" s="399" t="s">
        <v>18</v>
      </c>
      <c r="M237" s="399" t="s">
        <v>18</v>
      </c>
    </row>
    <row r="238" spans="1:13" ht="47.25" x14ac:dyDescent="0.25">
      <c r="A238" s="446">
        <v>1</v>
      </c>
      <c r="B238" s="446" t="s">
        <v>70</v>
      </c>
      <c r="C238" s="428" t="s">
        <v>141</v>
      </c>
      <c r="D238" s="446" t="s">
        <v>26</v>
      </c>
      <c r="E238" s="387" t="s">
        <v>116</v>
      </c>
      <c r="F238" s="96" t="s">
        <v>364</v>
      </c>
      <c r="G238" s="96" t="s">
        <v>24</v>
      </c>
      <c r="H238" s="169">
        <v>0</v>
      </c>
      <c r="I238" s="168">
        <v>1</v>
      </c>
      <c r="J238" s="169">
        <v>0</v>
      </c>
      <c r="K238" s="395">
        <v>0</v>
      </c>
      <c r="L238" s="395">
        <v>7856.54</v>
      </c>
      <c r="M238" s="395">
        <v>0</v>
      </c>
    </row>
    <row r="239" spans="1:13" x14ac:dyDescent="0.25">
      <c r="A239" s="459"/>
      <c r="B239" s="459"/>
      <c r="C239" s="523"/>
      <c r="D239" s="459"/>
      <c r="E239" s="109" t="s">
        <v>240</v>
      </c>
      <c r="F239" s="398" t="s">
        <v>18</v>
      </c>
      <c r="G239" s="398" t="s">
        <v>18</v>
      </c>
      <c r="H239" s="398" t="s">
        <v>18</v>
      </c>
      <c r="I239" s="170" t="s">
        <v>63</v>
      </c>
      <c r="J239" s="170" t="s">
        <v>18</v>
      </c>
      <c r="K239" s="65" t="s">
        <v>18</v>
      </c>
      <c r="L239" s="65" t="s">
        <v>18</v>
      </c>
      <c r="M239" s="65" t="s">
        <v>18</v>
      </c>
    </row>
    <row r="240" spans="1:13" x14ac:dyDescent="0.25">
      <c r="A240" s="459"/>
      <c r="B240" s="459"/>
      <c r="C240" s="523"/>
      <c r="D240" s="459"/>
      <c r="E240" s="109" t="s">
        <v>238</v>
      </c>
      <c r="F240" s="398" t="s">
        <v>18</v>
      </c>
      <c r="G240" s="398" t="s">
        <v>18</v>
      </c>
      <c r="H240" s="398" t="s">
        <v>18</v>
      </c>
      <c r="I240" s="170" t="s">
        <v>224</v>
      </c>
      <c r="J240" s="170" t="s">
        <v>18</v>
      </c>
      <c r="K240" s="65" t="s">
        <v>18</v>
      </c>
      <c r="L240" s="65" t="s">
        <v>18</v>
      </c>
      <c r="M240" s="65" t="s">
        <v>18</v>
      </c>
    </row>
    <row r="241" spans="1:13" x14ac:dyDescent="0.25">
      <c r="A241" s="460"/>
      <c r="B241" s="460"/>
      <c r="C241" s="524"/>
      <c r="D241" s="460"/>
      <c r="E241" s="109" t="s">
        <v>236</v>
      </c>
      <c r="F241" s="398" t="s">
        <v>18</v>
      </c>
      <c r="G241" s="398" t="s">
        <v>18</v>
      </c>
      <c r="H241" s="398" t="s">
        <v>18</v>
      </c>
      <c r="I241" s="170" t="s">
        <v>38</v>
      </c>
      <c r="J241" s="170" t="s">
        <v>18</v>
      </c>
      <c r="K241" s="65" t="s">
        <v>18</v>
      </c>
      <c r="L241" s="65" t="s">
        <v>18</v>
      </c>
      <c r="M241" s="65" t="s">
        <v>18</v>
      </c>
    </row>
    <row r="242" spans="1:13" ht="50.1" customHeight="1" x14ac:dyDescent="0.25">
      <c r="A242" s="446">
        <v>1</v>
      </c>
      <c r="B242" s="446" t="s">
        <v>70</v>
      </c>
      <c r="C242" s="428" t="s">
        <v>142</v>
      </c>
      <c r="D242" s="446" t="s">
        <v>26</v>
      </c>
      <c r="E242" s="387" t="s">
        <v>117</v>
      </c>
      <c r="F242" s="96" t="s">
        <v>364</v>
      </c>
      <c r="G242" s="96" t="s">
        <v>24</v>
      </c>
      <c r="H242" s="169">
        <v>1</v>
      </c>
      <c r="I242" s="169">
        <v>0</v>
      </c>
      <c r="J242" s="169">
        <v>0</v>
      </c>
      <c r="K242" s="395">
        <v>2809.79</v>
      </c>
      <c r="L242" s="395">
        <v>0</v>
      </c>
      <c r="M242" s="395">
        <v>0</v>
      </c>
    </row>
    <row r="243" spans="1:13" x14ac:dyDescent="0.25">
      <c r="A243" s="459"/>
      <c r="B243" s="459"/>
      <c r="C243" s="523"/>
      <c r="D243" s="459"/>
      <c r="E243" s="109" t="s">
        <v>240</v>
      </c>
      <c r="F243" s="398" t="s">
        <v>18</v>
      </c>
      <c r="G243" s="398" t="s">
        <v>18</v>
      </c>
      <c r="H243" s="234" t="s">
        <v>457</v>
      </c>
      <c r="I243" s="170" t="s">
        <v>18</v>
      </c>
      <c r="J243" s="170" t="s">
        <v>18</v>
      </c>
      <c r="K243" s="399" t="s">
        <v>18</v>
      </c>
      <c r="L243" s="399" t="s">
        <v>18</v>
      </c>
      <c r="M243" s="399" t="s">
        <v>18</v>
      </c>
    </row>
    <row r="244" spans="1:13" x14ac:dyDescent="0.25">
      <c r="A244" s="459"/>
      <c r="B244" s="459"/>
      <c r="C244" s="523"/>
      <c r="D244" s="459"/>
      <c r="E244" s="109" t="s">
        <v>238</v>
      </c>
      <c r="F244" s="398" t="s">
        <v>18</v>
      </c>
      <c r="G244" s="398" t="s">
        <v>18</v>
      </c>
      <c r="H244" s="170" t="s">
        <v>38</v>
      </c>
      <c r="I244" s="170" t="s">
        <v>18</v>
      </c>
      <c r="J244" s="170" t="s">
        <v>18</v>
      </c>
      <c r="K244" s="399" t="s">
        <v>18</v>
      </c>
      <c r="L244" s="399" t="s">
        <v>18</v>
      </c>
      <c r="M244" s="399" t="s">
        <v>18</v>
      </c>
    </row>
    <row r="245" spans="1:13" x14ac:dyDescent="0.25">
      <c r="A245" s="460"/>
      <c r="B245" s="460"/>
      <c r="C245" s="524"/>
      <c r="D245" s="460"/>
      <c r="E245" s="109" t="s">
        <v>236</v>
      </c>
      <c r="F245" s="398" t="s">
        <v>18</v>
      </c>
      <c r="G245" s="398" t="s">
        <v>18</v>
      </c>
      <c r="H245" s="170" t="s">
        <v>38</v>
      </c>
      <c r="I245" s="170" t="s">
        <v>18</v>
      </c>
      <c r="J245" s="170" t="s">
        <v>18</v>
      </c>
      <c r="K245" s="399" t="s">
        <v>18</v>
      </c>
      <c r="L245" s="399" t="s">
        <v>18</v>
      </c>
      <c r="M245" s="399" t="s">
        <v>18</v>
      </c>
    </row>
    <row r="246" spans="1:13" ht="31.5" x14ac:dyDescent="0.25">
      <c r="A246" s="446">
        <v>1</v>
      </c>
      <c r="B246" s="446" t="s">
        <v>70</v>
      </c>
      <c r="C246" s="428" t="s">
        <v>610</v>
      </c>
      <c r="D246" s="446" t="s">
        <v>26</v>
      </c>
      <c r="E246" s="387" t="s">
        <v>611</v>
      </c>
      <c r="F246" s="96" t="s">
        <v>364</v>
      </c>
      <c r="G246" s="96" t="s">
        <v>24</v>
      </c>
      <c r="H246" s="169">
        <v>0</v>
      </c>
      <c r="I246" s="169">
        <v>1</v>
      </c>
      <c r="J246" s="169">
        <v>0</v>
      </c>
      <c r="K246" s="231">
        <v>0</v>
      </c>
      <c r="L246" s="231">
        <v>6449.18</v>
      </c>
      <c r="M246" s="402">
        <v>0</v>
      </c>
    </row>
    <row r="247" spans="1:13" x14ac:dyDescent="0.25">
      <c r="A247" s="459"/>
      <c r="B247" s="459"/>
      <c r="C247" s="523"/>
      <c r="D247" s="459"/>
      <c r="E247" s="109" t="s">
        <v>240</v>
      </c>
      <c r="F247" s="398" t="s">
        <v>18</v>
      </c>
      <c r="G247" s="398" t="s">
        <v>18</v>
      </c>
      <c r="H247" s="398" t="s">
        <v>18</v>
      </c>
      <c r="I247" s="170" t="s">
        <v>36</v>
      </c>
      <c r="J247" s="170" t="s">
        <v>18</v>
      </c>
      <c r="K247" s="399" t="s">
        <v>18</v>
      </c>
      <c r="L247" s="399" t="s">
        <v>18</v>
      </c>
      <c r="M247" s="399" t="s">
        <v>18</v>
      </c>
    </row>
    <row r="248" spans="1:13" x14ac:dyDescent="0.25">
      <c r="A248" s="459"/>
      <c r="B248" s="459"/>
      <c r="C248" s="523"/>
      <c r="D248" s="459"/>
      <c r="E248" s="109" t="s">
        <v>238</v>
      </c>
      <c r="F248" s="398" t="s">
        <v>18</v>
      </c>
      <c r="G248" s="398" t="s">
        <v>18</v>
      </c>
      <c r="H248" s="398" t="s">
        <v>18</v>
      </c>
      <c r="I248" s="170" t="s">
        <v>239</v>
      </c>
      <c r="J248" s="170" t="s">
        <v>18</v>
      </c>
      <c r="K248" s="399" t="s">
        <v>18</v>
      </c>
      <c r="L248" s="399" t="s">
        <v>18</v>
      </c>
      <c r="M248" s="399" t="s">
        <v>18</v>
      </c>
    </row>
    <row r="249" spans="1:13" x14ac:dyDescent="0.25">
      <c r="A249" s="460"/>
      <c r="B249" s="460"/>
      <c r="C249" s="524"/>
      <c r="D249" s="460"/>
      <c r="E249" s="109" t="s">
        <v>236</v>
      </c>
      <c r="F249" s="398" t="s">
        <v>18</v>
      </c>
      <c r="G249" s="398" t="s">
        <v>18</v>
      </c>
      <c r="H249" s="398" t="s">
        <v>18</v>
      </c>
      <c r="I249" s="170" t="s">
        <v>59</v>
      </c>
      <c r="J249" s="170" t="s">
        <v>18</v>
      </c>
      <c r="K249" s="399" t="s">
        <v>18</v>
      </c>
      <c r="L249" s="399" t="s">
        <v>18</v>
      </c>
      <c r="M249" s="399" t="s">
        <v>18</v>
      </c>
    </row>
    <row r="250" spans="1:13" ht="31.5" x14ac:dyDescent="0.25">
      <c r="A250" s="446">
        <v>1</v>
      </c>
      <c r="B250" s="446" t="s">
        <v>70</v>
      </c>
      <c r="C250" s="428" t="s">
        <v>660</v>
      </c>
      <c r="D250" s="446" t="s">
        <v>26</v>
      </c>
      <c r="E250" s="338" t="s">
        <v>661</v>
      </c>
      <c r="F250" s="96" t="s">
        <v>364</v>
      </c>
      <c r="G250" s="96" t="s">
        <v>24</v>
      </c>
      <c r="H250" s="95">
        <v>0</v>
      </c>
      <c r="I250" s="169">
        <v>1</v>
      </c>
      <c r="J250" s="169">
        <v>0</v>
      </c>
      <c r="K250" s="395">
        <v>0</v>
      </c>
      <c r="L250" s="395">
        <v>2940.98</v>
      </c>
      <c r="M250" s="395">
        <v>0</v>
      </c>
    </row>
    <row r="251" spans="1:13" x14ac:dyDescent="0.25">
      <c r="A251" s="459"/>
      <c r="B251" s="459"/>
      <c r="C251" s="523"/>
      <c r="D251" s="459"/>
      <c r="E251" s="109" t="s">
        <v>240</v>
      </c>
      <c r="F251" s="398" t="s">
        <v>18</v>
      </c>
      <c r="G251" s="398" t="s">
        <v>18</v>
      </c>
      <c r="H251" s="398" t="s">
        <v>18</v>
      </c>
      <c r="I251" s="170" t="s">
        <v>36</v>
      </c>
      <c r="J251" s="398" t="s">
        <v>18</v>
      </c>
      <c r="K251" s="398" t="s">
        <v>18</v>
      </c>
      <c r="L251" s="398" t="s">
        <v>18</v>
      </c>
      <c r="M251" s="398" t="s">
        <v>18</v>
      </c>
    </row>
    <row r="252" spans="1:13" x14ac:dyDescent="0.25">
      <c r="A252" s="459"/>
      <c r="B252" s="459"/>
      <c r="C252" s="523"/>
      <c r="D252" s="459"/>
      <c r="E252" s="109" t="s">
        <v>238</v>
      </c>
      <c r="F252" s="398" t="s">
        <v>18</v>
      </c>
      <c r="G252" s="398" t="s">
        <v>18</v>
      </c>
      <c r="H252" s="398" t="s">
        <v>18</v>
      </c>
      <c r="I252" s="170" t="s">
        <v>239</v>
      </c>
      <c r="J252" s="398" t="s">
        <v>18</v>
      </c>
      <c r="K252" s="398" t="s">
        <v>18</v>
      </c>
      <c r="L252" s="398" t="s">
        <v>18</v>
      </c>
      <c r="M252" s="398" t="s">
        <v>18</v>
      </c>
    </row>
    <row r="253" spans="1:13" x14ac:dyDescent="0.25">
      <c r="A253" s="460"/>
      <c r="B253" s="460"/>
      <c r="C253" s="524"/>
      <c r="D253" s="460"/>
      <c r="E253" s="109" t="s">
        <v>236</v>
      </c>
      <c r="F253" s="398" t="s">
        <v>18</v>
      </c>
      <c r="G253" s="398" t="s">
        <v>18</v>
      </c>
      <c r="H253" s="398" t="s">
        <v>18</v>
      </c>
      <c r="I253" s="170" t="s">
        <v>59</v>
      </c>
      <c r="J253" s="398" t="s">
        <v>18</v>
      </c>
      <c r="K253" s="398" t="s">
        <v>18</v>
      </c>
      <c r="L253" s="398" t="s">
        <v>18</v>
      </c>
      <c r="M253" s="398" t="s">
        <v>18</v>
      </c>
    </row>
    <row r="254" spans="1:13" x14ac:dyDescent="0.25">
      <c r="A254" s="319"/>
      <c r="B254" s="319"/>
      <c r="C254" s="319"/>
      <c r="D254" s="319"/>
      <c r="E254" s="320"/>
      <c r="F254" s="319"/>
      <c r="G254" s="319"/>
      <c r="H254" s="319"/>
      <c r="I254" s="319"/>
      <c r="J254" s="319"/>
      <c r="K254" s="319"/>
      <c r="L254" s="319"/>
      <c r="M254" s="319"/>
    </row>
  </sheetData>
  <autoFilter ref="A1:R253">
    <filterColumn colId="9" showButton="0"/>
    <filterColumn colId="10" showButton="0"/>
    <filterColumn colId="11" showButton="0"/>
  </autoFilter>
  <mergeCells count="298">
    <mergeCell ref="A250:A253"/>
    <mergeCell ref="B250:B253"/>
    <mergeCell ref="C250:C253"/>
    <mergeCell ref="D250:D253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L194:L195"/>
    <mergeCell ref="M194:M195"/>
    <mergeCell ref="A202:A209"/>
    <mergeCell ref="B202:B209"/>
    <mergeCell ref="C202:C209"/>
    <mergeCell ref="D202:D209"/>
    <mergeCell ref="E202:E203"/>
    <mergeCell ref="K202:K203"/>
    <mergeCell ref="L202:L203"/>
    <mergeCell ref="M202:M203"/>
    <mergeCell ref="A194:A201"/>
    <mergeCell ref="B194:B201"/>
    <mergeCell ref="C194:C201"/>
    <mergeCell ref="D194:D201"/>
    <mergeCell ref="E194:E195"/>
    <mergeCell ref="K194:K195"/>
    <mergeCell ref="L178:L179"/>
    <mergeCell ref="M178:M179"/>
    <mergeCell ref="A186:A193"/>
    <mergeCell ref="B186:B193"/>
    <mergeCell ref="C186:C193"/>
    <mergeCell ref="D186:D193"/>
    <mergeCell ref="E186:E187"/>
    <mergeCell ref="K186:K187"/>
    <mergeCell ref="L186:L187"/>
    <mergeCell ref="M186:M187"/>
    <mergeCell ref="A178:A185"/>
    <mergeCell ref="B178:B185"/>
    <mergeCell ref="C178:C185"/>
    <mergeCell ref="D178:D185"/>
    <mergeCell ref="E178:E179"/>
    <mergeCell ref="K178:K179"/>
    <mergeCell ref="L162:L163"/>
    <mergeCell ref="M162:M163"/>
    <mergeCell ref="A170:A177"/>
    <mergeCell ref="B170:B177"/>
    <mergeCell ref="C170:C177"/>
    <mergeCell ref="D170:D177"/>
    <mergeCell ref="E170:E171"/>
    <mergeCell ref="K170:K171"/>
    <mergeCell ref="L170:L171"/>
    <mergeCell ref="M170:M171"/>
    <mergeCell ref="A162:A169"/>
    <mergeCell ref="B162:B169"/>
    <mergeCell ref="C162:C169"/>
    <mergeCell ref="D162:D169"/>
    <mergeCell ref="E162:E163"/>
    <mergeCell ref="K162:K16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A146:AB146"/>
    <mergeCell ref="A150:A153"/>
    <mergeCell ref="B150:B153"/>
    <mergeCell ref="C150:C153"/>
    <mergeCell ref="D150:D153"/>
    <mergeCell ref="AA150:AB150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L128:L129"/>
    <mergeCell ref="M128:M129"/>
    <mergeCell ref="A130:A133"/>
    <mergeCell ref="B130:B133"/>
    <mergeCell ref="C130:C133"/>
    <mergeCell ref="D130:D133"/>
    <mergeCell ref="A128:A129"/>
    <mergeCell ref="B128:B129"/>
    <mergeCell ref="C128:C129"/>
    <mergeCell ref="D128:D129"/>
    <mergeCell ref="E128:E129"/>
    <mergeCell ref="K128:K129"/>
    <mergeCell ref="E114:E115"/>
    <mergeCell ref="K114:K115"/>
    <mergeCell ref="L114:L115"/>
    <mergeCell ref="M114:M115"/>
    <mergeCell ref="Z114:AB114"/>
    <mergeCell ref="A121:A127"/>
    <mergeCell ref="B121:B127"/>
    <mergeCell ref="C121:C127"/>
    <mergeCell ref="D121:D127"/>
    <mergeCell ref="Z121:AA121"/>
    <mergeCell ref="A111:A113"/>
    <mergeCell ref="B111:B113"/>
    <mergeCell ref="C111:C113"/>
    <mergeCell ref="D111:D113"/>
    <mergeCell ref="A114:A120"/>
    <mergeCell ref="B114:B120"/>
    <mergeCell ref="C114:C120"/>
    <mergeCell ref="D114:D120"/>
    <mergeCell ref="A105:A107"/>
    <mergeCell ref="B105:B107"/>
    <mergeCell ref="C105:C107"/>
    <mergeCell ref="D105:D107"/>
    <mergeCell ref="A108:A110"/>
    <mergeCell ref="B108:B110"/>
    <mergeCell ref="C108:C110"/>
    <mergeCell ref="D108:D110"/>
    <mergeCell ref="A102:A104"/>
    <mergeCell ref="B102:B104"/>
    <mergeCell ref="C102:C104"/>
    <mergeCell ref="D102:D104"/>
    <mergeCell ref="A95:A101"/>
    <mergeCell ref="B95:B101"/>
    <mergeCell ref="C95:C101"/>
    <mergeCell ref="D95:D101"/>
    <mergeCell ref="E95:E96"/>
    <mergeCell ref="A91:A94"/>
    <mergeCell ref="B91:B94"/>
    <mergeCell ref="C91:C94"/>
    <mergeCell ref="D91:D94"/>
    <mergeCell ref="E91:E92"/>
    <mergeCell ref="K91:K92"/>
    <mergeCell ref="L91:L92"/>
    <mergeCell ref="M91:M92"/>
    <mergeCell ref="L95:L96"/>
    <mergeCell ref="M95:M96"/>
    <mergeCell ref="K95:K96"/>
    <mergeCell ref="E83:E84"/>
    <mergeCell ref="K83:K84"/>
    <mergeCell ref="L83:L84"/>
    <mergeCell ref="M83:M84"/>
    <mergeCell ref="A87:A90"/>
    <mergeCell ref="B87:B90"/>
    <mergeCell ref="C87:C90"/>
    <mergeCell ref="D87:D90"/>
    <mergeCell ref="E87:E88"/>
    <mergeCell ref="K87:K88"/>
    <mergeCell ref="L87:L88"/>
    <mergeCell ref="M87:M88"/>
    <mergeCell ref="A79:A82"/>
    <mergeCell ref="B79:B82"/>
    <mergeCell ref="C79:C82"/>
    <mergeCell ref="D79:D82"/>
    <mergeCell ref="A83:A86"/>
    <mergeCell ref="B83:B86"/>
    <mergeCell ref="C83:C86"/>
    <mergeCell ref="D83:D86"/>
    <mergeCell ref="A71:A74"/>
    <mergeCell ref="B71:B74"/>
    <mergeCell ref="C71:C74"/>
    <mergeCell ref="D71:D74"/>
    <mergeCell ref="A75:A78"/>
    <mergeCell ref="B75:B78"/>
    <mergeCell ref="C75:C78"/>
    <mergeCell ref="D75:D78"/>
    <mergeCell ref="A64:A70"/>
    <mergeCell ref="B64:B70"/>
    <mergeCell ref="C64:C70"/>
    <mergeCell ref="D64:D70"/>
    <mergeCell ref="E64:E65"/>
    <mergeCell ref="K64:K65"/>
    <mergeCell ref="L64:L65"/>
    <mergeCell ref="M64:M65"/>
    <mergeCell ref="A57:A63"/>
    <mergeCell ref="B57:B63"/>
    <mergeCell ref="C57:C63"/>
    <mergeCell ref="D57:D63"/>
    <mergeCell ref="E57:E58"/>
    <mergeCell ref="K57:K58"/>
    <mergeCell ref="A50:A56"/>
    <mergeCell ref="B50:B56"/>
    <mergeCell ref="C50:C56"/>
    <mergeCell ref="D50:D56"/>
    <mergeCell ref="E50:E51"/>
    <mergeCell ref="K50:K51"/>
    <mergeCell ref="L50:L51"/>
    <mergeCell ref="M50:M51"/>
    <mergeCell ref="L57:L58"/>
    <mergeCell ref="M57:M58"/>
    <mergeCell ref="L36:L37"/>
    <mergeCell ref="M36:M37"/>
    <mergeCell ref="A43:A49"/>
    <mergeCell ref="B43:B49"/>
    <mergeCell ref="C43:C49"/>
    <mergeCell ref="D43:D49"/>
    <mergeCell ref="E43:E44"/>
    <mergeCell ref="K43:K44"/>
    <mergeCell ref="L43:L44"/>
    <mergeCell ref="M43:M44"/>
    <mergeCell ref="A32:A35"/>
    <mergeCell ref="B32:B35"/>
    <mergeCell ref="C32:C35"/>
    <mergeCell ref="D32:D35"/>
    <mergeCell ref="A36:A42"/>
    <mergeCell ref="B36:B42"/>
    <mergeCell ref="C36:C42"/>
    <mergeCell ref="D36:D42"/>
    <mergeCell ref="K21:K22"/>
    <mergeCell ref="E36:E37"/>
    <mergeCell ref="K36:K37"/>
    <mergeCell ref="L21:L22"/>
    <mergeCell ref="M21:M22"/>
    <mergeCell ref="A28:A31"/>
    <mergeCell ref="B28:B31"/>
    <mergeCell ref="C28:C31"/>
    <mergeCell ref="D28:D31"/>
    <mergeCell ref="Z14:AA14"/>
    <mergeCell ref="A17:A20"/>
    <mergeCell ref="B17:B20"/>
    <mergeCell ref="C17:C20"/>
    <mergeCell ref="D17:D20"/>
    <mergeCell ref="A21:A27"/>
    <mergeCell ref="B21:B27"/>
    <mergeCell ref="C21:C27"/>
    <mergeCell ref="D21:D27"/>
    <mergeCell ref="E21:E22"/>
    <mergeCell ref="L12:L13"/>
    <mergeCell ref="M12:M13"/>
    <mergeCell ref="A14:A16"/>
    <mergeCell ref="B14:B16"/>
    <mergeCell ref="C14:C16"/>
    <mergeCell ref="D14:D16"/>
    <mergeCell ref="A12:A13"/>
    <mergeCell ref="B12:B13"/>
    <mergeCell ref="C12:C13"/>
    <mergeCell ref="D12:D13"/>
    <mergeCell ref="E12:E13"/>
    <mergeCell ref="K12:K13"/>
    <mergeCell ref="K6:M8"/>
    <mergeCell ref="N6:N8"/>
    <mergeCell ref="O6:R6"/>
    <mergeCell ref="T6:W6"/>
    <mergeCell ref="F7:F9"/>
    <mergeCell ref="G7:G9"/>
    <mergeCell ref="H7:J8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  <rowBreaks count="6" manualBreakCount="6">
    <brk id="31" max="13" man="1"/>
    <brk id="74" max="13" man="1"/>
    <brk id="113" max="13" man="1"/>
    <brk id="149" max="13" man="1"/>
    <brk id="193" max="13" man="1"/>
    <brk id="23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7"/>
  <sheetViews>
    <sheetView view="pageBreakPreview" zoomScale="60" zoomScaleNormal="60" zoomScalePageLayoutView="70" workbookViewId="0">
      <selection activeCell="H193" sqref="H193"/>
    </sheetView>
  </sheetViews>
  <sheetFormatPr defaultColWidth="8.7109375" defaultRowHeight="15.75" x14ac:dyDescent="0.25"/>
  <cols>
    <col min="1" max="3" width="10.7109375" style="339" customWidth="1"/>
    <col min="4" max="4" width="18.7109375" style="339" customWidth="1"/>
    <col min="5" max="5" width="75.7109375" style="100" customWidth="1"/>
    <col min="6" max="6" width="20.7109375" style="339" customWidth="1"/>
    <col min="7" max="7" width="11" style="339" customWidth="1"/>
    <col min="8" max="8" width="15.85546875" style="339" customWidth="1"/>
    <col min="9" max="9" width="14.85546875" style="339" customWidth="1"/>
    <col min="10" max="10" width="15.28515625" style="339" customWidth="1"/>
    <col min="11" max="11" width="18.42578125" style="339" customWidth="1"/>
    <col min="12" max="12" width="14.85546875" style="339" customWidth="1"/>
    <col min="13" max="13" width="16.28515625" style="339" customWidth="1"/>
    <col min="14" max="14" width="15.5703125" style="351" customWidth="1"/>
    <col min="15" max="15" width="18.140625" style="351" customWidth="1"/>
    <col min="16" max="16" width="18.7109375" style="351" customWidth="1"/>
    <col min="17" max="17" width="10.28515625" style="351" customWidth="1"/>
    <col min="18" max="19" width="8.7109375" style="351" customWidth="1"/>
    <col min="20" max="20" width="9.140625" style="351" customWidth="1"/>
    <col min="21" max="22" width="10.28515625" style="351" customWidth="1"/>
    <col min="23" max="23" width="10.140625" style="351" customWidth="1"/>
    <col min="24" max="24" width="26.85546875" style="351" customWidth="1"/>
    <col min="25" max="25" width="17.28515625" style="351" customWidth="1"/>
    <col min="26" max="26" width="16" style="351" customWidth="1"/>
    <col min="27" max="27" width="13.5703125" style="351" customWidth="1"/>
    <col min="28" max="28" width="8.7109375" style="351" bestFit="1" customWidth="1"/>
    <col min="29" max="29" width="12.28515625" style="351" bestFit="1" customWidth="1"/>
    <col min="30" max="30" width="9.140625" style="351" bestFit="1" customWidth="1"/>
    <col min="31" max="41" width="8.7109375" style="351" bestFit="1" customWidth="1"/>
    <col min="42" max="42" width="8.7109375" style="339" bestFit="1" customWidth="1"/>
    <col min="43" max="16384" width="8.7109375" style="339"/>
  </cols>
  <sheetData>
    <row r="1" spans="1:42" s="351" customFormat="1" ht="121.5" customHeight="1" x14ac:dyDescent="0.3">
      <c r="A1" s="349"/>
      <c r="B1" s="345"/>
      <c r="C1" s="345"/>
      <c r="D1" s="345"/>
      <c r="E1" s="99"/>
      <c r="F1" s="345"/>
      <c r="G1" s="345"/>
      <c r="H1" s="345"/>
      <c r="I1" s="345"/>
      <c r="J1" s="484" t="s">
        <v>563</v>
      </c>
      <c r="K1" s="484"/>
      <c r="L1" s="484"/>
      <c r="M1" s="484"/>
      <c r="AP1" s="339"/>
    </row>
    <row r="2" spans="1:42" s="351" customFormat="1" ht="18.75" customHeight="1" x14ac:dyDescent="0.25">
      <c r="A2" s="485" t="s">
        <v>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AP2" s="339"/>
    </row>
    <row r="3" spans="1:42" s="351" customFormat="1" ht="18.75" customHeight="1" x14ac:dyDescent="0.25">
      <c r="A3" s="485" t="s">
        <v>69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AP3" s="339"/>
    </row>
    <row r="4" spans="1:42" s="351" customFormat="1" ht="18.75" customHeight="1" x14ac:dyDescent="0.25">
      <c r="A4" s="349"/>
      <c r="B4" s="349"/>
      <c r="C4" s="485" t="s">
        <v>1</v>
      </c>
      <c r="D4" s="485"/>
      <c r="E4" s="485"/>
      <c r="F4" s="485"/>
      <c r="G4" s="485"/>
      <c r="H4" s="485"/>
      <c r="I4" s="485"/>
      <c r="J4" s="485"/>
      <c r="K4" s="485"/>
      <c r="L4" s="485"/>
      <c r="M4" s="485"/>
      <c r="AP4" s="339"/>
    </row>
    <row r="5" spans="1:42" ht="10.5" customHeight="1" x14ac:dyDescent="0.25"/>
    <row r="6" spans="1:42" s="351" customFormat="1" ht="37.5" customHeight="1" x14ac:dyDescent="0.25">
      <c r="A6" s="486" t="s">
        <v>2</v>
      </c>
      <c r="B6" s="486" t="s">
        <v>3</v>
      </c>
      <c r="C6" s="489" t="s">
        <v>319</v>
      </c>
      <c r="D6" s="478" t="s">
        <v>5</v>
      </c>
      <c r="E6" s="541" t="s">
        <v>423</v>
      </c>
      <c r="F6" s="478" t="s">
        <v>424</v>
      </c>
      <c r="G6" s="492"/>
      <c r="H6" s="493"/>
      <c r="I6" s="493"/>
      <c r="J6" s="494"/>
      <c r="K6" s="493" t="s">
        <v>8</v>
      </c>
      <c r="L6" s="493"/>
      <c r="M6" s="537"/>
      <c r="N6" s="540"/>
      <c r="O6" s="540"/>
      <c r="P6" s="540"/>
      <c r="Q6" s="540"/>
      <c r="S6" s="540"/>
      <c r="T6" s="540"/>
      <c r="U6" s="540"/>
      <c r="V6" s="540"/>
      <c r="AP6" s="339"/>
    </row>
    <row r="7" spans="1:42" s="351" customFormat="1" ht="23.25" customHeight="1" x14ac:dyDescent="0.25">
      <c r="A7" s="487"/>
      <c r="B7" s="487"/>
      <c r="C7" s="490"/>
      <c r="D7" s="479"/>
      <c r="E7" s="542"/>
      <c r="F7" s="478" t="s">
        <v>12</v>
      </c>
      <c r="G7" s="481" t="s">
        <v>13</v>
      </c>
      <c r="H7" s="483" t="s">
        <v>14</v>
      </c>
      <c r="I7" s="483"/>
      <c r="J7" s="483"/>
      <c r="K7" s="495"/>
      <c r="L7" s="495"/>
      <c r="M7" s="538"/>
      <c r="N7" s="356"/>
      <c r="O7" s="356"/>
      <c r="P7" s="356"/>
      <c r="Q7" s="356"/>
      <c r="S7" s="356"/>
      <c r="T7" s="356"/>
      <c r="U7" s="356"/>
      <c r="V7" s="356"/>
      <c r="AP7" s="339"/>
    </row>
    <row r="8" spans="1:42" s="351" customFormat="1" ht="0.75" customHeight="1" x14ac:dyDescent="0.25">
      <c r="A8" s="487"/>
      <c r="B8" s="487"/>
      <c r="C8" s="490"/>
      <c r="D8" s="479"/>
      <c r="E8" s="542"/>
      <c r="F8" s="479"/>
      <c r="G8" s="482"/>
      <c r="H8" s="483"/>
      <c r="I8" s="483"/>
      <c r="J8" s="483"/>
      <c r="K8" s="497"/>
      <c r="L8" s="497"/>
      <c r="M8" s="539"/>
      <c r="N8" s="356"/>
      <c r="O8" s="356"/>
      <c r="P8" s="356"/>
      <c r="Q8" s="356"/>
      <c r="S8" s="356"/>
      <c r="T8" s="356"/>
      <c r="U8" s="356"/>
      <c r="V8" s="356"/>
      <c r="AP8" s="339"/>
    </row>
    <row r="9" spans="1:42" s="351" customFormat="1" ht="30" customHeight="1" thickBot="1" x14ac:dyDescent="0.3">
      <c r="A9" s="488"/>
      <c r="B9" s="488"/>
      <c r="C9" s="491"/>
      <c r="D9" s="480"/>
      <c r="E9" s="543"/>
      <c r="F9" s="480"/>
      <c r="G9" s="480"/>
      <c r="H9" s="347" t="s">
        <v>15</v>
      </c>
      <c r="I9" s="347" t="s">
        <v>16</v>
      </c>
      <c r="J9" s="347" t="s">
        <v>17</v>
      </c>
      <c r="K9" s="346" t="s">
        <v>15</v>
      </c>
      <c r="L9" s="346" t="s">
        <v>16</v>
      </c>
      <c r="M9" s="201" t="s">
        <v>17</v>
      </c>
      <c r="N9" s="73"/>
      <c r="O9" s="73"/>
      <c r="P9" s="73"/>
      <c r="Q9" s="73"/>
      <c r="S9" s="73"/>
      <c r="T9" s="73"/>
      <c r="U9" s="73"/>
      <c r="V9" s="73"/>
      <c r="X9" s="74"/>
      <c r="Y9" s="75"/>
      <c r="Z9" s="9"/>
      <c r="AP9" s="339"/>
    </row>
    <row r="10" spans="1:42" s="351" customFormat="1" ht="16.5" thickBot="1" x14ac:dyDescent="0.3">
      <c r="A10" s="346">
        <v>1</v>
      </c>
      <c r="B10" s="346">
        <v>2</v>
      </c>
      <c r="C10" s="346">
        <v>3</v>
      </c>
      <c r="D10" s="346">
        <v>4</v>
      </c>
      <c r="E10" s="346">
        <v>5</v>
      </c>
      <c r="F10" s="346">
        <v>6</v>
      </c>
      <c r="G10" s="346">
        <v>7</v>
      </c>
      <c r="H10" s="346">
        <v>8</v>
      </c>
      <c r="I10" s="346">
        <v>9</v>
      </c>
      <c r="J10" s="346">
        <v>10</v>
      </c>
      <c r="K10" s="346">
        <v>11</v>
      </c>
      <c r="L10" s="346">
        <v>12</v>
      </c>
      <c r="M10" s="201">
        <v>13</v>
      </c>
      <c r="X10" s="74"/>
      <c r="Y10" s="75"/>
      <c r="Z10" s="10"/>
      <c r="AP10" s="339"/>
    </row>
    <row r="11" spans="1:42" s="351" customFormat="1" ht="37.5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105" t="s">
        <v>19</v>
      </c>
      <c r="F11" s="148" t="s">
        <v>281</v>
      </c>
      <c r="G11" s="149" t="s">
        <v>281</v>
      </c>
      <c r="H11" s="149" t="s">
        <v>281</v>
      </c>
      <c r="I11" s="149" t="s">
        <v>281</v>
      </c>
      <c r="J11" s="149" t="s">
        <v>281</v>
      </c>
      <c r="K11" s="106">
        <f>K12+K98+K115+K149+0.01</f>
        <v>256740.72159999996</v>
      </c>
      <c r="L11" s="106">
        <f>L12+L98+L115+L149</f>
        <v>124624.09999999999</v>
      </c>
      <c r="M11" s="202">
        <f>M12+M98</f>
        <v>111060.9</v>
      </c>
      <c r="N11" s="13"/>
      <c r="O11" s="13"/>
      <c r="P11" s="13"/>
      <c r="Q11" s="13"/>
      <c r="R11" s="13"/>
      <c r="S11" s="13"/>
      <c r="T11" s="13"/>
      <c r="U11" s="13"/>
      <c r="V11" s="13"/>
      <c r="Z11" s="14"/>
      <c r="AP11" s="339"/>
    </row>
    <row r="12" spans="1:42" s="351" customFormat="1" ht="50.1" customHeight="1" x14ac:dyDescent="0.25">
      <c r="A12" s="134">
        <v>1</v>
      </c>
      <c r="B12" s="133" t="s">
        <v>70</v>
      </c>
      <c r="C12" s="134">
        <v>85131</v>
      </c>
      <c r="D12" s="209" t="s">
        <v>18</v>
      </c>
      <c r="E12" s="355" t="s">
        <v>72</v>
      </c>
      <c r="F12" s="151" t="s">
        <v>23</v>
      </c>
      <c r="G12" s="152" t="s">
        <v>24</v>
      </c>
      <c r="H12" s="200">
        <f>H13+H17+H21+H25+H29+H33+H37+H41+H45+H49+H53+H57+H61+H65+H69+H73+H77</f>
        <v>23</v>
      </c>
      <c r="I12" s="200">
        <f>I17+I25+I33+I37+I41+I29+I45+I21+I13+I49+I53+I57+I61+I65+I69+I73+I77+I81+I86</f>
        <v>8</v>
      </c>
      <c r="J12" s="200">
        <f>J17+J25+J33+J37+J41+J29+J45+J21+J13+J49+J53+J57+J61+J65+J69+J73+J77+J81+J86</f>
        <v>7</v>
      </c>
      <c r="K12" s="153">
        <f>K17+K25+K33+K37+K41+K29+K45+K21+K13+K49+K53+K57+K61+K65+K69+K73+K77+K91+K81+K86+K95</f>
        <v>220513.29570999995</v>
      </c>
      <c r="L12" s="153">
        <f>L17+L25+L33+L37+L41+L29+L45+L21+L13+L49+L53+L57+L61+L65+L69+L73+L77+L91+L81+L86+L95</f>
        <v>101060.9</v>
      </c>
      <c r="M12" s="153">
        <f>M17+M25+M33+M37+M41+M29+M45+M21+M13+M49+M53+M57+M61+M65+M69+M73+M77+M91+M81+M86+M95</f>
        <v>101060.9</v>
      </c>
      <c r="N12" s="249"/>
      <c r="O12" s="361"/>
      <c r="P12" s="249"/>
      <c r="Q12" s="13"/>
      <c r="R12" s="13"/>
      <c r="S12" s="13"/>
      <c r="T12" s="13"/>
      <c r="U12" s="13"/>
      <c r="V12" s="13"/>
      <c r="Z12" s="76"/>
      <c r="AP12" s="339"/>
    </row>
    <row r="13" spans="1:42" s="94" customFormat="1" ht="39.950000000000003" customHeight="1" x14ac:dyDescent="0.25">
      <c r="A13" s="434">
        <v>1</v>
      </c>
      <c r="B13" s="432" t="s">
        <v>70</v>
      </c>
      <c r="C13" s="432" t="s">
        <v>71</v>
      </c>
      <c r="D13" s="432" t="s">
        <v>565</v>
      </c>
      <c r="E13" s="114" t="s">
        <v>425</v>
      </c>
      <c r="F13" s="154" t="s">
        <v>23</v>
      </c>
      <c r="G13" s="155" t="s">
        <v>24</v>
      </c>
      <c r="H13" s="171">
        <v>3</v>
      </c>
      <c r="I13" s="171">
        <v>0</v>
      </c>
      <c r="J13" s="171">
        <v>0</v>
      </c>
      <c r="K13" s="341">
        <v>46130.390599999999</v>
      </c>
      <c r="L13" s="350">
        <v>0</v>
      </c>
      <c r="M13" s="350">
        <v>0</v>
      </c>
      <c r="N13" s="102"/>
      <c r="O13" s="102"/>
      <c r="P13" s="102"/>
      <c r="Q13" s="102"/>
      <c r="R13" s="102"/>
      <c r="S13" s="102"/>
      <c r="T13" s="102"/>
      <c r="U13" s="102"/>
      <c r="V13" s="102"/>
      <c r="Z13" s="103"/>
      <c r="AP13" s="79"/>
    </row>
    <row r="14" spans="1:42" s="94" customFormat="1" ht="20.100000000000001" customHeight="1" x14ac:dyDescent="0.25">
      <c r="A14" s="429"/>
      <c r="B14" s="429"/>
      <c r="C14" s="429"/>
      <c r="D14" s="429"/>
      <c r="E14" s="90" t="s">
        <v>244</v>
      </c>
      <c r="F14" s="358" t="s">
        <v>281</v>
      </c>
      <c r="G14" s="358" t="s">
        <v>281</v>
      </c>
      <c r="H14" s="352" t="s">
        <v>55</v>
      </c>
      <c r="I14" s="358" t="s">
        <v>281</v>
      </c>
      <c r="J14" s="358" t="s">
        <v>281</v>
      </c>
      <c r="K14" s="358" t="s">
        <v>281</v>
      </c>
      <c r="L14" s="358" t="s">
        <v>281</v>
      </c>
      <c r="M14" s="358" t="s">
        <v>281</v>
      </c>
      <c r="N14" s="102"/>
      <c r="O14" s="102"/>
      <c r="P14" s="102"/>
      <c r="Q14" s="102"/>
      <c r="R14" s="102"/>
      <c r="S14" s="102"/>
      <c r="T14" s="102"/>
      <c r="U14" s="102"/>
      <c r="V14" s="102"/>
      <c r="Z14" s="103"/>
      <c r="AP14" s="79"/>
    </row>
    <row r="15" spans="1:42" s="94" customFormat="1" ht="20.100000000000001" customHeight="1" x14ac:dyDescent="0.25">
      <c r="A15" s="429"/>
      <c r="B15" s="429"/>
      <c r="C15" s="429"/>
      <c r="D15" s="429"/>
      <c r="E15" s="90" t="s">
        <v>245</v>
      </c>
      <c r="F15" s="358" t="s">
        <v>281</v>
      </c>
      <c r="G15" s="358" t="s">
        <v>281</v>
      </c>
      <c r="H15" s="352" t="s">
        <v>224</v>
      </c>
      <c r="I15" s="358" t="s">
        <v>281</v>
      </c>
      <c r="J15" s="358" t="s">
        <v>281</v>
      </c>
      <c r="K15" s="358" t="s">
        <v>281</v>
      </c>
      <c r="L15" s="358" t="s">
        <v>281</v>
      </c>
      <c r="M15" s="358" t="s">
        <v>281</v>
      </c>
      <c r="N15" s="102"/>
      <c r="O15" s="102"/>
      <c r="P15" s="102"/>
      <c r="Q15" s="102"/>
      <c r="R15" s="102"/>
      <c r="S15" s="102"/>
      <c r="T15" s="102"/>
      <c r="U15" s="102"/>
      <c r="V15" s="102"/>
      <c r="Z15" s="103"/>
      <c r="AP15" s="79"/>
    </row>
    <row r="16" spans="1:42" s="94" customFormat="1" ht="20.100000000000001" customHeight="1" x14ac:dyDescent="0.25">
      <c r="A16" s="430"/>
      <c r="B16" s="430"/>
      <c r="C16" s="430"/>
      <c r="D16" s="430"/>
      <c r="E16" s="90" t="s">
        <v>31</v>
      </c>
      <c r="F16" s="358" t="s">
        <v>281</v>
      </c>
      <c r="G16" s="358" t="s">
        <v>281</v>
      </c>
      <c r="H16" s="352" t="s">
        <v>38</v>
      </c>
      <c r="I16" s="358" t="s">
        <v>281</v>
      </c>
      <c r="J16" s="358" t="s">
        <v>281</v>
      </c>
      <c r="K16" s="358" t="s">
        <v>281</v>
      </c>
      <c r="L16" s="358" t="s">
        <v>281</v>
      </c>
      <c r="M16" s="358" t="s">
        <v>281</v>
      </c>
      <c r="N16" s="102"/>
      <c r="O16" s="102"/>
      <c r="P16" s="102"/>
      <c r="Q16" s="102"/>
      <c r="R16" s="102"/>
      <c r="S16" s="102"/>
      <c r="T16" s="102"/>
      <c r="U16" s="102"/>
      <c r="V16" s="102"/>
      <c r="Z16" s="103"/>
      <c r="AP16" s="79"/>
    </row>
    <row r="17" spans="1:42" s="94" customFormat="1" ht="39.950000000000003" customHeight="1" x14ac:dyDescent="0.25">
      <c r="A17" s="434">
        <v>1</v>
      </c>
      <c r="B17" s="432" t="s">
        <v>70</v>
      </c>
      <c r="C17" s="432" t="s">
        <v>71</v>
      </c>
      <c r="D17" s="432" t="s">
        <v>565</v>
      </c>
      <c r="E17" s="114" t="s">
        <v>426</v>
      </c>
      <c r="F17" s="154" t="s">
        <v>23</v>
      </c>
      <c r="G17" s="155" t="s">
        <v>24</v>
      </c>
      <c r="H17" s="171">
        <v>2</v>
      </c>
      <c r="I17" s="171">
        <v>0</v>
      </c>
      <c r="J17" s="171">
        <v>0</v>
      </c>
      <c r="K17" s="341">
        <v>7262.9527500000004</v>
      </c>
      <c r="L17" s="350">
        <v>0</v>
      </c>
      <c r="M17" s="350">
        <v>0</v>
      </c>
      <c r="N17" s="102"/>
      <c r="O17" s="102"/>
      <c r="P17" s="102"/>
      <c r="Q17" s="102"/>
      <c r="R17" s="102"/>
      <c r="S17" s="102"/>
      <c r="T17" s="102"/>
      <c r="U17" s="102"/>
      <c r="V17" s="102"/>
      <c r="Z17" s="103"/>
      <c r="AP17" s="79"/>
    </row>
    <row r="18" spans="1:42" s="94" customFormat="1" ht="20.100000000000001" customHeight="1" x14ac:dyDescent="0.25">
      <c r="A18" s="429"/>
      <c r="B18" s="429"/>
      <c r="C18" s="429"/>
      <c r="D18" s="429"/>
      <c r="E18" s="90" t="s">
        <v>244</v>
      </c>
      <c r="F18" s="352" t="s">
        <v>18</v>
      </c>
      <c r="G18" s="352" t="s">
        <v>18</v>
      </c>
      <c r="H18" s="352" t="s">
        <v>55</v>
      </c>
      <c r="I18" s="358" t="s">
        <v>281</v>
      </c>
      <c r="J18" s="358" t="s">
        <v>281</v>
      </c>
      <c r="K18" s="358" t="s">
        <v>281</v>
      </c>
      <c r="L18" s="358" t="s">
        <v>281</v>
      </c>
      <c r="M18" s="358" t="s">
        <v>281</v>
      </c>
      <c r="N18" s="102"/>
      <c r="O18" s="102"/>
      <c r="P18" s="102"/>
      <c r="Q18" s="102"/>
      <c r="R18" s="102"/>
      <c r="S18" s="102"/>
      <c r="T18" s="102"/>
      <c r="U18" s="102"/>
      <c r="V18" s="102"/>
      <c r="Z18" s="103"/>
      <c r="AP18" s="79"/>
    </row>
    <row r="19" spans="1:42" s="94" customFormat="1" ht="20.100000000000001" customHeight="1" x14ac:dyDescent="0.25">
      <c r="A19" s="429"/>
      <c r="B19" s="429"/>
      <c r="C19" s="429"/>
      <c r="D19" s="429"/>
      <c r="E19" s="90" t="s">
        <v>245</v>
      </c>
      <c r="F19" s="352" t="s">
        <v>18</v>
      </c>
      <c r="G19" s="352" t="s">
        <v>18</v>
      </c>
      <c r="H19" s="352" t="s">
        <v>224</v>
      </c>
      <c r="I19" s="358" t="s">
        <v>281</v>
      </c>
      <c r="J19" s="358" t="s">
        <v>281</v>
      </c>
      <c r="K19" s="358" t="s">
        <v>281</v>
      </c>
      <c r="L19" s="358" t="s">
        <v>281</v>
      </c>
      <c r="M19" s="358" t="s">
        <v>281</v>
      </c>
      <c r="N19" s="102"/>
      <c r="O19" s="102"/>
      <c r="P19" s="102"/>
      <c r="Q19" s="102"/>
      <c r="R19" s="102"/>
      <c r="S19" s="102"/>
      <c r="T19" s="102"/>
      <c r="U19" s="102"/>
      <c r="V19" s="102"/>
      <c r="Z19" s="103"/>
      <c r="AP19" s="79"/>
    </row>
    <row r="20" spans="1:42" s="94" customFormat="1" ht="20.100000000000001" customHeight="1" x14ac:dyDescent="0.25">
      <c r="A20" s="430"/>
      <c r="B20" s="430"/>
      <c r="C20" s="430"/>
      <c r="D20" s="430"/>
      <c r="E20" s="90" t="s">
        <v>31</v>
      </c>
      <c r="F20" s="352" t="s">
        <v>18</v>
      </c>
      <c r="G20" s="352" t="s">
        <v>18</v>
      </c>
      <c r="H20" s="352" t="s">
        <v>38</v>
      </c>
      <c r="I20" s="358" t="s">
        <v>281</v>
      </c>
      <c r="J20" s="358" t="s">
        <v>281</v>
      </c>
      <c r="K20" s="358" t="s">
        <v>281</v>
      </c>
      <c r="L20" s="358" t="s">
        <v>281</v>
      </c>
      <c r="M20" s="358" t="s">
        <v>281</v>
      </c>
      <c r="N20" s="102"/>
      <c r="O20" s="102"/>
      <c r="P20" s="102"/>
      <c r="Q20" s="102"/>
      <c r="R20" s="102"/>
      <c r="S20" s="102"/>
      <c r="T20" s="102"/>
      <c r="U20" s="102"/>
      <c r="V20" s="102"/>
      <c r="Z20" s="103"/>
      <c r="AP20" s="79"/>
    </row>
    <row r="21" spans="1:42" s="94" customFormat="1" ht="39.950000000000003" customHeight="1" x14ac:dyDescent="0.25">
      <c r="A21" s="434">
        <v>1</v>
      </c>
      <c r="B21" s="432" t="s">
        <v>70</v>
      </c>
      <c r="C21" s="432" t="s">
        <v>71</v>
      </c>
      <c r="D21" s="432" t="s">
        <v>565</v>
      </c>
      <c r="E21" s="114" t="s">
        <v>427</v>
      </c>
      <c r="F21" s="154" t="s">
        <v>23</v>
      </c>
      <c r="G21" s="155" t="s">
        <v>24</v>
      </c>
      <c r="H21" s="171">
        <v>3</v>
      </c>
      <c r="I21" s="171">
        <v>0</v>
      </c>
      <c r="J21" s="171">
        <v>0</v>
      </c>
      <c r="K21" s="341">
        <v>31523.26425</v>
      </c>
      <c r="L21" s="350">
        <v>0</v>
      </c>
      <c r="M21" s="350">
        <v>0</v>
      </c>
      <c r="N21" s="102"/>
      <c r="O21" s="102"/>
      <c r="P21" s="102"/>
      <c r="Q21" s="102"/>
      <c r="R21" s="102"/>
      <c r="S21" s="102"/>
      <c r="T21" s="102"/>
      <c r="U21" s="102"/>
      <c r="V21" s="102"/>
      <c r="Z21" s="103"/>
      <c r="AP21" s="79"/>
    </row>
    <row r="22" spans="1:42" s="94" customFormat="1" ht="20.100000000000001" customHeight="1" x14ac:dyDescent="0.25">
      <c r="A22" s="429"/>
      <c r="B22" s="429"/>
      <c r="C22" s="429"/>
      <c r="D22" s="429"/>
      <c r="E22" s="90" t="s">
        <v>244</v>
      </c>
      <c r="F22" s="358" t="s">
        <v>281</v>
      </c>
      <c r="G22" s="358" t="s">
        <v>281</v>
      </c>
      <c r="H22" s="352" t="s">
        <v>55</v>
      </c>
      <c r="I22" s="358" t="s">
        <v>281</v>
      </c>
      <c r="J22" s="358" t="s">
        <v>281</v>
      </c>
      <c r="K22" s="358" t="s">
        <v>281</v>
      </c>
      <c r="L22" s="358" t="s">
        <v>281</v>
      </c>
      <c r="M22" s="358" t="s">
        <v>281</v>
      </c>
      <c r="N22" s="102"/>
      <c r="O22" s="102"/>
      <c r="P22" s="102"/>
      <c r="Q22" s="102"/>
      <c r="R22" s="102"/>
      <c r="S22" s="102"/>
      <c r="T22" s="102"/>
      <c r="U22" s="102"/>
      <c r="V22" s="102"/>
      <c r="Z22" s="103"/>
      <c r="AP22" s="79"/>
    </row>
    <row r="23" spans="1:42" s="94" customFormat="1" ht="20.100000000000001" customHeight="1" x14ac:dyDescent="0.25">
      <c r="A23" s="429"/>
      <c r="B23" s="429"/>
      <c r="C23" s="429"/>
      <c r="D23" s="429"/>
      <c r="E23" s="90" t="s">
        <v>245</v>
      </c>
      <c r="F23" s="358" t="s">
        <v>281</v>
      </c>
      <c r="G23" s="358" t="s">
        <v>281</v>
      </c>
      <c r="H23" s="352" t="s">
        <v>224</v>
      </c>
      <c r="I23" s="358" t="s">
        <v>281</v>
      </c>
      <c r="J23" s="358" t="s">
        <v>281</v>
      </c>
      <c r="K23" s="358" t="s">
        <v>281</v>
      </c>
      <c r="L23" s="358" t="s">
        <v>281</v>
      </c>
      <c r="M23" s="358" t="s">
        <v>281</v>
      </c>
      <c r="N23" s="102"/>
      <c r="O23" s="102"/>
      <c r="P23" s="102"/>
      <c r="Q23" s="102"/>
      <c r="R23" s="102"/>
      <c r="S23" s="102"/>
      <c r="T23" s="102"/>
      <c r="U23" s="102"/>
      <c r="V23" s="102"/>
      <c r="Z23" s="103"/>
      <c r="AP23" s="79"/>
    </row>
    <row r="24" spans="1:42" s="94" customFormat="1" ht="20.100000000000001" customHeight="1" x14ac:dyDescent="0.25">
      <c r="A24" s="430"/>
      <c r="B24" s="430"/>
      <c r="C24" s="430"/>
      <c r="D24" s="430"/>
      <c r="E24" s="90" t="s">
        <v>31</v>
      </c>
      <c r="F24" s="358" t="s">
        <v>281</v>
      </c>
      <c r="G24" s="358" t="s">
        <v>281</v>
      </c>
      <c r="H24" s="352" t="s">
        <v>38</v>
      </c>
      <c r="I24" s="358" t="s">
        <v>281</v>
      </c>
      <c r="J24" s="358" t="s">
        <v>281</v>
      </c>
      <c r="K24" s="358" t="s">
        <v>281</v>
      </c>
      <c r="L24" s="358" t="s">
        <v>281</v>
      </c>
      <c r="M24" s="358" t="s">
        <v>281</v>
      </c>
      <c r="N24" s="102"/>
      <c r="O24" s="102"/>
      <c r="P24" s="102"/>
      <c r="Q24" s="102"/>
      <c r="R24" s="102"/>
      <c r="S24" s="102"/>
      <c r="T24" s="102"/>
      <c r="U24" s="102"/>
      <c r="V24" s="102"/>
      <c r="Z24" s="103"/>
      <c r="AP24" s="79"/>
    </row>
    <row r="25" spans="1:42" s="94" customFormat="1" ht="39.950000000000003" customHeight="1" x14ac:dyDescent="0.25">
      <c r="A25" s="434">
        <v>1</v>
      </c>
      <c r="B25" s="432" t="s">
        <v>70</v>
      </c>
      <c r="C25" s="432" t="s">
        <v>71</v>
      </c>
      <c r="D25" s="432" t="s">
        <v>565</v>
      </c>
      <c r="E25" s="114" t="s">
        <v>428</v>
      </c>
      <c r="F25" s="154" t="s">
        <v>23</v>
      </c>
      <c r="G25" s="155" t="s">
        <v>24</v>
      </c>
      <c r="H25" s="171">
        <v>2</v>
      </c>
      <c r="I25" s="171">
        <v>0</v>
      </c>
      <c r="J25" s="171">
        <v>0</v>
      </c>
      <c r="K25" s="341">
        <v>30520.883999999998</v>
      </c>
      <c r="L25" s="350">
        <v>0</v>
      </c>
      <c r="M25" s="350">
        <v>0</v>
      </c>
      <c r="N25" s="102"/>
      <c r="O25" s="102"/>
      <c r="P25" s="102"/>
      <c r="Q25" s="102"/>
      <c r="R25" s="102"/>
      <c r="S25" s="102"/>
      <c r="T25" s="102"/>
      <c r="U25" s="102"/>
      <c r="V25" s="102"/>
      <c r="Z25" s="103"/>
      <c r="AP25" s="79"/>
    </row>
    <row r="26" spans="1:42" s="94" customFormat="1" ht="20.100000000000001" customHeight="1" x14ac:dyDescent="0.25">
      <c r="A26" s="429"/>
      <c r="B26" s="429"/>
      <c r="C26" s="429"/>
      <c r="D26" s="429"/>
      <c r="E26" s="90" t="s">
        <v>244</v>
      </c>
      <c r="F26" s="358" t="s">
        <v>281</v>
      </c>
      <c r="G26" s="358" t="s">
        <v>281</v>
      </c>
      <c r="H26" s="352" t="s">
        <v>37</v>
      </c>
      <c r="I26" s="358" t="s">
        <v>281</v>
      </c>
      <c r="J26" s="358" t="s">
        <v>281</v>
      </c>
      <c r="K26" s="358" t="s">
        <v>281</v>
      </c>
      <c r="L26" s="358" t="s">
        <v>281</v>
      </c>
      <c r="M26" s="358" t="s">
        <v>281</v>
      </c>
      <c r="N26" s="102"/>
      <c r="O26" s="102"/>
      <c r="P26" s="102"/>
      <c r="Q26" s="102"/>
      <c r="R26" s="102"/>
      <c r="S26" s="102"/>
      <c r="T26" s="102"/>
      <c r="U26" s="102"/>
      <c r="V26" s="102"/>
      <c r="Z26" s="103"/>
      <c r="AP26" s="79"/>
    </row>
    <row r="27" spans="1:42" s="94" customFormat="1" ht="20.100000000000001" customHeight="1" x14ac:dyDescent="0.25">
      <c r="A27" s="429"/>
      <c r="B27" s="429"/>
      <c r="C27" s="429"/>
      <c r="D27" s="429"/>
      <c r="E27" s="90" t="s">
        <v>245</v>
      </c>
      <c r="F27" s="358" t="s">
        <v>281</v>
      </c>
      <c r="G27" s="358" t="s">
        <v>281</v>
      </c>
      <c r="H27" s="352" t="s">
        <v>224</v>
      </c>
      <c r="I27" s="358" t="s">
        <v>281</v>
      </c>
      <c r="J27" s="358" t="s">
        <v>281</v>
      </c>
      <c r="K27" s="358" t="s">
        <v>281</v>
      </c>
      <c r="L27" s="358" t="s">
        <v>281</v>
      </c>
      <c r="M27" s="358" t="s">
        <v>281</v>
      </c>
      <c r="N27" s="102"/>
      <c r="O27" s="102"/>
      <c r="P27" s="102"/>
      <c r="Q27" s="102"/>
      <c r="R27" s="102"/>
      <c r="S27" s="102"/>
      <c r="T27" s="102"/>
      <c r="U27" s="102"/>
      <c r="V27" s="102"/>
      <c r="Z27" s="103"/>
      <c r="AP27" s="79"/>
    </row>
    <row r="28" spans="1:42" s="94" customFormat="1" ht="20.100000000000001" customHeight="1" x14ac:dyDescent="0.25">
      <c r="A28" s="430"/>
      <c r="B28" s="430"/>
      <c r="C28" s="430"/>
      <c r="D28" s="430"/>
      <c r="E28" s="90" t="s">
        <v>31</v>
      </c>
      <c r="F28" s="358" t="s">
        <v>281</v>
      </c>
      <c r="G28" s="358" t="s">
        <v>281</v>
      </c>
      <c r="H28" s="352" t="s">
        <v>38</v>
      </c>
      <c r="I28" s="358" t="s">
        <v>281</v>
      </c>
      <c r="J28" s="358" t="s">
        <v>281</v>
      </c>
      <c r="K28" s="358" t="s">
        <v>281</v>
      </c>
      <c r="L28" s="358" t="s">
        <v>281</v>
      </c>
      <c r="M28" s="358" t="s">
        <v>281</v>
      </c>
      <c r="N28" s="102"/>
      <c r="O28" s="102"/>
      <c r="P28" s="102"/>
      <c r="Q28" s="102"/>
      <c r="R28" s="102"/>
      <c r="S28" s="102"/>
      <c r="T28" s="102"/>
      <c r="U28" s="102"/>
      <c r="V28" s="102"/>
      <c r="Z28" s="103"/>
      <c r="AP28" s="79"/>
    </row>
    <row r="29" spans="1:42" s="94" customFormat="1" ht="39.950000000000003" customHeight="1" x14ac:dyDescent="0.25">
      <c r="A29" s="434">
        <v>1</v>
      </c>
      <c r="B29" s="432" t="s">
        <v>70</v>
      </c>
      <c r="C29" s="432" t="s">
        <v>71</v>
      </c>
      <c r="D29" s="432" t="s">
        <v>565</v>
      </c>
      <c r="E29" s="114" t="s">
        <v>429</v>
      </c>
      <c r="F29" s="154" t="s">
        <v>23</v>
      </c>
      <c r="G29" s="155" t="s">
        <v>24</v>
      </c>
      <c r="H29" s="171">
        <v>1</v>
      </c>
      <c r="I29" s="171">
        <v>0</v>
      </c>
      <c r="J29" s="171">
        <v>0</v>
      </c>
      <c r="K29" s="341">
        <v>1662.9806000000001</v>
      </c>
      <c r="L29" s="350">
        <v>0</v>
      </c>
      <c r="M29" s="350">
        <v>0</v>
      </c>
      <c r="N29" s="102"/>
      <c r="O29" s="102"/>
      <c r="P29" s="102"/>
      <c r="Q29" s="102"/>
      <c r="R29" s="102"/>
      <c r="S29" s="102"/>
      <c r="T29" s="102"/>
      <c r="U29" s="102"/>
      <c r="V29" s="102"/>
      <c r="Z29" s="103"/>
      <c r="AP29" s="79"/>
    </row>
    <row r="30" spans="1:42" s="94" customFormat="1" ht="20.100000000000001" customHeight="1" x14ac:dyDescent="0.25">
      <c r="A30" s="429"/>
      <c r="B30" s="429"/>
      <c r="C30" s="429"/>
      <c r="D30" s="429"/>
      <c r="E30" s="90" t="s">
        <v>244</v>
      </c>
      <c r="F30" s="358" t="s">
        <v>281</v>
      </c>
      <c r="G30" s="358" t="s">
        <v>281</v>
      </c>
      <c r="H30" s="352" t="s">
        <v>55</v>
      </c>
      <c r="I30" s="358" t="s">
        <v>281</v>
      </c>
      <c r="J30" s="358" t="s">
        <v>281</v>
      </c>
      <c r="K30" s="358" t="s">
        <v>281</v>
      </c>
      <c r="L30" s="358" t="s">
        <v>281</v>
      </c>
      <c r="M30" s="358" t="s">
        <v>281</v>
      </c>
      <c r="N30" s="102"/>
      <c r="O30" s="102"/>
      <c r="P30" s="102"/>
      <c r="Q30" s="102"/>
      <c r="R30" s="102"/>
      <c r="S30" s="102"/>
      <c r="T30" s="102"/>
      <c r="U30" s="102"/>
      <c r="V30" s="102"/>
      <c r="Z30" s="103"/>
      <c r="AP30" s="79"/>
    </row>
    <row r="31" spans="1:42" s="94" customFormat="1" ht="20.100000000000001" customHeight="1" x14ac:dyDescent="0.25">
      <c r="A31" s="429"/>
      <c r="B31" s="429"/>
      <c r="C31" s="429"/>
      <c r="D31" s="429"/>
      <c r="E31" s="90" t="s">
        <v>245</v>
      </c>
      <c r="F31" s="358" t="s">
        <v>281</v>
      </c>
      <c r="G31" s="358" t="s">
        <v>281</v>
      </c>
      <c r="H31" s="352" t="s">
        <v>224</v>
      </c>
      <c r="I31" s="358" t="s">
        <v>281</v>
      </c>
      <c r="J31" s="358" t="s">
        <v>281</v>
      </c>
      <c r="K31" s="358" t="s">
        <v>281</v>
      </c>
      <c r="L31" s="358" t="s">
        <v>281</v>
      </c>
      <c r="M31" s="358" t="s">
        <v>281</v>
      </c>
      <c r="N31" s="102"/>
      <c r="O31" s="102"/>
      <c r="P31" s="102"/>
      <c r="Q31" s="102"/>
      <c r="R31" s="102"/>
      <c r="S31" s="102"/>
      <c r="T31" s="102"/>
      <c r="U31" s="102"/>
      <c r="V31" s="102"/>
      <c r="Z31" s="103"/>
      <c r="AP31" s="79"/>
    </row>
    <row r="32" spans="1:42" s="94" customFormat="1" ht="20.100000000000001" customHeight="1" x14ac:dyDescent="0.25">
      <c r="A32" s="430"/>
      <c r="B32" s="430"/>
      <c r="C32" s="430"/>
      <c r="D32" s="430"/>
      <c r="E32" s="90" t="s">
        <v>31</v>
      </c>
      <c r="F32" s="358" t="s">
        <v>281</v>
      </c>
      <c r="G32" s="358" t="s">
        <v>281</v>
      </c>
      <c r="H32" s="352" t="s">
        <v>38</v>
      </c>
      <c r="I32" s="358" t="s">
        <v>281</v>
      </c>
      <c r="J32" s="358" t="s">
        <v>281</v>
      </c>
      <c r="K32" s="358" t="s">
        <v>281</v>
      </c>
      <c r="L32" s="358" t="s">
        <v>281</v>
      </c>
      <c r="M32" s="358" t="s">
        <v>281</v>
      </c>
      <c r="N32" s="102"/>
      <c r="O32" s="102"/>
      <c r="P32" s="102"/>
      <c r="Q32" s="102"/>
      <c r="R32" s="102"/>
      <c r="S32" s="102"/>
      <c r="T32" s="102"/>
      <c r="U32" s="102"/>
      <c r="V32" s="102"/>
      <c r="Z32" s="103"/>
      <c r="AP32" s="79"/>
    </row>
    <row r="33" spans="1:42" s="94" customFormat="1" ht="39.950000000000003" customHeight="1" x14ac:dyDescent="0.25">
      <c r="A33" s="434">
        <v>1</v>
      </c>
      <c r="B33" s="432" t="s">
        <v>70</v>
      </c>
      <c r="C33" s="432" t="s">
        <v>71</v>
      </c>
      <c r="D33" s="432" t="s">
        <v>565</v>
      </c>
      <c r="E33" s="114" t="s">
        <v>430</v>
      </c>
      <c r="F33" s="154" t="s">
        <v>23</v>
      </c>
      <c r="G33" s="155" t="s">
        <v>24</v>
      </c>
      <c r="H33" s="171">
        <v>1</v>
      </c>
      <c r="I33" s="171">
        <v>0</v>
      </c>
      <c r="J33" s="171">
        <v>0</v>
      </c>
      <c r="K33" s="341">
        <v>4504.4601000000002</v>
      </c>
      <c r="L33" s="350">
        <v>0</v>
      </c>
      <c r="M33" s="350">
        <v>0</v>
      </c>
      <c r="N33" s="102"/>
      <c r="O33" s="102"/>
      <c r="P33" s="102"/>
      <c r="Q33" s="102"/>
      <c r="R33" s="102"/>
      <c r="S33" s="102"/>
      <c r="T33" s="102"/>
      <c r="U33" s="102"/>
      <c r="V33" s="102"/>
      <c r="Z33" s="103"/>
      <c r="AP33" s="79"/>
    </row>
    <row r="34" spans="1:42" s="94" customFormat="1" ht="20.100000000000001" customHeight="1" x14ac:dyDescent="0.25">
      <c r="A34" s="429"/>
      <c r="B34" s="429"/>
      <c r="C34" s="429"/>
      <c r="D34" s="429"/>
      <c r="E34" s="90" t="s">
        <v>244</v>
      </c>
      <c r="F34" s="358" t="s">
        <v>281</v>
      </c>
      <c r="G34" s="358" t="s">
        <v>281</v>
      </c>
      <c r="H34" s="352" t="s">
        <v>55</v>
      </c>
      <c r="I34" s="358" t="s">
        <v>281</v>
      </c>
      <c r="J34" s="358" t="s">
        <v>281</v>
      </c>
      <c r="K34" s="358" t="s">
        <v>281</v>
      </c>
      <c r="L34" s="358" t="s">
        <v>281</v>
      </c>
      <c r="M34" s="358" t="s">
        <v>281</v>
      </c>
      <c r="N34" s="102"/>
      <c r="O34" s="102"/>
      <c r="P34" s="102"/>
      <c r="Q34" s="102"/>
      <c r="R34" s="102"/>
      <c r="S34" s="102"/>
      <c r="T34" s="102"/>
      <c r="U34" s="102"/>
      <c r="V34" s="102"/>
      <c r="Z34" s="103"/>
      <c r="AP34" s="79"/>
    </row>
    <row r="35" spans="1:42" s="94" customFormat="1" ht="20.100000000000001" customHeight="1" x14ac:dyDescent="0.25">
      <c r="A35" s="429"/>
      <c r="B35" s="429"/>
      <c r="C35" s="429"/>
      <c r="D35" s="429"/>
      <c r="E35" s="90" t="s">
        <v>245</v>
      </c>
      <c r="F35" s="358" t="s">
        <v>281</v>
      </c>
      <c r="G35" s="358" t="s">
        <v>281</v>
      </c>
      <c r="H35" s="352" t="s">
        <v>224</v>
      </c>
      <c r="I35" s="358" t="s">
        <v>281</v>
      </c>
      <c r="J35" s="358" t="s">
        <v>281</v>
      </c>
      <c r="K35" s="358" t="s">
        <v>281</v>
      </c>
      <c r="L35" s="358" t="s">
        <v>281</v>
      </c>
      <c r="M35" s="358" t="s">
        <v>281</v>
      </c>
      <c r="N35" s="102"/>
      <c r="O35" s="102"/>
      <c r="P35" s="102"/>
      <c r="Q35" s="102"/>
      <c r="R35" s="102"/>
      <c r="S35" s="102"/>
      <c r="T35" s="102"/>
      <c r="U35" s="102"/>
      <c r="V35" s="102"/>
      <c r="Z35" s="103"/>
      <c r="AP35" s="79"/>
    </row>
    <row r="36" spans="1:42" s="94" customFormat="1" ht="20.100000000000001" customHeight="1" x14ac:dyDescent="0.25">
      <c r="A36" s="430"/>
      <c r="B36" s="430"/>
      <c r="C36" s="430"/>
      <c r="D36" s="430"/>
      <c r="E36" s="90" t="s">
        <v>31</v>
      </c>
      <c r="F36" s="358" t="s">
        <v>281</v>
      </c>
      <c r="G36" s="358" t="s">
        <v>281</v>
      </c>
      <c r="H36" s="352" t="s">
        <v>38</v>
      </c>
      <c r="I36" s="358" t="s">
        <v>281</v>
      </c>
      <c r="J36" s="358" t="s">
        <v>281</v>
      </c>
      <c r="K36" s="358" t="s">
        <v>281</v>
      </c>
      <c r="L36" s="358" t="s">
        <v>281</v>
      </c>
      <c r="M36" s="358" t="s">
        <v>281</v>
      </c>
      <c r="N36" s="102"/>
      <c r="O36" s="102"/>
      <c r="P36" s="102"/>
      <c r="Q36" s="102"/>
      <c r="R36" s="102"/>
      <c r="S36" s="102"/>
      <c r="T36" s="102"/>
      <c r="U36" s="102"/>
      <c r="V36" s="102"/>
      <c r="Z36" s="103"/>
      <c r="AP36" s="79"/>
    </row>
    <row r="37" spans="1:42" s="94" customFormat="1" ht="39.950000000000003" customHeight="1" x14ac:dyDescent="0.25">
      <c r="A37" s="434">
        <v>1</v>
      </c>
      <c r="B37" s="432" t="s">
        <v>70</v>
      </c>
      <c r="C37" s="432" t="s">
        <v>71</v>
      </c>
      <c r="D37" s="432" t="s">
        <v>565</v>
      </c>
      <c r="E37" s="114" t="s">
        <v>431</v>
      </c>
      <c r="F37" s="154" t="s">
        <v>23</v>
      </c>
      <c r="G37" s="155" t="s">
        <v>24</v>
      </c>
      <c r="H37" s="171">
        <v>1</v>
      </c>
      <c r="I37" s="171">
        <v>0</v>
      </c>
      <c r="J37" s="171">
        <v>0</v>
      </c>
      <c r="K37" s="341">
        <v>2864.3654900000001</v>
      </c>
      <c r="L37" s="350">
        <v>0</v>
      </c>
      <c r="M37" s="350">
        <v>0</v>
      </c>
      <c r="N37" s="102"/>
      <c r="O37" s="102"/>
      <c r="P37" s="102"/>
      <c r="Q37" s="102"/>
      <c r="R37" s="102"/>
      <c r="S37" s="102"/>
      <c r="T37" s="102"/>
      <c r="U37" s="102"/>
      <c r="V37" s="102"/>
      <c r="Z37" s="103"/>
      <c r="AP37" s="79"/>
    </row>
    <row r="38" spans="1:42" s="94" customFormat="1" ht="20.100000000000001" customHeight="1" x14ac:dyDescent="0.25">
      <c r="A38" s="429"/>
      <c r="B38" s="429"/>
      <c r="C38" s="429"/>
      <c r="D38" s="429"/>
      <c r="E38" s="90" t="s">
        <v>244</v>
      </c>
      <c r="F38" s="358" t="s">
        <v>281</v>
      </c>
      <c r="G38" s="358" t="s">
        <v>281</v>
      </c>
      <c r="H38" s="352" t="s">
        <v>55</v>
      </c>
      <c r="I38" s="358" t="s">
        <v>281</v>
      </c>
      <c r="J38" s="358" t="s">
        <v>281</v>
      </c>
      <c r="K38" s="358" t="s">
        <v>281</v>
      </c>
      <c r="L38" s="358" t="s">
        <v>281</v>
      </c>
      <c r="M38" s="358" t="s">
        <v>281</v>
      </c>
      <c r="N38" s="102"/>
      <c r="O38" s="102"/>
      <c r="P38" s="102"/>
      <c r="Q38" s="102"/>
      <c r="R38" s="102"/>
      <c r="S38" s="102"/>
      <c r="T38" s="102"/>
      <c r="U38" s="102"/>
      <c r="V38" s="102"/>
      <c r="Z38" s="103"/>
      <c r="AP38" s="79"/>
    </row>
    <row r="39" spans="1:42" s="94" customFormat="1" ht="20.100000000000001" customHeight="1" x14ac:dyDescent="0.25">
      <c r="A39" s="429"/>
      <c r="B39" s="429"/>
      <c r="C39" s="429"/>
      <c r="D39" s="429"/>
      <c r="E39" s="90" t="s">
        <v>245</v>
      </c>
      <c r="F39" s="358" t="s">
        <v>281</v>
      </c>
      <c r="G39" s="358" t="s">
        <v>281</v>
      </c>
      <c r="H39" s="352" t="s">
        <v>224</v>
      </c>
      <c r="I39" s="358" t="s">
        <v>281</v>
      </c>
      <c r="J39" s="358" t="s">
        <v>281</v>
      </c>
      <c r="K39" s="358" t="s">
        <v>281</v>
      </c>
      <c r="L39" s="358" t="s">
        <v>281</v>
      </c>
      <c r="M39" s="358" t="s">
        <v>281</v>
      </c>
      <c r="N39" s="102"/>
      <c r="O39" s="102"/>
      <c r="P39" s="102"/>
      <c r="Q39" s="102"/>
      <c r="R39" s="102"/>
      <c r="S39" s="102"/>
      <c r="T39" s="102"/>
      <c r="U39" s="102"/>
      <c r="V39" s="102"/>
      <c r="Z39" s="103"/>
      <c r="AP39" s="79"/>
    </row>
    <row r="40" spans="1:42" s="94" customFormat="1" ht="20.100000000000001" customHeight="1" x14ac:dyDescent="0.25">
      <c r="A40" s="430"/>
      <c r="B40" s="430"/>
      <c r="C40" s="430"/>
      <c r="D40" s="430"/>
      <c r="E40" s="90" t="s">
        <v>31</v>
      </c>
      <c r="F40" s="358" t="s">
        <v>281</v>
      </c>
      <c r="G40" s="358" t="s">
        <v>281</v>
      </c>
      <c r="H40" s="352" t="s">
        <v>38</v>
      </c>
      <c r="I40" s="358" t="s">
        <v>281</v>
      </c>
      <c r="J40" s="358" t="s">
        <v>281</v>
      </c>
      <c r="K40" s="358" t="s">
        <v>281</v>
      </c>
      <c r="L40" s="358" t="s">
        <v>281</v>
      </c>
      <c r="M40" s="358" t="s">
        <v>281</v>
      </c>
      <c r="N40" s="102"/>
      <c r="O40" s="102"/>
      <c r="P40" s="102"/>
      <c r="Q40" s="102"/>
      <c r="R40" s="102"/>
      <c r="S40" s="102"/>
      <c r="T40" s="102"/>
      <c r="U40" s="102"/>
      <c r="V40" s="102"/>
      <c r="Z40" s="103"/>
      <c r="AP40" s="79"/>
    </row>
    <row r="41" spans="1:42" s="94" customFormat="1" ht="39.950000000000003" customHeight="1" x14ac:dyDescent="0.25">
      <c r="A41" s="434">
        <v>1</v>
      </c>
      <c r="B41" s="432" t="s">
        <v>70</v>
      </c>
      <c r="C41" s="432" t="s">
        <v>71</v>
      </c>
      <c r="D41" s="432" t="s">
        <v>565</v>
      </c>
      <c r="E41" s="114" t="s">
        <v>432</v>
      </c>
      <c r="F41" s="154" t="s">
        <v>23</v>
      </c>
      <c r="G41" s="155" t="s">
        <v>24</v>
      </c>
      <c r="H41" s="171">
        <v>1</v>
      </c>
      <c r="I41" s="171">
        <v>0</v>
      </c>
      <c r="J41" s="171">
        <v>0</v>
      </c>
      <c r="K41" s="341">
        <v>7616.8271199999999</v>
      </c>
      <c r="L41" s="350">
        <v>0</v>
      </c>
      <c r="M41" s="350">
        <v>0</v>
      </c>
      <c r="N41" s="102"/>
      <c r="O41" s="102"/>
      <c r="P41" s="102"/>
      <c r="Q41" s="102"/>
      <c r="R41" s="102"/>
      <c r="S41" s="102"/>
      <c r="T41" s="102"/>
      <c r="U41" s="102"/>
      <c r="V41" s="102"/>
      <c r="Z41" s="103"/>
      <c r="AP41" s="79"/>
    </row>
    <row r="42" spans="1:42" s="94" customFormat="1" ht="20.100000000000001" customHeight="1" x14ac:dyDescent="0.25">
      <c r="A42" s="429"/>
      <c r="B42" s="429"/>
      <c r="C42" s="429"/>
      <c r="D42" s="429"/>
      <c r="E42" s="90" t="s">
        <v>244</v>
      </c>
      <c r="F42" s="358" t="s">
        <v>281</v>
      </c>
      <c r="G42" s="358" t="s">
        <v>281</v>
      </c>
      <c r="H42" s="352" t="s">
        <v>55</v>
      </c>
      <c r="I42" s="358" t="s">
        <v>281</v>
      </c>
      <c r="J42" s="358" t="s">
        <v>281</v>
      </c>
      <c r="K42" s="358" t="s">
        <v>281</v>
      </c>
      <c r="L42" s="358" t="s">
        <v>281</v>
      </c>
      <c r="M42" s="358" t="s">
        <v>281</v>
      </c>
      <c r="N42" s="102"/>
      <c r="O42" s="102"/>
      <c r="P42" s="102"/>
      <c r="Q42" s="102"/>
      <c r="R42" s="102"/>
      <c r="S42" s="102"/>
      <c r="T42" s="102"/>
      <c r="U42" s="102"/>
      <c r="V42" s="102"/>
      <c r="Z42" s="103"/>
      <c r="AP42" s="79"/>
    </row>
    <row r="43" spans="1:42" s="94" customFormat="1" ht="20.100000000000001" customHeight="1" x14ac:dyDescent="0.25">
      <c r="A43" s="429"/>
      <c r="B43" s="429"/>
      <c r="C43" s="429"/>
      <c r="D43" s="429"/>
      <c r="E43" s="90" t="s">
        <v>245</v>
      </c>
      <c r="F43" s="358" t="s">
        <v>281</v>
      </c>
      <c r="G43" s="358" t="s">
        <v>281</v>
      </c>
      <c r="H43" s="352" t="s">
        <v>224</v>
      </c>
      <c r="I43" s="358" t="s">
        <v>281</v>
      </c>
      <c r="J43" s="358" t="s">
        <v>281</v>
      </c>
      <c r="K43" s="358" t="s">
        <v>281</v>
      </c>
      <c r="L43" s="358" t="s">
        <v>281</v>
      </c>
      <c r="M43" s="358" t="s">
        <v>281</v>
      </c>
      <c r="N43" s="102"/>
      <c r="O43" s="102"/>
      <c r="P43" s="102"/>
      <c r="Q43" s="102"/>
      <c r="R43" s="102"/>
      <c r="S43" s="102"/>
      <c r="T43" s="102"/>
      <c r="U43" s="102"/>
      <c r="V43" s="102"/>
      <c r="Z43" s="103"/>
      <c r="AP43" s="79"/>
    </row>
    <row r="44" spans="1:42" s="94" customFormat="1" ht="20.100000000000001" customHeight="1" x14ac:dyDescent="0.25">
      <c r="A44" s="430"/>
      <c r="B44" s="430"/>
      <c r="C44" s="430"/>
      <c r="D44" s="430"/>
      <c r="E44" s="90" t="s">
        <v>31</v>
      </c>
      <c r="F44" s="358" t="s">
        <v>281</v>
      </c>
      <c r="G44" s="358" t="s">
        <v>281</v>
      </c>
      <c r="H44" s="352" t="s">
        <v>38</v>
      </c>
      <c r="I44" s="358" t="s">
        <v>281</v>
      </c>
      <c r="J44" s="358" t="s">
        <v>281</v>
      </c>
      <c r="K44" s="358" t="s">
        <v>281</v>
      </c>
      <c r="L44" s="358" t="s">
        <v>281</v>
      </c>
      <c r="M44" s="358" t="s">
        <v>281</v>
      </c>
      <c r="N44" s="102"/>
      <c r="O44" s="102"/>
      <c r="P44" s="102"/>
      <c r="Q44" s="102"/>
      <c r="R44" s="102"/>
      <c r="S44" s="102"/>
      <c r="T44" s="102"/>
      <c r="U44" s="102"/>
      <c r="V44" s="102"/>
      <c r="Z44" s="103"/>
      <c r="AP44" s="79"/>
    </row>
    <row r="45" spans="1:42" s="94" customFormat="1" ht="39.950000000000003" customHeight="1" x14ac:dyDescent="0.25">
      <c r="A45" s="434">
        <v>1</v>
      </c>
      <c r="B45" s="432" t="s">
        <v>70</v>
      </c>
      <c r="C45" s="432" t="s">
        <v>71</v>
      </c>
      <c r="D45" s="432" t="s">
        <v>565</v>
      </c>
      <c r="E45" s="114" t="s">
        <v>433</v>
      </c>
      <c r="F45" s="154" t="s">
        <v>23</v>
      </c>
      <c r="G45" s="155" t="s">
        <v>24</v>
      </c>
      <c r="H45" s="171">
        <v>1</v>
      </c>
      <c r="I45" s="171">
        <v>0</v>
      </c>
      <c r="J45" s="171">
        <v>0</v>
      </c>
      <c r="K45" s="341">
        <v>4397.7200599999996</v>
      </c>
      <c r="L45" s="350">
        <v>0</v>
      </c>
      <c r="M45" s="350">
        <v>0</v>
      </c>
      <c r="N45" s="102"/>
      <c r="O45" s="102"/>
      <c r="P45" s="102"/>
      <c r="Q45" s="102"/>
      <c r="R45" s="102"/>
      <c r="S45" s="102"/>
      <c r="T45" s="102"/>
      <c r="U45" s="102"/>
      <c r="V45" s="102"/>
      <c r="Z45" s="103"/>
      <c r="AP45" s="79"/>
    </row>
    <row r="46" spans="1:42" s="94" customFormat="1" ht="20.100000000000001" customHeight="1" x14ac:dyDescent="0.25">
      <c r="A46" s="429"/>
      <c r="B46" s="429"/>
      <c r="C46" s="429"/>
      <c r="D46" s="429"/>
      <c r="E46" s="90" t="s">
        <v>244</v>
      </c>
      <c r="F46" s="358" t="s">
        <v>281</v>
      </c>
      <c r="G46" s="358" t="s">
        <v>281</v>
      </c>
      <c r="H46" s="352" t="s">
        <v>55</v>
      </c>
      <c r="I46" s="358" t="s">
        <v>281</v>
      </c>
      <c r="J46" s="358" t="s">
        <v>281</v>
      </c>
      <c r="K46" s="358" t="s">
        <v>281</v>
      </c>
      <c r="L46" s="358" t="s">
        <v>281</v>
      </c>
      <c r="M46" s="358" t="s">
        <v>281</v>
      </c>
      <c r="N46" s="102"/>
      <c r="O46" s="102"/>
      <c r="P46" s="102"/>
      <c r="Q46" s="102"/>
      <c r="R46" s="102"/>
      <c r="S46" s="102"/>
      <c r="T46" s="102"/>
      <c r="U46" s="102"/>
      <c r="V46" s="102"/>
      <c r="Z46" s="103"/>
      <c r="AP46" s="79"/>
    </row>
    <row r="47" spans="1:42" s="94" customFormat="1" ht="20.100000000000001" customHeight="1" x14ac:dyDescent="0.25">
      <c r="A47" s="429"/>
      <c r="B47" s="429"/>
      <c r="C47" s="429"/>
      <c r="D47" s="429"/>
      <c r="E47" s="90" t="s">
        <v>245</v>
      </c>
      <c r="F47" s="358" t="s">
        <v>281</v>
      </c>
      <c r="G47" s="358" t="s">
        <v>281</v>
      </c>
      <c r="H47" s="352" t="s">
        <v>224</v>
      </c>
      <c r="I47" s="358" t="s">
        <v>281</v>
      </c>
      <c r="J47" s="358" t="s">
        <v>281</v>
      </c>
      <c r="K47" s="358" t="s">
        <v>281</v>
      </c>
      <c r="L47" s="358" t="s">
        <v>281</v>
      </c>
      <c r="M47" s="358" t="s">
        <v>281</v>
      </c>
      <c r="N47" s="102"/>
      <c r="O47" s="102"/>
      <c r="P47" s="102"/>
      <c r="Q47" s="102"/>
      <c r="R47" s="102"/>
      <c r="S47" s="102"/>
      <c r="T47" s="102"/>
      <c r="U47" s="102"/>
      <c r="V47" s="102"/>
      <c r="Z47" s="103"/>
      <c r="AP47" s="79"/>
    </row>
    <row r="48" spans="1:42" s="94" customFormat="1" ht="20.100000000000001" customHeight="1" x14ac:dyDescent="0.25">
      <c r="A48" s="430"/>
      <c r="B48" s="430"/>
      <c r="C48" s="430"/>
      <c r="D48" s="430"/>
      <c r="E48" s="90" t="s">
        <v>31</v>
      </c>
      <c r="F48" s="358" t="s">
        <v>281</v>
      </c>
      <c r="G48" s="358" t="s">
        <v>281</v>
      </c>
      <c r="H48" s="352" t="s">
        <v>38</v>
      </c>
      <c r="I48" s="358" t="s">
        <v>281</v>
      </c>
      <c r="J48" s="358" t="s">
        <v>281</v>
      </c>
      <c r="K48" s="358" t="s">
        <v>281</v>
      </c>
      <c r="L48" s="358" t="s">
        <v>281</v>
      </c>
      <c r="M48" s="358" t="s">
        <v>281</v>
      </c>
      <c r="N48" s="102"/>
      <c r="O48" s="102"/>
      <c r="P48" s="102"/>
      <c r="Q48" s="102"/>
      <c r="R48" s="102"/>
      <c r="S48" s="102"/>
      <c r="T48" s="102"/>
      <c r="U48" s="102"/>
      <c r="V48" s="102"/>
      <c r="Z48" s="103"/>
      <c r="AP48" s="79"/>
    </row>
    <row r="49" spans="1:42" s="94" customFormat="1" ht="39.950000000000003" customHeight="1" x14ac:dyDescent="0.25">
      <c r="A49" s="434">
        <v>1</v>
      </c>
      <c r="B49" s="432" t="s">
        <v>70</v>
      </c>
      <c r="C49" s="432" t="s">
        <v>71</v>
      </c>
      <c r="D49" s="432" t="s">
        <v>565</v>
      </c>
      <c r="E49" s="114" t="s">
        <v>434</v>
      </c>
      <c r="F49" s="154" t="s">
        <v>23</v>
      </c>
      <c r="G49" s="155" t="s">
        <v>24</v>
      </c>
      <c r="H49" s="171">
        <v>1</v>
      </c>
      <c r="I49" s="171">
        <v>0</v>
      </c>
      <c r="J49" s="171">
        <v>0</v>
      </c>
      <c r="K49" s="341">
        <v>4532.8763399999998</v>
      </c>
      <c r="L49" s="350">
        <v>0</v>
      </c>
      <c r="M49" s="350">
        <v>0</v>
      </c>
      <c r="N49" s="102"/>
      <c r="O49" s="102"/>
      <c r="P49" s="102"/>
      <c r="Q49" s="102"/>
      <c r="R49" s="102"/>
      <c r="S49" s="102"/>
      <c r="T49" s="102"/>
      <c r="U49" s="102"/>
      <c r="V49" s="102"/>
      <c r="Z49" s="103"/>
      <c r="AP49" s="79"/>
    </row>
    <row r="50" spans="1:42" s="94" customFormat="1" ht="21.75" customHeight="1" x14ac:dyDescent="0.25">
      <c r="A50" s="429"/>
      <c r="B50" s="429"/>
      <c r="C50" s="429"/>
      <c r="D50" s="429"/>
      <c r="E50" s="90" t="s">
        <v>244</v>
      </c>
      <c r="F50" s="358" t="s">
        <v>281</v>
      </c>
      <c r="G50" s="358" t="s">
        <v>281</v>
      </c>
      <c r="H50" s="352" t="s">
        <v>55</v>
      </c>
      <c r="I50" s="358" t="s">
        <v>281</v>
      </c>
      <c r="J50" s="358" t="s">
        <v>281</v>
      </c>
      <c r="K50" s="358" t="s">
        <v>281</v>
      </c>
      <c r="L50" s="358" t="s">
        <v>281</v>
      </c>
      <c r="M50" s="358" t="s">
        <v>281</v>
      </c>
      <c r="N50" s="102"/>
      <c r="O50" s="102"/>
      <c r="P50" s="102"/>
      <c r="Q50" s="102"/>
      <c r="R50" s="102"/>
      <c r="S50" s="102"/>
      <c r="T50" s="102"/>
      <c r="U50" s="102"/>
      <c r="V50" s="102"/>
      <c r="Z50" s="103"/>
      <c r="AP50" s="79"/>
    </row>
    <row r="51" spans="1:42" s="94" customFormat="1" ht="21.75" customHeight="1" x14ac:dyDescent="0.25">
      <c r="A51" s="429"/>
      <c r="B51" s="429"/>
      <c r="C51" s="429"/>
      <c r="D51" s="429"/>
      <c r="E51" s="90" t="s">
        <v>245</v>
      </c>
      <c r="F51" s="358" t="s">
        <v>281</v>
      </c>
      <c r="G51" s="358" t="s">
        <v>281</v>
      </c>
      <c r="H51" s="352" t="s">
        <v>224</v>
      </c>
      <c r="I51" s="358" t="s">
        <v>281</v>
      </c>
      <c r="J51" s="358" t="s">
        <v>281</v>
      </c>
      <c r="K51" s="358" t="s">
        <v>281</v>
      </c>
      <c r="L51" s="358" t="s">
        <v>281</v>
      </c>
      <c r="M51" s="358" t="s">
        <v>281</v>
      </c>
      <c r="N51" s="102"/>
      <c r="O51" s="102"/>
      <c r="P51" s="102"/>
      <c r="Q51" s="102"/>
      <c r="R51" s="102"/>
      <c r="S51" s="102"/>
      <c r="T51" s="102"/>
      <c r="U51" s="102"/>
      <c r="V51" s="102"/>
      <c r="Z51" s="103"/>
      <c r="AP51" s="79"/>
    </row>
    <row r="52" spans="1:42" s="94" customFormat="1" ht="21.75" customHeight="1" x14ac:dyDescent="0.25">
      <c r="A52" s="430"/>
      <c r="B52" s="430"/>
      <c r="C52" s="430"/>
      <c r="D52" s="430"/>
      <c r="E52" s="90" t="s">
        <v>31</v>
      </c>
      <c r="F52" s="358" t="s">
        <v>281</v>
      </c>
      <c r="G52" s="358" t="s">
        <v>281</v>
      </c>
      <c r="H52" s="352" t="s">
        <v>38</v>
      </c>
      <c r="I52" s="358" t="s">
        <v>281</v>
      </c>
      <c r="J52" s="358" t="s">
        <v>281</v>
      </c>
      <c r="K52" s="358" t="s">
        <v>281</v>
      </c>
      <c r="L52" s="358" t="s">
        <v>281</v>
      </c>
      <c r="M52" s="358" t="s">
        <v>281</v>
      </c>
      <c r="N52" s="102"/>
      <c r="O52" s="102"/>
      <c r="P52" s="102"/>
      <c r="Q52" s="102"/>
      <c r="R52" s="102"/>
      <c r="S52" s="102"/>
      <c r="T52" s="102"/>
      <c r="U52" s="102"/>
      <c r="V52" s="102"/>
      <c r="Z52" s="103"/>
      <c r="AP52" s="79"/>
    </row>
    <row r="53" spans="1:42" s="94" customFormat="1" ht="39.950000000000003" customHeight="1" x14ac:dyDescent="0.25">
      <c r="A53" s="434">
        <v>1</v>
      </c>
      <c r="B53" s="432" t="s">
        <v>70</v>
      </c>
      <c r="C53" s="432" t="s">
        <v>71</v>
      </c>
      <c r="D53" s="432" t="s">
        <v>565</v>
      </c>
      <c r="E53" s="114" t="s">
        <v>561</v>
      </c>
      <c r="F53" s="154" t="s">
        <v>23</v>
      </c>
      <c r="G53" s="155" t="s">
        <v>24</v>
      </c>
      <c r="H53" s="171">
        <v>1</v>
      </c>
      <c r="I53" s="171">
        <v>0</v>
      </c>
      <c r="J53" s="171">
        <v>0</v>
      </c>
      <c r="K53" s="341">
        <v>11983.73934</v>
      </c>
      <c r="L53" s="350">
        <v>0</v>
      </c>
      <c r="M53" s="350">
        <v>0</v>
      </c>
      <c r="N53" s="102"/>
      <c r="O53" s="102"/>
      <c r="P53" s="102"/>
      <c r="Q53" s="102"/>
      <c r="R53" s="102"/>
      <c r="S53" s="102"/>
      <c r="T53" s="102"/>
      <c r="U53" s="102"/>
      <c r="V53" s="102"/>
      <c r="Z53" s="103"/>
      <c r="AP53" s="79"/>
    </row>
    <row r="54" spans="1:42" s="94" customFormat="1" ht="20.100000000000001" customHeight="1" x14ac:dyDescent="0.25">
      <c r="A54" s="429"/>
      <c r="B54" s="429"/>
      <c r="C54" s="429"/>
      <c r="D54" s="429"/>
      <c r="E54" s="90" t="s">
        <v>244</v>
      </c>
      <c r="F54" s="358" t="s">
        <v>281</v>
      </c>
      <c r="G54" s="358" t="s">
        <v>281</v>
      </c>
      <c r="H54" s="352" t="s">
        <v>226</v>
      </c>
      <c r="I54" s="358" t="s">
        <v>281</v>
      </c>
      <c r="J54" s="358" t="s">
        <v>281</v>
      </c>
      <c r="K54" s="358" t="s">
        <v>281</v>
      </c>
      <c r="L54" s="358" t="s">
        <v>281</v>
      </c>
      <c r="M54" s="358" t="s">
        <v>281</v>
      </c>
      <c r="N54" s="102"/>
      <c r="O54" s="102"/>
      <c r="P54" s="102"/>
      <c r="Q54" s="102"/>
      <c r="R54" s="102"/>
      <c r="S54" s="102"/>
      <c r="T54" s="102"/>
      <c r="U54" s="102"/>
      <c r="V54" s="102"/>
      <c r="Z54" s="103"/>
      <c r="AP54" s="79"/>
    </row>
    <row r="55" spans="1:42" s="94" customFormat="1" ht="20.100000000000001" customHeight="1" x14ac:dyDescent="0.25">
      <c r="A55" s="429"/>
      <c r="B55" s="429"/>
      <c r="C55" s="429"/>
      <c r="D55" s="429"/>
      <c r="E55" s="90" t="s">
        <v>245</v>
      </c>
      <c r="F55" s="358" t="s">
        <v>281</v>
      </c>
      <c r="G55" s="358" t="s">
        <v>281</v>
      </c>
      <c r="H55" s="352" t="s">
        <v>224</v>
      </c>
      <c r="I55" s="358" t="s">
        <v>281</v>
      </c>
      <c r="J55" s="358" t="s">
        <v>281</v>
      </c>
      <c r="K55" s="358" t="s">
        <v>281</v>
      </c>
      <c r="L55" s="358" t="s">
        <v>281</v>
      </c>
      <c r="M55" s="358" t="s">
        <v>281</v>
      </c>
      <c r="N55" s="102"/>
      <c r="O55" s="102"/>
      <c r="P55" s="102"/>
      <c r="Q55" s="102"/>
      <c r="R55" s="102"/>
      <c r="S55" s="102"/>
      <c r="T55" s="102"/>
      <c r="U55" s="102"/>
      <c r="V55" s="102"/>
      <c r="Z55" s="103"/>
      <c r="AP55" s="79"/>
    </row>
    <row r="56" spans="1:42" s="94" customFormat="1" ht="20.100000000000001" customHeight="1" x14ac:dyDescent="0.25">
      <c r="A56" s="430"/>
      <c r="B56" s="430"/>
      <c r="C56" s="430"/>
      <c r="D56" s="430"/>
      <c r="E56" s="90" t="s">
        <v>31</v>
      </c>
      <c r="F56" s="358" t="s">
        <v>281</v>
      </c>
      <c r="G56" s="358" t="s">
        <v>281</v>
      </c>
      <c r="H56" s="352" t="s">
        <v>38</v>
      </c>
      <c r="I56" s="358" t="s">
        <v>281</v>
      </c>
      <c r="J56" s="358" t="s">
        <v>281</v>
      </c>
      <c r="K56" s="358" t="s">
        <v>281</v>
      </c>
      <c r="L56" s="358" t="s">
        <v>281</v>
      </c>
      <c r="M56" s="358" t="s">
        <v>281</v>
      </c>
      <c r="N56" s="102"/>
      <c r="O56" s="102"/>
      <c r="P56" s="102"/>
      <c r="Q56" s="102"/>
      <c r="R56" s="102"/>
      <c r="S56" s="102"/>
      <c r="T56" s="102"/>
      <c r="U56" s="102"/>
      <c r="V56" s="102"/>
      <c r="Z56" s="103"/>
      <c r="AP56" s="79"/>
    </row>
    <row r="57" spans="1:42" s="94" customFormat="1" ht="39.950000000000003" customHeight="1" x14ac:dyDescent="0.25">
      <c r="A57" s="434">
        <v>1</v>
      </c>
      <c r="B57" s="432" t="s">
        <v>70</v>
      </c>
      <c r="C57" s="432" t="s">
        <v>71</v>
      </c>
      <c r="D57" s="432" t="s">
        <v>565</v>
      </c>
      <c r="E57" s="114" t="s">
        <v>435</v>
      </c>
      <c r="F57" s="154" t="s">
        <v>23</v>
      </c>
      <c r="G57" s="155" t="s">
        <v>24</v>
      </c>
      <c r="H57" s="171">
        <v>1</v>
      </c>
      <c r="I57" s="171">
        <v>0</v>
      </c>
      <c r="J57" s="171">
        <v>0</v>
      </c>
      <c r="K57" s="341">
        <v>15501.033520000001</v>
      </c>
      <c r="L57" s="350">
        <v>0</v>
      </c>
      <c r="M57" s="350">
        <v>0</v>
      </c>
      <c r="N57" s="102"/>
      <c r="O57" s="102"/>
      <c r="P57" s="102"/>
      <c r="Q57" s="102"/>
      <c r="R57" s="102"/>
      <c r="S57" s="102"/>
      <c r="T57" s="102"/>
      <c r="U57" s="102"/>
      <c r="V57" s="102"/>
      <c r="Z57" s="103"/>
      <c r="AP57" s="79"/>
    </row>
    <row r="58" spans="1:42" s="94" customFormat="1" ht="20.100000000000001" customHeight="1" x14ac:dyDescent="0.25">
      <c r="A58" s="429"/>
      <c r="B58" s="429"/>
      <c r="C58" s="429"/>
      <c r="D58" s="429"/>
      <c r="E58" s="90" t="s">
        <v>244</v>
      </c>
      <c r="F58" s="358" t="s">
        <v>281</v>
      </c>
      <c r="G58" s="358" t="s">
        <v>281</v>
      </c>
      <c r="H58" s="352" t="s">
        <v>225</v>
      </c>
      <c r="I58" s="358" t="s">
        <v>281</v>
      </c>
      <c r="J58" s="358" t="s">
        <v>281</v>
      </c>
      <c r="K58" s="358" t="s">
        <v>281</v>
      </c>
      <c r="L58" s="358" t="s">
        <v>281</v>
      </c>
      <c r="M58" s="358" t="s">
        <v>281</v>
      </c>
      <c r="N58" s="102"/>
      <c r="O58" s="102"/>
      <c r="P58" s="102"/>
      <c r="Q58" s="102"/>
      <c r="R58" s="102"/>
      <c r="S58" s="102"/>
      <c r="T58" s="102"/>
      <c r="U58" s="102"/>
      <c r="V58" s="102"/>
      <c r="Z58" s="103"/>
      <c r="AP58" s="79"/>
    </row>
    <row r="59" spans="1:42" s="94" customFormat="1" ht="20.100000000000001" customHeight="1" x14ac:dyDescent="0.25">
      <c r="A59" s="429"/>
      <c r="B59" s="429"/>
      <c r="C59" s="429"/>
      <c r="D59" s="429"/>
      <c r="E59" s="90" t="s">
        <v>245</v>
      </c>
      <c r="F59" s="358" t="s">
        <v>281</v>
      </c>
      <c r="G59" s="358" t="s">
        <v>281</v>
      </c>
      <c r="H59" s="352" t="s">
        <v>224</v>
      </c>
      <c r="I59" s="358" t="s">
        <v>281</v>
      </c>
      <c r="J59" s="358" t="s">
        <v>281</v>
      </c>
      <c r="K59" s="358" t="s">
        <v>281</v>
      </c>
      <c r="L59" s="358" t="s">
        <v>281</v>
      </c>
      <c r="M59" s="358" t="s">
        <v>281</v>
      </c>
      <c r="N59" s="102"/>
      <c r="O59" s="102"/>
      <c r="P59" s="102"/>
      <c r="Q59" s="102"/>
      <c r="R59" s="102"/>
      <c r="S59" s="102"/>
      <c r="T59" s="102"/>
      <c r="U59" s="102"/>
      <c r="V59" s="102"/>
      <c r="Z59" s="103"/>
      <c r="AP59" s="79"/>
    </row>
    <row r="60" spans="1:42" s="94" customFormat="1" ht="20.100000000000001" customHeight="1" x14ac:dyDescent="0.25">
      <c r="A60" s="430"/>
      <c r="B60" s="430"/>
      <c r="C60" s="430"/>
      <c r="D60" s="430"/>
      <c r="E60" s="90" t="s">
        <v>31</v>
      </c>
      <c r="F60" s="358" t="s">
        <v>281</v>
      </c>
      <c r="G60" s="358" t="s">
        <v>281</v>
      </c>
      <c r="H60" s="352" t="s">
        <v>38</v>
      </c>
      <c r="I60" s="358" t="s">
        <v>281</v>
      </c>
      <c r="J60" s="358" t="s">
        <v>281</v>
      </c>
      <c r="K60" s="358" t="s">
        <v>281</v>
      </c>
      <c r="L60" s="358" t="s">
        <v>281</v>
      </c>
      <c r="M60" s="358" t="s">
        <v>281</v>
      </c>
      <c r="N60" s="102"/>
      <c r="O60" s="102"/>
      <c r="P60" s="102"/>
      <c r="Q60" s="102"/>
      <c r="R60" s="102"/>
      <c r="S60" s="102"/>
      <c r="T60" s="102"/>
      <c r="U60" s="102"/>
      <c r="V60" s="102"/>
      <c r="Z60" s="103"/>
      <c r="AP60" s="79"/>
    </row>
    <row r="61" spans="1:42" s="94" customFormat="1" ht="39.950000000000003" customHeight="1" x14ac:dyDescent="0.25">
      <c r="A61" s="434">
        <v>1</v>
      </c>
      <c r="B61" s="432" t="s">
        <v>70</v>
      </c>
      <c r="C61" s="432" t="s">
        <v>71</v>
      </c>
      <c r="D61" s="432" t="s">
        <v>565</v>
      </c>
      <c r="E61" s="114" t="s">
        <v>436</v>
      </c>
      <c r="F61" s="154" t="s">
        <v>23</v>
      </c>
      <c r="G61" s="155" t="s">
        <v>24</v>
      </c>
      <c r="H61" s="171">
        <v>1</v>
      </c>
      <c r="I61" s="171">
        <v>0</v>
      </c>
      <c r="J61" s="171">
        <v>0</v>
      </c>
      <c r="K61" s="341">
        <v>8632.3748899999991</v>
      </c>
      <c r="L61" s="350">
        <v>0</v>
      </c>
      <c r="M61" s="350">
        <v>0</v>
      </c>
      <c r="N61" s="102"/>
      <c r="O61" s="102"/>
      <c r="P61" s="102"/>
      <c r="Q61" s="102"/>
      <c r="R61" s="102"/>
      <c r="S61" s="102"/>
      <c r="T61" s="102"/>
      <c r="U61" s="102"/>
      <c r="V61" s="102"/>
      <c r="Z61" s="103"/>
      <c r="AP61" s="79"/>
    </row>
    <row r="62" spans="1:42" s="94" customFormat="1" ht="20.100000000000001" customHeight="1" x14ac:dyDescent="0.25">
      <c r="A62" s="429"/>
      <c r="B62" s="429"/>
      <c r="C62" s="429"/>
      <c r="D62" s="429"/>
      <c r="E62" s="90" t="s">
        <v>244</v>
      </c>
      <c r="F62" s="358" t="s">
        <v>281</v>
      </c>
      <c r="G62" s="358" t="s">
        <v>281</v>
      </c>
      <c r="H62" s="352" t="s">
        <v>225</v>
      </c>
      <c r="I62" s="358" t="s">
        <v>281</v>
      </c>
      <c r="J62" s="358" t="s">
        <v>281</v>
      </c>
      <c r="K62" s="358" t="s">
        <v>281</v>
      </c>
      <c r="L62" s="358" t="s">
        <v>281</v>
      </c>
      <c r="M62" s="358" t="s">
        <v>281</v>
      </c>
      <c r="N62" s="102"/>
      <c r="O62" s="102"/>
      <c r="P62" s="102"/>
      <c r="Q62" s="102"/>
      <c r="R62" s="102"/>
      <c r="S62" s="102"/>
      <c r="T62" s="102"/>
      <c r="U62" s="102"/>
      <c r="V62" s="102"/>
      <c r="Z62" s="103"/>
      <c r="AP62" s="79"/>
    </row>
    <row r="63" spans="1:42" s="94" customFormat="1" ht="20.100000000000001" customHeight="1" x14ac:dyDescent="0.25">
      <c r="A63" s="429"/>
      <c r="B63" s="429"/>
      <c r="C63" s="429"/>
      <c r="D63" s="429"/>
      <c r="E63" s="90" t="s">
        <v>245</v>
      </c>
      <c r="F63" s="358" t="s">
        <v>281</v>
      </c>
      <c r="G63" s="358" t="s">
        <v>281</v>
      </c>
      <c r="H63" s="352" t="s">
        <v>224</v>
      </c>
      <c r="I63" s="358" t="s">
        <v>281</v>
      </c>
      <c r="J63" s="358" t="s">
        <v>281</v>
      </c>
      <c r="K63" s="358" t="s">
        <v>281</v>
      </c>
      <c r="L63" s="358" t="s">
        <v>281</v>
      </c>
      <c r="M63" s="358" t="s">
        <v>281</v>
      </c>
      <c r="N63" s="102"/>
      <c r="O63" s="102"/>
      <c r="P63" s="102"/>
      <c r="Q63" s="102"/>
      <c r="R63" s="102"/>
      <c r="S63" s="102"/>
      <c r="T63" s="102"/>
      <c r="U63" s="102"/>
      <c r="V63" s="102"/>
      <c r="Z63" s="103"/>
      <c r="AP63" s="79"/>
    </row>
    <row r="64" spans="1:42" s="94" customFormat="1" ht="20.100000000000001" customHeight="1" x14ac:dyDescent="0.25">
      <c r="A64" s="430"/>
      <c r="B64" s="430"/>
      <c r="C64" s="430"/>
      <c r="D64" s="430"/>
      <c r="E64" s="90" t="s">
        <v>31</v>
      </c>
      <c r="F64" s="358" t="s">
        <v>281</v>
      </c>
      <c r="G64" s="358" t="s">
        <v>281</v>
      </c>
      <c r="H64" s="352" t="s">
        <v>38</v>
      </c>
      <c r="I64" s="358" t="s">
        <v>281</v>
      </c>
      <c r="J64" s="358" t="s">
        <v>281</v>
      </c>
      <c r="K64" s="358" t="s">
        <v>281</v>
      </c>
      <c r="L64" s="358" t="s">
        <v>281</v>
      </c>
      <c r="M64" s="358" t="s">
        <v>281</v>
      </c>
      <c r="N64" s="102"/>
      <c r="O64" s="102"/>
      <c r="P64" s="102"/>
      <c r="Q64" s="102"/>
      <c r="R64" s="102"/>
      <c r="S64" s="102"/>
      <c r="T64" s="102"/>
      <c r="U64" s="102"/>
      <c r="V64" s="102"/>
      <c r="Z64" s="103"/>
      <c r="AP64" s="79"/>
    </row>
    <row r="65" spans="1:42" s="94" customFormat="1" ht="39.950000000000003" customHeight="1" x14ac:dyDescent="0.25">
      <c r="A65" s="434">
        <v>1</v>
      </c>
      <c r="B65" s="432" t="s">
        <v>70</v>
      </c>
      <c r="C65" s="432" t="s">
        <v>71</v>
      </c>
      <c r="D65" s="432" t="s">
        <v>565</v>
      </c>
      <c r="E65" s="114" t="s">
        <v>437</v>
      </c>
      <c r="F65" s="154" t="s">
        <v>23</v>
      </c>
      <c r="G65" s="155" t="s">
        <v>24</v>
      </c>
      <c r="H65" s="171">
        <v>1</v>
      </c>
      <c r="I65" s="171">
        <v>0</v>
      </c>
      <c r="J65" s="171">
        <v>0</v>
      </c>
      <c r="K65" s="341">
        <v>8460.7350499999993</v>
      </c>
      <c r="L65" s="350">
        <v>0</v>
      </c>
      <c r="M65" s="350">
        <v>0</v>
      </c>
      <c r="N65" s="102"/>
      <c r="O65" s="102"/>
      <c r="P65" s="102"/>
      <c r="Q65" s="102"/>
      <c r="R65" s="102"/>
      <c r="S65" s="102"/>
      <c r="T65" s="102"/>
      <c r="U65" s="102"/>
      <c r="V65" s="102"/>
      <c r="Z65" s="103"/>
      <c r="AP65" s="79"/>
    </row>
    <row r="66" spans="1:42" s="94" customFormat="1" ht="20.100000000000001" customHeight="1" x14ac:dyDescent="0.25">
      <c r="A66" s="429"/>
      <c r="B66" s="429"/>
      <c r="C66" s="429"/>
      <c r="D66" s="429"/>
      <c r="E66" s="90" t="s">
        <v>244</v>
      </c>
      <c r="F66" s="358" t="s">
        <v>281</v>
      </c>
      <c r="G66" s="358" t="s">
        <v>281</v>
      </c>
      <c r="H66" s="352" t="s">
        <v>225</v>
      </c>
      <c r="I66" s="358" t="s">
        <v>281</v>
      </c>
      <c r="J66" s="358" t="s">
        <v>281</v>
      </c>
      <c r="K66" s="358" t="s">
        <v>281</v>
      </c>
      <c r="L66" s="358" t="s">
        <v>281</v>
      </c>
      <c r="M66" s="358" t="s">
        <v>281</v>
      </c>
      <c r="N66" s="102"/>
      <c r="O66" s="102"/>
      <c r="P66" s="102"/>
      <c r="Q66" s="102"/>
      <c r="R66" s="102"/>
      <c r="S66" s="102"/>
      <c r="T66" s="102"/>
      <c r="U66" s="102"/>
      <c r="V66" s="102"/>
      <c r="Z66" s="103"/>
      <c r="AP66" s="79"/>
    </row>
    <row r="67" spans="1:42" s="94" customFormat="1" ht="20.100000000000001" customHeight="1" x14ac:dyDescent="0.25">
      <c r="A67" s="429"/>
      <c r="B67" s="429"/>
      <c r="C67" s="429"/>
      <c r="D67" s="429"/>
      <c r="E67" s="90" t="s">
        <v>245</v>
      </c>
      <c r="F67" s="358" t="s">
        <v>281</v>
      </c>
      <c r="G67" s="358" t="s">
        <v>281</v>
      </c>
      <c r="H67" s="352" t="s">
        <v>224</v>
      </c>
      <c r="I67" s="358" t="s">
        <v>281</v>
      </c>
      <c r="J67" s="358" t="s">
        <v>281</v>
      </c>
      <c r="K67" s="358" t="s">
        <v>281</v>
      </c>
      <c r="L67" s="358" t="s">
        <v>281</v>
      </c>
      <c r="M67" s="358" t="s">
        <v>281</v>
      </c>
      <c r="N67" s="102"/>
      <c r="O67" s="102"/>
      <c r="P67" s="102"/>
      <c r="Q67" s="102"/>
      <c r="R67" s="102"/>
      <c r="S67" s="102"/>
      <c r="T67" s="102"/>
      <c r="U67" s="102"/>
      <c r="V67" s="102"/>
      <c r="Z67" s="103"/>
      <c r="AP67" s="79"/>
    </row>
    <row r="68" spans="1:42" s="94" customFormat="1" ht="20.100000000000001" customHeight="1" x14ac:dyDescent="0.25">
      <c r="A68" s="430"/>
      <c r="B68" s="430"/>
      <c r="C68" s="430"/>
      <c r="D68" s="430"/>
      <c r="E68" s="90" t="s">
        <v>31</v>
      </c>
      <c r="F68" s="358" t="s">
        <v>281</v>
      </c>
      <c r="G68" s="358" t="s">
        <v>281</v>
      </c>
      <c r="H68" s="352" t="s">
        <v>38</v>
      </c>
      <c r="I68" s="358" t="s">
        <v>281</v>
      </c>
      <c r="J68" s="358" t="s">
        <v>281</v>
      </c>
      <c r="K68" s="358" t="s">
        <v>281</v>
      </c>
      <c r="L68" s="358" t="s">
        <v>281</v>
      </c>
      <c r="M68" s="358" t="s">
        <v>281</v>
      </c>
      <c r="N68" s="102"/>
      <c r="O68" s="102"/>
      <c r="P68" s="102"/>
      <c r="Q68" s="102"/>
      <c r="R68" s="102"/>
      <c r="S68" s="102"/>
      <c r="T68" s="102"/>
      <c r="U68" s="102"/>
      <c r="V68" s="102"/>
      <c r="Z68" s="103"/>
      <c r="AP68" s="79"/>
    </row>
    <row r="69" spans="1:42" s="94" customFormat="1" ht="39.950000000000003" customHeight="1" x14ac:dyDescent="0.25">
      <c r="A69" s="459">
        <v>1</v>
      </c>
      <c r="B69" s="436" t="s">
        <v>70</v>
      </c>
      <c r="C69" s="436" t="s">
        <v>71</v>
      </c>
      <c r="D69" s="436" t="s">
        <v>565</v>
      </c>
      <c r="E69" s="114" t="s">
        <v>438</v>
      </c>
      <c r="F69" s="154" t="s">
        <v>23</v>
      </c>
      <c r="G69" s="155" t="s">
        <v>24</v>
      </c>
      <c r="H69" s="171">
        <v>1</v>
      </c>
      <c r="I69" s="171">
        <v>0</v>
      </c>
      <c r="J69" s="171">
        <v>0</v>
      </c>
      <c r="K69" s="341">
        <v>15930.15</v>
      </c>
      <c r="L69" s="350">
        <v>0</v>
      </c>
      <c r="M69" s="350">
        <v>0</v>
      </c>
      <c r="N69" s="102"/>
      <c r="O69" s="102"/>
      <c r="P69" s="102"/>
      <c r="Q69" s="102"/>
      <c r="R69" s="102"/>
      <c r="S69" s="102"/>
      <c r="T69" s="102"/>
      <c r="U69" s="102"/>
      <c r="V69" s="102"/>
      <c r="Z69" s="103"/>
      <c r="AP69" s="79"/>
    </row>
    <row r="70" spans="1:42" s="94" customFormat="1" ht="20.100000000000001" customHeight="1" x14ac:dyDescent="0.25">
      <c r="A70" s="447"/>
      <c r="B70" s="447"/>
      <c r="C70" s="447"/>
      <c r="D70" s="447"/>
      <c r="E70" s="90" t="s">
        <v>244</v>
      </c>
      <c r="F70" s="260" t="s">
        <v>281</v>
      </c>
      <c r="G70" s="260" t="s">
        <v>281</v>
      </c>
      <c r="H70" s="352" t="s">
        <v>225</v>
      </c>
      <c r="I70" s="260" t="s">
        <v>281</v>
      </c>
      <c r="J70" s="260" t="s">
        <v>281</v>
      </c>
      <c r="K70" s="260" t="s">
        <v>281</v>
      </c>
      <c r="L70" s="260" t="s">
        <v>281</v>
      </c>
      <c r="M70" s="260" t="s">
        <v>281</v>
      </c>
      <c r="N70" s="102"/>
      <c r="O70" s="102"/>
      <c r="P70" s="102"/>
      <c r="Q70" s="102"/>
      <c r="R70" s="102"/>
      <c r="S70" s="102"/>
      <c r="T70" s="102"/>
      <c r="U70" s="102"/>
      <c r="V70" s="102"/>
      <c r="Z70" s="103"/>
      <c r="AP70" s="79"/>
    </row>
    <row r="71" spans="1:42" s="94" customFormat="1" ht="20.100000000000001" customHeight="1" x14ac:dyDescent="0.25">
      <c r="A71" s="447"/>
      <c r="B71" s="447"/>
      <c r="C71" s="447"/>
      <c r="D71" s="447"/>
      <c r="E71" s="90" t="s">
        <v>245</v>
      </c>
      <c r="F71" s="260" t="s">
        <v>281</v>
      </c>
      <c r="G71" s="260" t="s">
        <v>281</v>
      </c>
      <c r="H71" s="352" t="s">
        <v>224</v>
      </c>
      <c r="I71" s="260" t="s">
        <v>281</v>
      </c>
      <c r="J71" s="260" t="s">
        <v>281</v>
      </c>
      <c r="K71" s="260" t="s">
        <v>281</v>
      </c>
      <c r="L71" s="260" t="s">
        <v>281</v>
      </c>
      <c r="M71" s="260" t="s">
        <v>281</v>
      </c>
      <c r="N71" s="102"/>
      <c r="O71" s="102"/>
      <c r="P71" s="102"/>
      <c r="Q71" s="102"/>
      <c r="R71" s="102"/>
      <c r="S71" s="102"/>
      <c r="T71" s="102"/>
      <c r="U71" s="102"/>
      <c r="V71" s="102"/>
      <c r="Z71" s="103"/>
      <c r="AP71" s="79"/>
    </row>
    <row r="72" spans="1:42" s="94" customFormat="1" ht="20.100000000000001" customHeight="1" x14ac:dyDescent="0.25">
      <c r="A72" s="448"/>
      <c r="B72" s="448"/>
      <c r="C72" s="448"/>
      <c r="D72" s="448"/>
      <c r="E72" s="90" t="s">
        <v>31</v>
      </c>
      <c r="F72" s="260" t="s">
        <v>281</v>
      </c>
      <c r="G72" s="260" t="s">
        <v>281</v>
      </c>
      <c r="H72" s="352" t="s">
        <v>38</v>
      </c>
      <c r="I72" s="260" t="s">
        <v>281</v>
      </c>
      <c r="J72" s="260" t="s">
        <v>281</v>
      </c>
      <c r="K72" s="260" t="s">
        <v>281</v>
      </c>
      <c r="L72" s="260" t="s">
        <v>281</v>
      </c>
      <c r="M72" s="260" t="s">
        <v>281</v>
      </c>
      <c r="N72" s="102"/>
      <c r="O72" s="102"/>
      <c r="P72" s="102"/>
      <c r="Q72" s="102"/>
      <c r="R72" s="102"/>
      <c r="S72" s="102"/>
      <c r="T72" s="102"/>
      <c r="U72" s="102"/>
      <c r="V72" s="102"/>
      <c r="Z72" s="103"/>
      <c r="AP72" s="79"/>
    </row>
    <row r="73" spans="1:42" s="94" customFormat="1" ht="39.950000000000003" customHeight="1" x14ac:dyDescent="0.25">
      <c r="A73" s="434">
        <v>1</v>
      </c>
      <c r="B73" s="432" t="s">
        <v>70</v>
      </c>
      <c r="C73" s="432" t="s">
        <v>71</v>
      </c>
      <c r="D73" s="432" t="s">
        <v>565</v>
      </c>
      <c r="E73" s="114" t="s">
        <v>439</v>
      </c>
      <c r="F73" s="154" t="s">
        <v>23</v>
      </c>
      <c r="G73" s="155" t="s">
        <v>24</v>
      </c>
      <c r="H73" s="171">
        <v>1</v>
      </c>
      <c r="I73" s="171">
        <v>0</v>
      </c>
      <c r="J73" s="171">
        <v>0</v>
      </c>
      <c r="K73" s="341">
        <v>7546.1005999999998</v>
      </c>
      <c r="L73" s="350">
        <v>0</v>
      </c>
      <c r="M73" s="350">
        <v>0</v>
      </c>
      <c r="N73" s="102"/>
      <c r="O73" s="102"/>
      <c r="P73" s="102"/>
      <c r="Q73" s="102"/>
      <c r="R73" s="102"/>
      <c r="S73" s="102"/>
      <c r="T73" s="102"/>
      <c r="U73" s="102"/>
      <c r="V73" s="102"/>
      <c r="Z73" s="103"/>
      <c r="AP73" s="79"/>
    </row>
    <row r="74" spans="1:42" s="94" customFormat="1" ht="20.100000000000001" customHeight="1" x14ac:dyDescent="0.25">
      <c r="A74" s="429"/>
      <c r="B74" s="429"/>
      <c r="C74" s="429"/>
      <c r="D74" s="429"/>
      <c r="E74" s="90" t="s">
        <v>244</v>
      </c>
      <c r="F74" s="358" t="s">
        <v>281</v>
      </c>
      <c r="G74" s="358" t="s">
        <v>281</v>
      </c>
      <c r="H74" s="352" t="s">
        <v>225</v>
      </c>
      <c r="I74" s="358" t="s">
        <v>281</v>
      </c>
      <c r="J74" s="358" t="s">
        <v>281</v>
      </c>
      <c r="K74" s="358" t="s">
        <v>281</v>
      </c>
      <c r="L74" s="358" t="s">
        <v>281</v>
      </c>
      <c r="M74" s="358" t="s">
        <v>281</v>
      </c>
      <c r="N74" s="102"/>
      <c r="O74" s="102"/>
      <c r="P74" s="102"/>
      <c r="Q74" s="102"/>
      <c r="R74" s="102"/>
      <c r="S74" s="102"/>
      <c r="T74" s="102"/>
      <c r="U74" s="102"/>
      <c r="V74" s="102"/>
      <c r="Z74" s="103"/>
      <c r="AP74" s="79"/>
    </row>
    <row r="75" spans="1:42" s="94" customFormat="1" ht="20.100000000000001" customHeight="1" x14ac:dyDescent="0.25">
      <c r="A75" s="429"/>
      <c r="B75" s="429"/>
      <c r="C75" s="429"/>
      <c r="D75" s="429"/>
      <c r="E75" s="90" t="s">
        <v>245</v>
      </c>
      <c r="F75" s="358" t="s">
        <v>281</v>
      </c>
      <c r="G75" s="358" t="s">
        <v>281</v>
      </c>
      <c r="H75" s="352" t="s">
        <v>224</v>
      </c>
      <c r="I75" s="358" t="s">
        <v>281</v>
      </c>
      <c r="J75" s="358" t="s">
        <v>281</v>
      </c>
      <c r="K75" s="358" t="s">
        <v>281</v>
      </c>
      <c r="L75" s="358" t="s">
        <v>281</v>
      </c>
      <c r="M75" s="358" t="s">
        <v>281</v>
      </c>
      <c r="N75" s="102"/>
      <c r="O75" s="102"/>
      <c r="P75" s="102"/>
      <c r="Q75" s="102"/>
      <c r="R75" s="102"/>
      <c r="S75" s="102"/>
      <c r="T75" s="102"/>
      <c r="U75" s="102"/>
      <c r="V75" s="102"/>
      <c r="Z75" s="103"/>
      <c r="AP75" s="79"/>
    </row>
    <row r="76" spans="1:42" s="94" customFormat="1" ht="20.100000000000001" customHeight="1" x14ac:dyDescent="0.25">
      <c r="A76" s="430"/>
      <c r="B76" s="430"/>
      <c r="C76" s="430"/>
      <c r="D76" s="430"/>
      <c r="E76" s="90" t="s">
        <v>31</v>
      </c>
      <c r="F76" s="358" t="s">
        <v>281</v>
      </c>
      <c r="G76" s="358" t="s">
        <v>281</v>
      </c>
      <c r="H76" s="352" t="s">
        <v>38</v>
      </c>
      <c r="I76" s="358" t="s">
        <v>281</v>
      </c>
      <c r="J76" s="358" t="s">
        <v>281</v>
      </c>
      <c r="K76" s="358" t="s">
        <v>281</v>
      </c>
      <c r="L76" s="358" t="s">
        <v>281</v>
      </c>
      <c r="M76" s="358" t="s">
        <v>281</v>
      </c>
      <c r="N76" s="102"/>
      <c r="O76" s="102"/>
      <c r="P76" s="102"/>
      <c r="Q76" s="102"/>
      <c r="R76" s="102"/>
      <c r="S76" s="102"/>
      <c r="T76" s="102"/>
      <c r="U76" s="102"/>
      <c r="V76" s="102"/>
      <c r="Z76" s="103"/>
      <c r="AP76" s="79"/>
    </row>
    <row r="77" spans="1:42" s="94" customFormat="1" ht="39.950000000000003" customHeight="1" x14ac:dyDescent="0.25">
      <c r="A77" s="434">
        <v>1</v>
      </c>
      <c r="B77" s="432" t="s">
        <v>70</v>
      </c>
      <c r="C77" s="432" t="s">
        <v>71</v>
      </c>
      <c r="D77" s="432" t="s">
        <v>565</v>
      </c>
      <c r="E77" s="114" t="s">
        <v>440</v>
      </c>
      <c r="F77" s="154" t="s">
        <v>23</v>
      </c>
      <c r="G77" s="155" t="s">
        <v>24</v>
      </c>
      <c r="H77" s="171">
        <v>1</v>
      </c>
      <c r="I77" s="171">
        <v>0</v>
      </c>
      <c r="J77" s="171">
        <v>0</v>
      </c>
      <c r="K77" s="341">
        <v>8270.1409999999996</v>
      </c>
      <c r="L77" s="350">
        <v>0</v>
      </c>
      <c r="M77" s="350">
        <v>0</v>
      </c>
      <c r="N77" s="102"/>
      <c r="O77" s="102"/>
      <c r="P77" s="102"/>
      <c r="Q77" s="102"/>
      <c r="R77" s="102"/>
      <c r="S77" s="102"/>
      <c r="T77" s="102"/>
      <c r="U77" s="102"/>
      <c r="V77" s="102"/>
      <c r="Z77" s="103"/>
      <c r="AP77" s="79"/>
    </row>
    <row r="78" spans="1:42" s="94" customFormat="1" ht="20.100000000000001" customHeight="1" x14ac:dyDescent="0.25">
      <c r="A78" s="429"/>
      <c r="B78" s="429"/>
      <c r="C78" s="429"/>
      <c r="D78" s="429"/>
      <c r="E78" s="90" t="s">
        <v>244</v>
      </c>
      <c r="F78" s="358" t="s">
        <v>281</v>
      </c>
      <c r="G78" s="358" t="s">
        <v>281</v>
      </c>
      <c r="H78" s="352" t="s">
        <v>225</v>
      </c>
      <c r="I78" s="358" t="s">
        <v>281</v>
      </c>
      <c r="J78" s="358" t="s">
        <v>281</v>
      </c>
      <c r="K78" s="358" t="s">
        <v>281</v>
      </c>
      <c r="L78" s="358" t="s">
        <v>281</v>
      </c>
      <c r="M78" s="358" t="s">
        <v>281</v>
      </c>
      <c r="N78" s="102"/>
      <c r="O78" s="102"/>
      <c r="P78" s="102"/>
      <c r="Q78" s="102"/>
      <c r="R78" s="102"/>
      <c r="S78" s="102"/>
      <c r="T78" s="102"/>
      <c r="U78" s="102"/>
      <c r="V78" s="102"/>
      <c r="Z78" s="103"/>
      <c r="AP78" s="79"/>
    </row>
    <row r="79" spans="1:42" s="94" customFormat="1" ht="20.100000000000001" customHeight="1" x14ac:dyDescent="0.25">
      <c r="A79" s="429"/>
      <c r="B79" s="429"/>
      <c r="C79" s="429"/>
      <c r="D79" s="429"/>
      <c r="E79" s="90" t="s">
        <v>245</v>
      </c>
      <c r="F79" s="358" t="s">
        <v>281</v>
      </c>
      <c r="G79" s="358" t="s">
        <v>281</v>
      </c>
      <c r="H79" s="352" t="s">
        <v>224</v>
      </c>
      <c r="I79" s="358" t="s">
        <v>281</v>
      </c>
      <c r="J79" s="358" t="s">
        <v>281</v>
      </c>
      <c r="K79" s="358" t="s">
        <v>281</v>
      </c>
      <c r="L79" s="358" t="s">
        <v>281</v>
      </c>
      <c r="M79" s="358" t="s">
        <v>281</v>
      </c>
      <c r="N79" s="102"/>
      <c r="O79" s="102"/>
      <c r="P79" s="102"/>
      <c r="Q79" s="102"/>
      <c r="R79" s="102"/>
      <c r="S79" s="102"/>
      <c r="T79" s="102"/>
      <c r="U79" s="102"/>
      <c r="V79" s="102"/>
      <c r="Z79" s="103"/>
      <c r="AP79" s="79"/>
    </row>
    <row r="80" spans="1:42" s="94" customFormat="1" ht="20.100000000000001" customHeight="1" x14ac:dyDescent="0.25">
      <c r="A80" s="430"/>
      <c r="B80" s="430"/>
      <c r="C80" s="430"/>
      <c r="D80" s="430"/>
      <c r="E80" s="90" t="s">
        <v>31</v>
      </c>
      <c r="F80" s="358" t="s">
        <v>281</v>
      </c>
      <c r="G80" s="358" t="s">
        <v>281</v>
      </c>
      <c r="H80" s="352" t="s">
        <v>38</v>
      </c>
      <c r="I80" s="358" t="s">
        <v>281</v>
      </c>
      <c r="J80" s="358" t="s">
        <v>281</v>
      </c>
      <c r="K80" s="358" t="s">
        <v>281</v>
      </c>
      <c r="L80" s="358" t="s">
        <v>281</v>
      </c>
      <c r="M80" s="358" t="s">
        <v>281</v>
      </c>
      <c r="N80" s="102"/>
      <c r="O80" s="102"/>
      <c r="P80" s="102"/>
      <c r="Q80" s="102"/>
      <c r="R80" s="102"/>
      <c r="S80" s="102"/>
      <c r="T80" s="102"/>
      <c r="U80" s="102"/>
      <c r="V80" s="102"/>
      <c r="Z80" s="103"/>
      <c r="AP80" s="79"/>
    </row>
    <row r="81" spans="1:42" s="94" customFormat="1" ht="30" customHeight="1" x14ac:dyDescent="0.25">
      <c r="A81" s="433">
        <v>1</v>
      </c>
      <c r="B81" s="433" t="s">
        <v>70</v>
      </c>
      <c r="C81" s="433" t="s">
        <v>71</v>
      </c>
      <c r="D81" s="433" t="s">
        <v>73</v>
      </c>
      <c r="E81" s="343" t="s">
        <v>378</v>
      </c>
      <c r="F81" s="154" t="s">
        <v>23</v>
      </c>
      <c r="G81" s="96" t="s">
        <v>24</v>
      </c>
      <c r="H81" s="171">
        <v>0</v>
      </c>
      <c r="I81" s="171">
        <v>8</v>
      </c>
      <c r="J81" s="171">
        <v>0</v>
      </c>
      <c r="K81" s="340">
        <v>0</v>
      </c>
      <c r="L81" s="340">
        <v>99100</v>
      </c>
      <c r="M81" s="340">
        <v>0</v>
      </c>
      <c r="N81" s="102"/>
      <c r="O81" s="102"/>
      <c r="P81" s="102"/>
      <c r="Q81" s="102"/>
      <c r="R81" s="102"/>
      <c r="S81" s="102"/>
      <c r="T81" s="102"/>
      <c r="U81" s="102"/>
      <c r="V81" s="102"/>
      <c r="Z81" s="103"/>
      <c r="AP81" s="79"/>
    </row>
    <row r="82" spans="1:42" s="351" customFormat="1" ht="30" customHeight="1" x14ac:dyDescent="0.25">
      <c r="A82" s="434"/>
      <c r="B82" s="434"/>
      <c r="C82" s="434"/>
      <c r="D82" s="434"/>
      <c r="E82" s="252" t="s">
        <v>377</v>
      </c>
      <c r="F82" s="358" t="s">
        <v>281</v>
      </c>
      <c r="G82" s="358" t="s">
        <v>281</v>
      </c>
      <c r="H82" s="352" t="s">
        <v>37</v>
      </c>
      <c r="I82" s="358" t="s">
        <v>281</v>
      </c>
      <c r="J82" s="358" t="s">
        <v>281</v>
      </c>
      <c r="K82" s="358" t="s">
        <v>281</v>
      </c>
      <c r="L82" s="358" t="s">
        <v>281</v>
      </c>
      <c r="M82" s="358" t="s">
        <v>281</v>
      </c>
      <c r="N82" s="13"/>
      <c r="O82" s="13"/>
      <c r="P82" s="13"/>
      <c r="Q82" s="13"/>
      <c r="R82" s="13"/>
      <c r="S82" s="13"/>
      <c r="T82" s="13"/>
      <c r="U82" s="13"/>
      <c r="V82" s="13"/>
      <c r="W82" s="77"/>
      <c r="AP82" s="339"/>
    </row>
    <row r="83" spans="1:42" s="351" customFormat="1" ht="20.100000000000001" customHeight="1" x14ac:dyDescent="0.25">
      <c r="A83" s="434"/>
      <c r="B83" s="434"/>
      <c r="C83" s="434"/>
      <c r="D83" s="434"/>
      <c r="E83" s="90" t="s">
        <v>244</v>
      </c>
      <c r="F83" s="358" t="s">
        <v>281</v>
      </c>
      <c r="G83" s="358" t="s">
        <v>281</v>
      </c>
      <c r="H83" s="352" t="s">
        <v>18</v>
      </c>
      <c r="I83" s="352" t="s">
        <v>55</v>
      </c>
      <c r="J83" s="358" t="s">
        <v>281</v>
      </c>
      <c r="K83" s="358" t="s">
        <v>281</v>
      </c>
      <c r="L83" s="358" t="s">
        <v>281</v>
      </c>
      <c r="M83" s="358" t="s">
        <v>281</v>
      </c>
      <c r="N83" s="13"/>
      <c r="O83" s="13"/>
      <c r="P83" s="13"/>
      <c r="Q83" s="13"/>
      <c r="R83" s="13"/>
      <c r="S83" s="13"/>
      <c r="T83" s="13"/>
      <c r="U83" s="13"/>
      <c r="V83" s="13"/>
      <c r="W83" s="77"/>
      <c r="AP83" s="339"/>
    </row>
    <row r="84" spans="1:42" s="351" customFormat="1" ht="20.100000000000001" customHeight="1" x14ac:dyDescent="0.25">
      <c r="A84" s="434"/>
      <c r="B84" s="434"/>
      <c r="C84" s="434"/>
      <c r="D84" s="434"/>
      <c r="E84" s="90" t="s">
        <v>245</v>
      </c>
      <c r="F84" s="358" t="s">
        <v>281</v>
      </c>
      <c r="G84" s="358" t="s">
        <v>281</v>
      </c>
      <c r="H84" s="352" t="s">
        <v>18</v>
      </c>
      <c r="I84" s="352" t="s">
        <v>224</v>
      </c>
      <c r="J84" s="358" t="s">
        <v>281</v>
      </c>
      <c r="K84" s="358" t="s">
        <v>281</v>
      </c>
      <c r="L84" s="358" t="s">
        <v>281</v>
      </c>
      <c r="M84" s="358" t="s">
        <v>281</v>
      </c>
      <c r="N84" s="13"/>
      <c r="O84" s="13"/>
      <c r="P84" s="13"/>
      <c r="Q84" s="13"/>
      <c r="R84" s="13"/>
      <c r="S84" s="13"/>
      <c r="T84" s="13"/>
      <c r="U84" s="13"/>
      <c r="V84" s="13"/>
      <c r="W84" s="77"/>
      <c r="AP84" s="339"/>
    </row>
    <row r="85" spans="1:42" s="351" customFormat="1" ht="20.100000000000001" customHeight="1" x14ac:dyDescent="0.25">
      <c r="A85" s="449"/>
      <c r="B85" s="449"/>
      <c r="C85" s="449"/>
      <c r="D85" s="449"/>
      <c r="E85" s="90" t="s">
        <v>31</v>
      </c>
      <c r="F85" s="358" t="s">
        <v>281</v>
      </c>
      <c r="G85" s="358" t="s">
        <v>281</v>
      </c>
      <c r="H85" s="352" t="s">
        <v>18</v>
      </c>
      <c r="I85" s="352" t="s">
        <v>38</v>
      </c>
      <c r="J85" s="354" t="s">
        <v>18</v>
      </c>
      <c r="K85" s="354" t="s">
        <v>18</v>
      </c>
      <c r="L85" s="354" t="s">
        <v>18</v>
      </c>
      <c r="M85" s="354" t="s">
        <v>18</v>
      </c>
      <c r="N85" s="13"/>
      <c r="O85" s="13"/>
      <c r="P85" s="13"/>
      <c r="Q85" s="13"/>
      <c r="R85" s="13"/>
      <c r="S85" s="13"/>
      <c r="T85" s="13"/>
      <c r="U85" s="13"/>
      <c r="V85" s="13"/>
      <c r="AP85" s="339"/>
    </row>
    <row r="86" spans="1:42" s="351" customFormat="1" ht="30" customHeight="1" x14ac:dyDescent="0.25">
      <c r="A86" s="433">
        <v>1</v>
      </c>
      <c r="B86" s="433" t="s">
        <v>70</v>
      </c>
      <c r="C86" s="433" t="s">
        <v>71</v>
      </c>
      <c r="D86" s="433" t="s">
        <v>73</v>
      </c>
      <c r="E86" s="343" t="s">
        <v>379</v>
      </c>
      <c r="F86" s="154" t="s">
        <v>23</v>
      </c>
      <c r="G86" s="96" t="s">
        <v>24</v>
      </c>
      <c r="H86" s="171">
        <v>0</v>
      </c>
      <c r="I86" s="171">
        <v>0</v>
      </c>
      <c r="J86" s="171">
        <v>7</v>
      </c>
      <c r="K86" s="340">
        <v>0</v>
      </c>
      <c r="L86" s="340">
        <v>0</v>
      </c>
      <c r="M86" s="340">
        <v>99100</v>
      </c>
      <c r="N86" s="13"/>
      <c r="O86" s="13"/>
      <c r="P86" s="13"/>
      <c r="Q86" s="13"/>
      <c r="R86" s="13"/>
      <c r="S86" s="13"/>
      <c r="T86" s="13"/>
      <c r="U86" s="13"/>
      <c r="V86" s="13"/>
      <c r="AP86" s="339"/>
    </row>
    <row r="87" spans="1:42" s="351" customFormat="1" ht="35.25" customHeight="1" x14ac:dyDescent="0.25">
      <c r="A87" s="434"/>
      <c r="B87" s="434"/>
      <c r="C87" s="434"/>
      <c r="D87" s="434"/>
      <c r="E87" s="252" t="s">
        <v>380</v>
      </c>
      <c r="F87" s="358" t="s">
        <v>281</v>
      </c>
      <c r="G87" s="358" t="s">
        <v>281</v>
      </c>
      <c r="H87" s="358" t="s">
        <v>281</v>
      </c>
      <c r="I87" s="352" t="s">
        <v>37</v>
      </c>
      <c r="J87" s="354" t="s">
        <v>18</v>
      </c>
      <c r="K87" s="358" t="s">
        <v>281</v>
      </c>
      <c r="L87" s="358" t="s">
        <v>281</v>
      </c>
      <c r="M87" s="358" t="s">
        <v>281</v>
      </c>
      <c r="N87" s="13"/>
      <c r="O87" s="13"/>
      <c r="P87" s="13"/>
      <c r="Q87" s="13"/>
      <c r="R87" s="13"/>
      <c r="S87" s="13"/>
      <c r="T87" s="13"/>
      <c r="U87" s="13"/>
      <c r="V87" s="13"/>
      <c r="AP87" s="339"/>
    </row>
    <row r="88" spans="1:42" s="351" customFormat="1" ht="20.100000000000001" customHeight="1" x14ac:dyDescent="0.25">
      <c r="A88" s="434"/>
      <c r="B88" s="434"/>
      <c r="C88" s="434"/>
      <c r="D88" s="434"/>
      <c r="E88" s="90" t="s">
        <v>244</v>
      </c>
      <c r="F88" s="358" t="s">
        <v>281</v>
      </c>
      <c r="G88" s="358" t="s">
        <v>281</v>
      </c>
      <c r="H88" s="358" t="s">
        <v>281</v>
      </c>
      <c r="I88" s="358" t="s">
        <v>281</v>
      </c>
      <c r="J88" s="354" t="s">
        <v>55</v>
      </c>
      <c r="K88" s="358" t="s">
        <v>281</v>
      </c>
      <c r="L88" s="358" t="s">
        <v>281</v>
      </c>
      <c r="M88" s="358" t="s">
        <v>281</v>
      </c>
      <c r="N88" s="13"/>
      <c r="O88" s="13"/>
      <c r="P88" s="13"/>
      <c r="Q88" s="13"/>
      <c r="R88" s="13"/>
      <c r="S88" s="13"/>
      <c r="T88" s="13"/>
      <c r="U88" s="13"/>
      <c r="V88" s="13"/>
      <c r="W88" s="77"/>
      <c r="AP88" s="339"/>
    </row>
    <row r="89" spans="1:42" s="351" customFormat="1" ht="20.100000000000001" customHeight="1" x14ac:dyDescent="0.25">
      <c r="A89" s="434"/>
      <c r="B89" s="434"/>
      <c r="C89" s="434"/>
      <c r="D89" s="434"/>
      <c r="E89" s="90" t="s">
        <v>245</v>
      </c>
      <c r="F89" s="358" t="s">
        <v>281</v>
      </c>
      <c r="G89" s="358" t="s">
        <v>281</v>
      </c>
      <c r="H89" s="358" t="s">
        <v>281</v>
      </c>
      <c r="I89" s="358" t="s">
        <v>281</v>
      </c>
      <c r="J89" s="354" t="s">
        <v>224</v>
      </c>
      <c r="K89" s="358" t="s">
        <v>281</v>
      </c>
      <c r="L89" s="358" t="s">
        <v>281</v>
      </c>
      <c r="M89" s="358" t="s">
        <v>281</v>
      </c>
      <c r="N89" s="13"/>
      <c r="O89" s="13"/>
      <c r="P89" s="13"/>
      <c r="Q89" s="13"/>
      <c r="R89" s="13"/>
      <c r="S89" s="13"/>
      <c r="T89" s="13"/>
      <c r="U89" s="13"/>
      <c r="V89" s="13"/>
      <c r="W89" s="77"/>
      <c r="AP89" s="339"/>
    </row>
    <row r="90" spans="1:42" s="351" customFormat="1" ht="20.100000000000001" customHeight="1" x14ac:dyDescent="0.25">
      <c r="A90" s="449"/>
      <c r="B90" s="449"/>
      <c r="C90" s="449"/>
      <c r="D90" s="449"/>
      <c r="E90" s="90" t="s">
        <v>31</v>
      </c>
      <c r="F90" s="358" t="s">
        <v>281</v>
      </c>
      <c r="G90" s="358" t="s">
        <v>281</v>
      </c>
      <c r="H90" s="358" t="s">
        <v>281</v>
      </c>
      <c r="I90" s="358" t="s">
        <v>281</v>
      </c>
      <c r="J90" s="354" t="s">
        <v>38</v>
      </c>
      <c r="K90" s="354" t="s">
        <v>18</v>
      </c>
      <c r="L90" s="354" t="s">
        <v>18</v>
      </c>
      <c r="M90" s="354" t="s">
        <v>18</v>
      </c>
      <c r="N90" s="13"/>
      <c r="O90" s="13"/>
      <c r="P90" s="13"/>
      <c r="Q90" s="13"/>
      <c r="R90" s="13"/>
      <c r="S90" s="13"/>
      <c r="T90" s="13"/>
      <c r="U90" s="13"/>
      <c r="V90" s="13"/>
      <c r="W90" s="77"/>
      <c r="AP90" s="339"/>
    </row>
    <row r="91" spans="1:42" s="351" customFormat="1" ht="75" customHeight="1" x14ac:dyDescent="0.25">
      <c r="A91" s="433">
        <v>1</v>
      </c>
      <c r="B91" s="431" t="s">
        <v>70</v>
      </c>
      <c r="C91" s="431" t="s">
        <v>71</v>
      </c>
      <c r="D91" s="431" t="s">
        <v>35</v>
      </c>
      <c r="E91" s="116" t="s">
        <v>241</v>
      </c>
      <c r="F91" s="96" t="s">
        <v>365</v>
      </c>
      <c r="G91" s="96" t="s">
        <v>24</v>
      </c>
      <c r="H91" s="95">
        <v>18</v>
      </c>
      <c r="I91" s="95">
        <v>10</v>
      </c>
      <c r="J91" s="95">
        <v>10</v>
      </c>
      <c r="K91" s="344">
        <v>1952.4</v>
      </c>
      <c r="L91" s="350">
        <v>1000</v>
      </c>
      <c r="M91" s="350">
        <v>1000</v>
      </c>
      <c r="N91" s="13"/>
      <c r="O91" s="13"/>
      <c r="P91" s="13"/>
      <c r="Q91" s="13"/>
      <c r="R91" s="13"/>
      <c r="S91" s="13"/>
      <c r="T91" s="13"/>
      <c r="U91" s="13"/>
      <c r="V91" s="13"/>
      <c r="W91" s="77"/>
      <c r="AP91" s="339"/>
    </row>
    <row r="92" spans="1:42" s="351" customFormat="1" ht="20.100000000000001" customHeight="1" x14ac:dyDescent="0.25">
      <c r="A92" s="429"/>
      <c r="B92" s="429"/>
      <c r="C92" s="429"/>
      <c r="D92" s="429"/>
      <c r="E92" s="90" t="s">
        <v>242</v>
      </c>
      <c r="F92" s="358" t="s">
        <v>281</v>
      </c>
      <c r="G92" s="358" t="s">
        <v>281</v>
      </c>
      <c r="H92" s="352" t="s">
        <v>68</v>
      </c>
      <c r="I92" s="352" t="s">
        <v>36</v>
      </c>
      <c r="J92" s="354" t="s">
        <v>36</v>
      </c>
      <c r="K92" s="358" t="s">
        <v>281</v>
      </c>
      <c r="L92" s="358" t="s">
        <v>281</v>
      </c>
      <c r="M92" s="358" t="s">
        <v>281</v>
      </c>
      <c r="N92" s="13"/>
      <c r="O92" s="13"/>
      <c r="P92" s="13"/>
      <c r="Q92" s="13"/>
      <c r="R92" s="13"/>
      <c r="S92" s="13"/>
      <c r="T92" s="13"/>
      <c r="U92" s="13"/>
      <c r="V92" s="13"/>
      <c r="W92" s="77"/>
      <c r="AP92" s="339"/>
    </row>
    <row r="93" spans="1:42" s="351" customFormat="1" ht="20.100000000000001" customHeight="1" x14ac:dyDescent="0.25">
      <c r="A93" s="429"/>
      <c r="B93" s="429"/>
      <c r="C93" s="429"/>
      <c r="D93" s="429"/>
      <c r="E93" s="90" t="s">
        <v>243</v>
      </c>
      <c r="F93" s="358" t="s">
        <v>281</v>
      </c>
      <c r="G93" s="358" t="s">
        <v>281</v>
      </c>
      <c r="H93" s="352" t="s">
        <v>37</v>
      </c>
      <c r="I93" s="352" t="s">
        <v>381</v>
      </c>
      <c r="J93" s="354" t="s">
        <v>381</v>
      </c>
      <c r="K93" s="358" t="s">
        <v>281</v>
      </c>
      <c r="L93" s="358" t="s">
        <v>281</v>
      </c>
      <c r="M93" s="358" t="s">
        <v>281</v>
      </c>
      <c r="N93" s="13"/>
      <c r="O93" s="13"/>
      <c r="P93" s="13"/>
      <c r="Q93" s="13"/>
      <c r="R93" s="13"/>
      <c r="S93" s="13"/>
      <c r="T93" s="13"/>
      <c r="U93" s="13"/>
      <c r="V93" s="13"/>
      <c r="W93" s="77"/>
      <c r="AP93" s="339"/>
    </row>
    <row r="94" spans="1:42" s="351" customFormat="1" ht="20.100000000000001" customHeight="1" x14ac:dyDescent="0.25">
      <c r="A94" s="430"/>
      <c r="B94" s="430"/>
      <c r="C94" s="430"/>
      <c r="D94" s="430"/>
      <c r="E94" s="90" t="s">
        <v>31</v>
      </c>
      <c r="F94" s="358" t="s">
        <v>281</v>
      </c>
      <c r="G94" s="358" t="s">
        <v>281</v>
      </c>
      <c r="H94" s="352" t="s">
        <v>226</v>
      </c>
      <c r="I94" s="352" t="s">
        <v>38</v>
      </c>
      <c r="J94" s="354" t="s">
        <v>38</v>
      </c>
      <c r="K94" s="358" t="s">
        <v>281</v>
      </c>
      <c r="L94" s="358" t="s">
        <v>281</v>
      </c>
      <c r="M94" s="358" t="s">
        <v>281</v>
      </c>
      <c r="N94" s="13"/>
      <c r="O94" s="13"/>
      <c r="P94" s="13"/>
      <c r="Q94" s="13"/>
      <c r="R94" s="13"/>
      <c r="S94" s="13"/>
      <c r="T94" s="13"/>
      <c r="U94" s="13"/>
      <c r="V94" s="13"/>
      <c r="W94" s="77"/>
      <c r="AP94" s="339"/>
    </row>
    <row r="95" spans="1:42" s="351" customFormat="1" ht="63" customHeight="1" x14ac:dyDescent="0.25">
      <c r="A95" s="433">
        <v>1</v>
      </c>
      <c r="B95" s="433" t="s">
        <v>70</v>
      </c>
      <c r="C95" s="433" t="s">
        <v>71</v>
      </c>
      <c r="D95" s="433" t="s">
        <v>73</v>
      </c>
      <c r="E95" s="116" t="s">
        <v>441</v>
      </c>
      <c r="F95" s="96" t="s">
        <v>442</v>
      </c>
      <c r="G95" s="96" t="s">
        <v>24</v>
      </c>
      <c r="H95" s="95">
        <v>16</v>
      </c>
      <c r="I95" s="95">
        <v>0</v>
      </c>
      <c r="J95" s="95">
        <v>0</v>
      </c>
      <c r="K95" s="340">
        <v>1219.9000000000001</v>
      </c>
      <c r="L95" s="340">
        <v>960.9</v>
      </c>
      <c r="M95" s="340">
        <v>960.9</v>
      </c>
      <c r="N95" s="13"/>
      <c r="O95" s="13"/>
      <c r="P95" s="13"/>
      <c r="Q95" s="13"/>
      <c r="R95" s="13"/>
      <c r="S95" s="13"/>
      <c r="T95" s="13"/>
      <c r="U95" s="13"/>
      <c r="V95" s="13"/>
      <c r="W95" s="77"/>
      <c r="AP95" s="339"/>
    </row>
    <row r="96" spans="1:42" s="351" customFormat="1" ht="20.100000000000001" customHeight="1" x14ac:dyDescent="0.25">
      <c r="A96" s="434"/>
      <c r="B96" s="434"/>
      <c r="C96" s="434"/>
      <c r="D96" s="434"/>
      <c r="E96" s="90" t="s">
        <v>443</v>
      </c>
      <c r="F96" s="358" t="s">
        <v>281</v>
      </c>
      <c r="G96" s="358" t="s">
        <v>281</v>
      </c>
      <c r="H96" s="353" t="s">
        <v>225</v>
      </c>
      <c r="I96" s="358" t="s">
        <v>281</v>
      </c>
      <c r="J96" s="358" t="s">
        <v>281</v>
      </c>
      <c r="K96" s="358" t="s">
        <v>281</v>
      </c>
      <c r="L96" s="358" t="s">
        <v>281</v>
      </c>
      <c r="M96" s="358" t="s">
        <v>281</v>
      </c>
      <c r="N96" s="13"/>
      <c r="O96" s="13"/>
      <c r="P96" s="13"/>
      <c r="Q96" s="13"/>
      <c r="R96" s="13"/>
      <c r="S96" s="13"/>
      <c r="T96" s="13"/>
      <c r="U96" s="13"/>
      <c r="V96" s="13"/>
      <c r="W96" s="77"/>
      <c r="AP96" s="339"/>
    </row>
    <row r="97" spans="1:42" s="351" customFormat="1" ht="20.100000000000001" customHeight="1" x14ac:dyDescent="0.25">
      <c r="A97" s="449"/>
      <c r="B97" s="449"/>
      <c r="C97" s="449"/>
      <c r="D97" s="449"/>
      <c r="E97" s="90" t="s">
        <v>444</v>
      </c>
      <c r="F97" s="358" t="s">
        <v>281</v>
      </c>
      <c r="G97" s="358" t="s">
        <v>281</v>
      </c>
      <c r="H97" s="353" t="s">
        <v>38</v>
      </c>
      <c r="I97" s="358" t="s">
        <v>281</v>
      </c>
      <c r="J97" s="358" t="s">
        <v>281</v>
      </c>
      <c r="K97" s="358" t="s">
        <v>281</v>
      </c>
      <c r="L97" s="358" t="s">
        <v>281</v>
      </c>
      <c r="M97" s="358" t="s">
        <v>281</v>
      </c>
      <c r="N97" s="13"/>
      <c r="O97" s="13"/>
      <c r="P97" s="13"/>
      <c r="Q97" s="13"/>
      <c r="R97" s="13"/>
      <c r="S97" s="13"/>
      <c r="T97" s="13"/>
      <c r="U97" s="13"/>
      <c r="V97" s="13"/>
      <c r="W97" s="77"/>
      <c r="AP97" s="339"/>
    </row>
    <row r="98" spans="1:42" s="5" customFormat="1" ht="50.1" customHeight="1" x14ac:dyDescent="0.25">
      <c r="A98" s="134">
        <v>1</v>
      </c>
      <c r="B98" s="133" t="s">
        <v>70</v>
      </c>
      <c r="C98" s="133" t="s">
        <v>74</v>
      </c>
      <c r="D98" s="133" t="s">
        <v>35</v>
      </c>
      <c r="E98" s="140" t="s">
        <v>246</v>
      </c>
      <c r="F98" s="133" t="s">
        <v>345</v>
      </c>
      <c r="G98" s="133" t="s">
        <v>24</v>
      </c>
      <c r="H98" s="133" t="s">
        <v>562</v>
      </c>
      <c r="I98" s="134">
        <v>30</v>
      </c>
      <c r="J98" s="134">
        <v>18</v>
      </c>
      <c r="K98" s="135">
        <f>K99+K103</f>
        <v>6858.4400000000005</v>
      </c>
      <c r="L98" s="135">
        <v>16000</v>
      </c>
      <c r="M98" s="135">
        <v>10000</v>
      </c>
      <c r="N98" s="351"/>
      <c r="O98" s="351"/>
      <c r="P98" s="351"/>
      <c r="Q98" s="351"/>
      <c r="R98" s="351"/>
      <c r="S98" s="351"/>
      <c r="T98" s="351"/>
      <c r="U98" s="351"/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1"/>
      <c r="AN98" s="351"/>
      <c r="AO98" s="351"/>
      <c r="AP98" s="339"/>
    </row>
    <row r="99" spans="1:42" s="5" customFormat="1" ht="39.950000000000003" customHeight="1" x14ac:dyDescent="0.25">
      <c r="A99" s="534">
        <v>1</v>
      </c>
      <c r="B99" s="431" t="s">
        <v>70</v>
      </c>
      <c r="C99" s="431" t="s">
        <v>74</v>
      </c>
      <c r="D99" s="431" t="s">
        <v>35</v>
      </c>
      <c r="E99" s="116" t="s">
        <v>247</v>
      </c>
      <c r="F99" s="96" t="s">
        <v>345</v>
      </c>
      <c r="G99" s="96" t="s">
        <v>24</v>
      </c>
      <c r="H99" s="95">
        <v>9</v>
      </c>
      <c r="I99" s="95">
        <v>0</v>
      </c>
      <c r="J99" s="95">
        <v>0</v>
      </c>
      <c r="K99" s="344">
        <v>4673.6000000000004</v>
      </c>
      <c r="L99" s="350">
        <v>0</v>
      </c>
      <c r="M99" s="350">
        <v>0</v>
      </c>
      <c r="N99" s="351"/>
      <c r="O99" s="351"/>
      <c r="P99" s="351"/>
      <c r="Q99" s="351"/>
      <c r="R99" s="351"/>
      <c r="S99" s="351"/>
      <c r="T99" s="351"/>
      <c r="U99" s="351"/>
      <c r="V99" s="351"/>
      <c r="W99" s="351"/>
      <c r="X99" s="351"/>
      <c r="Y99" s="351"/>
      <c r="Z99" s="351"/>
      <c r="AA99" s="351"/>
      <c r="AB99" s="351"/>
      <c r="AC99" s="351"/>
      <c r="AD99" s="351"/>
      <c r="AE99" s="351"/>
      <c r="AF99" s="351"/>
      <c r="AG99" s="351"/>
      <c r="AH99" s="351"/>
      <c r="AI99" s="351"/>
      <c r="AJ99" s="351"/>
      <c r="AK99" s="351"/>
      <c r="AL99" s="351"/>
      <c r="AM99" s="351"/>
      <c r="AN99" s="351"/>
      <c r="AO99" s="351"/>
      <c r="AP99" s="339"/>
    </row>
    <row r="100" spans="1:42" s="5" customFormat="1" ht="35.25" customHeight="1" x14ac:dyDescent="0.25">
      <c r="A100" s="429"/>
      <c r="B100" s="429"/>
      <c r="C100" s="429"/>
      <c r="D100" s="429"/>
      <c r="E100" s="90" t="s">
        <v>266</v>
      </c>
      <c r="F100" s="358" t="s">
        <v>281</v>
      </c>
      <c r="G100" s="358" t="s">
        <v>281</v>
      </c>
      <c r="H100" s="352" t="s">
        <v>225</v>
      </c>
      <c r="I100" s="358" t="s">
        <v>281</v>
      </c>
      <c r="J100" s="358" t="s">
        <v>281</v>
      </c>
      <c r="K100" s="358" t="s">
        <v>281</v>
      </c>
      <c r="L100" s="358" t="s">
        <v>281</v>
      </c>
      <c r="M100" s="358" t="s">
        <v>281</v>
      </c>
      <c r="N100" s="351"/>
      <c r="O100" s="351"/>
      <c r="P100" s="351"/>
      <c r="Q100" s="351"/>
      <c r="R100" s="351"/>
      <c r="S100" s="351"/>
      <c r="T100" s="351"/>
      <c r="U100" s="351"/>
      <c r="V100" s="351"/>
      <c r="W100" s="351"/>
      <c r="X100" s="351"/>
      <c r="Y100" s="351"/>
      <c r="Z100" s="351"/>
      <c r="AA100" s="351"/>
      <c r="AB100" s="351"/>
      <c r="AC100" s="351"/>
      <c r="AD100" s="351"/>
      <c r="AE100" s="351"/>
      <c r="AF100" s="351"/>
      <c r="AG100" s="351"/>
      <c r="AH100" s="351"/>
      <c r="AI100" s="351"/>
      <c r="AJ100" s="351"/>
      <c r="AK100" s="351"/>
      <c r="AL100" s="351"/>
      <c r="AM100" s="351"/>
      <c r="AN100" s="351"/>
      <c r="AO100" s="351"/>
      <c r="AP100" s="339"/>
    </row>
    <row r="101" spans="1:42" s="5" customFormat="1" ht="37.5" customHeight="1" x14ac:dyDescent="0.25">
      <c r="A101" s="429"/>
      <c r="B101" s="429"/>
      <c r="C101" s="429"/>
      <c r="D101" s="429"/>
      <c r="E101" s="90" t="s">
        <v>248</v>
      </c>
      <c r="F101" s="358" t="s">
        <v>281</v>
      </c>
      <c r="G101" s="358" t="s">
        <v>281</v>
      </c>
      <c r="H101" s="352" t="s">
        <v>224</v>
      </c>
      <c r="I101" s="358" t="s">
        <v>281</v>
      </c>
      <c r="J101" s="358" t="s">
        <v>281</v>
      </c>
      <c r="K101" s="358" t="s">
        <v>281</v>
      </c>
      <c r="L101" s="358" t="s">
        <v>281</v>
      </c>
      <c r="M101" s="358" t="s">
        <v>281</v>
      </c>
      <c r="N101" s="351"/>
      <c r="O101" s="351"/>
      <c r="P101" s="351"/>
      <c r="Q101" s="351"/>
      <c r="R101" s="351"/>
      <c r="S101" s="351"/>
      <c r="T101" s="351"/>
      <c r="U101" s="351"/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1"/>
      <c r="AN101" s="351"/>
      <c r="AO101" s="351"/>
      <c r="AP101" s="339"/>
    </row>
    <row r="102" spans="1:42" s="5" customFormat="1" ht="30" customHeight="1" x14ac:dyDescent="0.25">
      <c r="A102" s="430"/>
      <c r="B102" s="430"/>
      <c r="C102" s="430"/>
      <c r="D102" s="430"/>
      <c r="E102" s="90" t="s">
        <v>249</v>
      </c>
      <c r="F102" s="358" t="s">
        <v>281</v>
      </c>
      <c r="G102" s="358" t="s">
        <v>281</v>
      </c>
      <c r="H102" s="352" t="s">
        <v>38</v>
      </c>
      <c r="I102" s="358" t="s">
        <v>281</v>
      </c>
      <c r="J102" s="358" t="s">
        <v>281</v>
      </c>
      <c r="K102" s="358" t="s">
        <v>281</v>
      </c>
      <c r="L102" s="358" t="s">
        <v>281</v>
      </c>
      <c r="M102" s="358" t="s">
        <v>281</v>
      </c>
      <c r="N102" s="351"/>
      <c r="O102" s="351"/>
      <c r="P102" s="351"/>
      <c r="Q102" s="351"/>
      <c r="R102" s="351"/>
      <c r="S102" s="351"/>
      <c r="T102" s="351"/>
      <c r="U102" s="351"/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351"/>
      <c r="AH102" s="351"/>
      <c r="AI102" s="351"/>
      <c r="AJ102" s="351"/>
      <c r="AK102" s="351"/>
      <c r="AL102" s="351"/>
      <c r="AM102" s="351"/>
      <c r="AN102" s="351"/>
      <c r="AO102" s="351"/>
      <c r="AP102" s="339"/>
    </row>
    <row r="103" spans="1:42" s="5" customFormat="1" ht="39.950000000000003" customHeight="1" x14ac:dyDescent="0.25">
      <c r="A103" s="534">
        <v>1</v>
      </c>
      <c r="B103" s="431" t="s">
        <v>70</v>
      </c>
      <c r="C103" s="431" t="s">
        <v>74</v>
      </c>
      <c r="D103" s="431" t="s">
        <v>35</v>
      </c>
      <c r="E103" s="116" t="s">
        <v>445</v>
      </c>
      <c r="F103" s="96" t="s">
        <v>345</v>
      </c>
      <c r="G103" s="96" t="s">
        <v>24</v>
      </c>
      <c r="H103" s="95">
        <v>4</v>
      </c>
      <c r="I103" s="95">
        <v>0</v>
      </c>
      <c r="J103" s="95">
        <v>0</v>
      </c>
      <c r="K103" s="344">
        <v>2184.84</v>
      </c>
      <c r="L103" s="350">
        <v>0</v>
      </c>
      <c r="M103" s="350">
        <v>0</v>
      </c>
      <c r="N103" s="351"/>
      <c r="O103" s="351"/>
      <c r="P103" s="351"/>
      <c r="Q103" s="351"/>
      <c r="R103" s="351"/>
      <c r="S103" s="351"/>
      <c r="T103" s="351"/>
      <c r="U103" s="351"/>
      <c r="V103" s="351"/>
      <c r="W103" s="351"/>
      <c r="X103" s="351"/>
      <c r="Y103" s="351"/>
      <c r="Z103" s="351"/>
      <c r="AA103" s="351"/>
      <c r="AB103" s="351"/>
      <c r="AC103" s="351"/>
      <c r="AD103" s="351"/>
      <c r="AE103" s="351"/>
      <c r="AF103" s="351"/>
      <c r="AG103" s="351"/>
      <c r="AH103" s="351"/>
      <c r="AI103" s="351"/>
      <c r="AJ103" s="351"/>
      <c r="AK103" s="351"/>
      <c r="AL103" s="351"/>
      <c r="AM103" s="351"/>
      <c r="AN103" s="351"/>
      <c r="AO103" s="351"/>
      <c r="AP103" s="339"/>
    </row>
    <row r="104" spans="1:42" s="5" customFormat="1" ht="35.25" customHeight="1" x14ac:dyDescent="0.25">
      <c r="A104" s="429"/>
      <c r="B104" s="429"/>
      <c r="C104" s="429"/>
      <c r="D104" s="429"/>
      <c r="E104" s="90" t="s">
        <v>266</v>
      </c>
      <c r="F104" s="358" t="s">
        <v>281</v>
      </c>
      <c r="G104" s="358" t="s">
        <v>281</v>
      </c>
      <c r="H104" s="352" t="s">
        <v>37</v>
      </c>
      <c r="I104" s="358" t="s">
        <v>281</v>
      </c>
      <c r="J104" s="358" t="s">
        <v>281</v>
      </c>
      <c r="K104" s="358" t="s">
        <v>281</v>
      </c>
      <c r="L104" s="358" t="s">
        <v>281</v>
      </c>
      <c r="M104" s="358" t="s">
        <v>281</v>
      </c>
      <c r="N104" s="351"/>
      <c r="O104" s="351"/>
      <c r="P104" s="351"/>
      <c r="Q104" s="351"/>
      <c r="R104" s="351"/>
      <c r="S104" s="351"/>
      <c r="T104" s="351"/>
      <c r="U104" s="351"/>
      <c r="V104" s="351"/>
      <c r="W104" s="351"/>
      <c r="X104" s="351"/>
      <c r="Y104" s="351"/>
      <c r="Z104" s="351"/>
      <c r="AA104" s="351"/>
      <c r="AB104" s="351"/>
      <c r="AC104" s="351"/>
      <c r="AD104" s="351"/>
      <c r="AE104" s="351"/>
      <c r="AF104" s="351"/>
      <c r="AG104" s="351"/>
      <c r="AH104" s="351"/>
      <c r="AI104" s="351"/>
      <c r="AJ104" s="351"/>
      <c r="AK104" s="351"/>
      <c r="AL104" s="351"/>
      <c r="AM104" s="351"/>
      <c r="AN104" s="351"/>
      <c r="AO104" s="351"/>
      <c r="AP104" s="339"/>
    </row>
    <row r="105" spans="1:42" s="5" customFormat="1" ht="39.75" customHeight="1" x14ac:dyDescent="0.25">
      <c r="A105" s="429"/>
      <c r="B105" s="429"/>
      <c r="C105" s="429"/>
      <c r="D105" s="429"/>
      <c r="E105" s="90" t="s">
        <v>248</v>
      </c>
      <c r="F105" s="358" t="s">
        <v>281</v>
      </c>
      <c r="G105" s="358" t="s">
        <v>281</v>
      </c>
      <c r="H105" s="352" t="s">
        <v>224</v>
      </c>
      <c r="I105" s="358" t="s">
        <v>281</v>
      </c>
      <c r="J105" s="358" t="s">
        <v>281</v>
      </c>
      <c r="K105" s="358" t="s">
        <v>281</v>
      </c>
      <c r="L105" s="358" t="s">
        <v>281</v>
      </c>
      <c r="M105" s="358" t="s">
        <v>281</v>
      </c>
      <c r="N105" s="351"/>
      <c r="O105" s="351"/>
      <c r="P105" s="351"/>
      <c r="Q105" s="351"/>
      <c r="R105" s="351"/>
      <c r="S105" s="351"/>
      <c r="T105" s="351"/>
      <c r="U105" s="351"/>
      <c r="V105" s="351"/>
      <c r="W105" s="351"/>
      <c r="X105" s="351"/>
      <c r="Y105" s="351"/>
      <c r="Z105" s="351"/>
      <c r="AA105" s="351"/>
      <c r="AB105" s="351"/>
      <c r="AC105" s="351"/>
      <c r="AD105" s="351"/>
      <c r="AE105" s="351"/>
      <c r="AF105" s="351"/>
      <c r="AG105" s="351"/>
      <c r="AH105" s="351"/>
      <c r="AI105" s="351"/>
      <c r="AJ105" s="351"/>
      <c r="AK105" s="351"/>
      <c r="AL105" s="351"/>
      <c r="AM105" s="351"/>
      <c r="AN105" s="351"/>
      <c r="AO105" s="351"/>
      <c r="AP105" s="339"/>
    </row>
    <row r="106" spans="1:42" s="5" customFormat="1" ht="30" customHeight="1" x14ac:dyDescent="0.25">
      <c r="A106" s="430"/>
      <c r="B106" s="430"/>
      <c r="C106" s="430"/>
      <c r="D106" s="430"/>
      <c r="E106" s="90" t="s">
        <v>249</v>
      </c>
      <c r="F106" s="358" t="s">
        <v>281</v>
      </c>
      <c r="G106" s="358" t="s">
        <v>281</v>
      </c>
      <c r="H106" s="352" t="s">
        <v>38</v>
      </c>
      <c r="I106" s="358" t="s">
        <v>281</v>
      </c>
      <c r="J106" s="358" t="s">
        <v>281</v>
      </c>
      <c r="K106" s="358" t="s">
        <v>281</v>
      </c>
      <c r="L106" s="358" t="s">
        <v>281</v>
      </c>
      <c r="M106" s="358" t="s">
        <v>281</v>
      </c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1"/>
      <c r="AN106" s="351"/>
      <c r="AO106" s="351"/>
      <c r="AP106" s="339"/>
    </row>
    <row r="107" spans="1:42" s="5" customFormat="1" ht="39.950000000000003" customHeight="1" x14ac:dyDescent="0.25">
      <c r="A107" s="534">
        <v>1</v>
      </c>
      <c r="B107" s="431" t="s">
        <v>70</v>
      </c>
      <c r="C107" s="431" t="s">
        <v>74</v>
      </c>
      <c r="D107" s="431" t="s">
        <v>35</v>
      </c>
      <c r="E107" s="116" t="s">
        <v>250</v>
      </c>
      <c r="F107" s="96" t="s">
        <v>345</v>
      </c>
      <c r="G107" s="96" t="s">
        <v>24</v>
      </c>
      <c r="H107" s="95">
        <v>0</v>
      </c>
      <c r="I107" s="95">
        <v>30</v>
      </c>
      <c r="J107" s="95">
        <v>0</v>
      </c>
      <c r="K107" s="344">
        <v>0</v>
      </c>
      <c r="L107" s="350">
        <v>16000</v>
      </c>
      <c r="M107" s="350">
        <v>0</v>
      </c>
      <c r="N107" s="351"/>
      <c r="O107" s="351"/>
      <c r="P107" s="351"/>
      <c r="Q107" s="351"/>
      <c r="R107" s="351"/>
      <c r="S107" s="351"/>
      <c r="T107" s="351"/>
      <c r="U107" s="351"/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1"/>
      <c r="AJ107" s="351"/>
      <c r="AK107" s="351"/>
      <c r="AL107" s="351"/>
      <c r="AM107" s="351"/>
      <c r="AN107" s="351"/>
      <c r="AO107" s="351"/>
      <c r="AP107" s="339"/>
    </row>
    <row r="108" spans="1:42" s="5" customFormat="1" ht="39" customHeight="1" x14ac:dyDescent="0.25">
      <c r="A108" s="535"/>
      <c r="B108" s="432"/>
      <c r="C108" s="432"/>
      <c r="D108" s="432"/>
      <c r="E108" s="90" t="s">
        <v>266</v>
      </c>
      <c r="F108" s="358" t="s">
        <v>281</v>
      </c>
      <c r="G108" s="358" t="s">
        <v>281</v>
      </c>
      <c r="H108" s="358" t="s">
        <v>281</v>
      </c>
      <c r="I108" s="353" t="s">
        <v>55</v>
      </c>
      <c r="J108" s="358" t="s">
        <v>281</v>
      </c>
      <c r="K108" s="358" t="s">
        <v>281</v>
      </c>
      <c r="L108" s="358" t="s">
        <v>281</v>
      </c>
      <c r="M108" s="358" t="s">
        <v>281</v>
      </c>
      <c r="N108" s="351"/>
      <c r="O108" s="351"/>
      <c r="P108" s="351"/>
      <c r="Q108" s="351"/>
      <c r="R108" s="351"/>
      <c r="S108" s="351"/>
      <c r="T108" s="351"/>
      <c r="U108" s="351"/>
      <c r="V108" s="351"/>
      <c r="W108" s="351"/>
      <c r="X108" s="351"/>
      <c r="Y108" s="351"/>
      <c r="Z108" s="351"/>
      <c r="AA108" s="351"/>
      <c r="AB108" s="351"/>
      <c r="AC108" s="351"/>
      <c r="AD108" s="351"/>
      <c r="AE108" s="351"/>
      <c r="AF108" s="351"/>
      <c r="AG108" s="351"/>
      <c r="AH108" s="351"/>
      <c r="AI108" s="351"/>
      <c r="AJ108" s="351"/>
      <c r="AK108" s="351"/>
      <c r="AL108" s="351"/>
      <c r="AM108" s="351"/>
      <c r="AN108" s="351"/>
      <c r="AO108" s="351"/>
      <c r="AP108" s="339"/>
    </row>
    <row r="109" spans="1:42" s="5" customFormat="1" ht="37.5" customHeight="1" x14ac:dyDescent="0.25">
      <c r="A109" s="535"/>
      <c r="B109" s="432"/>
      <c r="C109" s="432"/>
      <c r="D109" s="432"/>
      <c r="E109" s="90" t="s">
        <v>248</v>
      </c>
      <c r="F109" s="358" t="s">
        <v>281</v>
      </c>
      <c r="G109" s="358" t="s">
        <v>281</v>
      </c>
      <c r="H109" s="358" t="s">
        <v>281</v>
      </c>
      <c r="I109" s="353" t="s">
        <v>223</v>
      </c>
      <c r="J109" s="358" t="s">
        <v>281</v>
      </c>
      <c r="K109" s="358" t="s">
        <v>281</v>
      </c>
      <c r="L109" s="358" t="s">
        <v>281</v>
      </c>
      <c r="M109" s="358" t="s">
        <v>281</v>
      </c>
      <c r="N109" s="351"/>
      <c r="O109" s="351"/>
      <c r="P109" s="351"/>
      <c r="Q109" s="351"/>
      <c r="R109" s="351"/>
      <c r="S109" s="351"/>
      <c r="T109" s="351"/>
      <c r="U109" s="351"/>
      <c r="V109" s="351"/>
      <c r="W109" s="351"/>
      <c r="X109" s="351"/>
      <c r="Y109" s="351"/>
      <c r="Z109" s="351"/>
      <c r="AA109" s="351"/>
      <c r="AB109" s="351"/>
      <c r="AC109" s="351"/>
      <c r="AD109" s="351"/>
      <c r="AE109" s="351"/>
      <c r="AF109" s="351"/>
      <c r="AG109" s="351"/>
      <c r="AH109" s="351"/>
      <c r="AI109" s="351"/>
      <c r="AJ109" s="351"/>
      <c r="AK109" s="351"/>
      <c r="AL109" s="351"/>
      <c r="AM109" s="351"/>
      <c r="AN109" s="351"/>
      <c r="AO109" s="351"/>
      <c r="AP109" s="339"/>
    </row>
    <row r="110" spans="1:42" s="5" customFormat="1" ht="30" customHeight="1" x14ac:dyDescent="0.25">
      <c r="A110" s="536"/>
      <c r="B110" s="435"/>
      <c r="C110" s="435"/>
      <c r="D110" s="435"/>
      <c r="E110" s="90" t="s">
        <v>249</v>
      </c>
      <c r="F110" s="358" t="s">
        <v>281</v>
      </c>
      <c r="G110" s="358" t="s">
        <v>281</v>
      </c>
      <c r="H110" s="358" t="s">
        <v>281</v>
      </c>
      <c r="I110" s="353" t="s">
        <v>38</v>
      </c>
      <c r="J110" s="358" t="s">
        <v>281</v>
      </c>
      <c r="K110" s="358" t="s">
        <v>281</v>
      </c>
      <c r="L110" s="358" t="s">
        <v>281</v>
      </c>
      <c r="M110" s="358" t="s">
        <v>281</v>
      </c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1"/>
      <c r="Z110" s="351"/>
      <c r="AA110" s="351"/>
      <c r="AB110" s="351"/>
      <c r="AC110" s="351"/>
      <c r="AD110" s="351"/>
      <c r="AE110" s="351"/>
      <c r="AF110" s="351"/>
      <c r="AG110" s="351"/>
      <c r="AH110" s="351"/>
      <c r="AI110" s="351"/>
      <c r="AJ110" s="351"/>
      <c r="AK110" s="351"/>
      <c r="AL110" s="351"/>
      <c r="AM110" s="351"/>
      <c r="AN110" s="351"/>
      <c r="AO110" s="351"/>
      <c r="AP110" s="339"/>
    </row>
    <row r="111" spans="1:42" s="5" customFormat="1" ht="36" customHeight="1" x14ac:dyDescent="0.25">
      <c r="A111" s="534">
        <v>1</v>
      </c>
      <c r="B111" s="431" t="s">
        <v>70</v>
      </c>
      <c r="C111" s="431" t="s">
        <v>74</v>
      </c>
      <c r="D111" s="431" t="s">
        <v>35</v>
      </c>
      <c r="E111" s="116" t="s">
        <v>251</v>
      </c>
      <c r="F111" s="96" t="s">
        <v>345</v>
      </c>
      <c r="G111" s="96" t="s">
        <v>24</v>
      </c>
      <c r="H111" s="95">
        <v>0</v>
      </c>
      <c r="I111" s="95">
        <v>0</v>
      </c>
      <c r="J111" s="95">
        <v>18</v>
      </c>
      <c r="K111" s="344">
        <v>0</v>
      </c>
      <c r="L111" s="350">
        <v>0</v>
      </c>
      <c r="M111" s="350">
        <v>10000</v>
      </c>
      <c r="N111" s="351"/>
      <c r="O111" s="351"/>
      <c r="P111" s="351"/>
      <c r="Q111" s="351"/>
      <c r="R111" s="351"/>
      <c r="S111" s="351"/>
      <c r="T111" s="351"/>
      <c r="U111" s="351"/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  <c r="AH111" s="351"/>
      <c r="AI111" s="351"/>
      <c r="AJ111" s="351"/>
      <c r="AK111" s="351"/>
      <c r="AL111" s="351"/>
      <c r="AM111" s="351"/>
      <c r="AN111" s="351"/>
      <c r="AO111" s="351"/>
      <c r="AP111" s="339"/>
    </row>
    <row r="112" spans="1:42" ht="37.5" customHeight="1" x14ac:dyDescent="0.25">
      <c r="A112" s="535"/>
      <c r="B112" s="432"/>
      <c r="C112" s="432"/>
      <c r="D112" s="432"/>
      <c r="E112" s="90" t="s">
        <v>266</v>
      </c>
      <c r="F112" s="358" t="s">
        <v>281</v>
      </c>
      <c r="G112" s="358" t="s">
        <v>281</v>
      </c>
      <c r="H112" s="358" t="s">
        <v>281</v>
      </c>
      <c r="I112" s="358" t="s">
        <v>281</v>
      </c>
      <c r="J112" s="348" t="s">
        <v>55</v>
      </c>
      <c r="K112" s="358" t="s">
        <v>281</v>
      </c>
      <c r="L112" s="358" t="s">
        <v>281</v>
      </c>
      <c r="M112" s="358" t="s">
        <v>281</v>
      </c>
    </row>
    <row r="113" spans="1:42" s="351" customFormat="1" ht="36" customHeight="1" x14ac:dyDescent="0.25">
      <c r="A113" s="535"/>
      <c r="B113" s="432"/>
      <c r="C113" s="432"/>
      <c r="D113" s="432"/>
      <c r="E113" s="90" t="s">
        <v>248</v>
      </c>
      <c r="F113" s="358" t="s">
        <v>281</v>
      </c>
      <c r="G113" s="358" t="s">
        <v>281</v>
      </c>
      <c r="H113" s="358" t="s">
        <v>281</v>
      </c>
      <c r="I113" s="358" t="s">
        <v>281</v>
      </c>
      <c r="J113" s="348" t="s">
        <v>223</v>
      </c>
      <c r="K113" s="358" t="s">
        <v>281</v>
      </c>
      <c r="L113" s="358" t="s">
        <v>281</v>
      </c>
      <c r="M113" s="358" t="s">
        <v>281</v>
      </c>
      <c r="AP113" s="339"/>
    </row>
    <row r="114" spans="1:42" s="351" customFormat="1" ht="30" customHeight="1" x14ac:dyDescent="0.25">
      <c r="A114" s="536"/>
      <c r="B114" s="435"/>
      <c r="C114" s="435"/>
      <c r="D114" s="435"/>
      <c r="E114" s="90" t="s">
        <v>249</v>
      </c>
      <c r="F114" s="358" t="s">
        <v>281</v>
      </c>
      <c r="G114" s="358" t="s">
        <v>281</v>
      </c>
      <c r="H114" s="358" t="s">
        <v>281</v>
      </c>
      <c r="I114" s="358" t="s">
        <v>281</v>
      </c>
      <c r="J114" s="348" t="s">
        <v>38</v>
      </c>
      <c r="K114" s="358" t="s">
        <v>281</v>
      </c>
      <c r="L114" s="358" t="s">
        <v>281</v>
      </c>
      <c r="M114" s="358" t="s">
        <v>281</v>
      </c>
      <c r="AP114" s="339"/>
    </row>
    <row r="115" spans="1:42" s="351" customFormat="1" ht="50.1" customHeight="1" x14ac:dyDescent="0.25">
      <c r="A115" s="134">
        <v>1</v>
      </c>
      <c r="B115" s="133" t="s">
        <v>70</v>
      </c>
      <c r="C115" s="133" t="s">
        <v>446</v>
      </c>
      <c r="D115" s="133" t="s">
        <v>73</v>
      </c>
      <c r="E115" s="140" t="s">
        <v>447</v>
      </c>
      <c r="F115" s="133" t="s">
        <v>448</v>
      </c>
      <c r="G115" s="133" t="s">
        <v>24</v>
      </c>
      <c r="H115" s="133" t="s">
        <v>556</v>
      </c>
      <c r="I115" s="134">
        <v>1</v>
      </c>
      <c r="J115" s="134">
        <v>0</v>
      </c>
      <c r="K115" s="135">
        <f>SUM(K116:K145)</f>
        <v>23153.705889999997</v>
      </c>
      <c r="L115" s="135">
        <f>L146</f>
        <v>3780.95</v>
      </c>
      <c r="M115" s="135">
        <v>0</v>
      </c>
      <c r="AP115" s="339"/>
    </row>
    <row r="116" spans="1:42" s="351" customFormat="1" ht="50.1" customHeight="1" x14ac:dyDescent="0.25">
      <c r="A116" s="534">
        <v>1</v>
      </c>
      <c r="B116" s="431" t="s">
        <v>70</v>
      </c>
      <c r="C116" s="431" t="s">
        <v>446</v>
      </c>
      <c r="D116" s="431" t="s">
        <v>73</v>
      </c>
      <c r="E116" s="116" t="s">
        <v>490</v>
      </c>
      <c r="F116" s="96" t="s">
        <v>448</v>
      </c>
      <c r="G116" s="96" t="s">
        <v>24</v>
      </c>
      <c r="H116" s="95">
        <v>1</v>
      </c>
      <c r="I116" s="95">
        <v>0</v>
      </c>
      <c r="J116" s="95">
        <v>0</v>
      </c>
      <c r="K116" s="344">
        <v>3183.6986999999999</v>
      </c>
      <c r="L116" s="350">
        <v>0</v>
      </c>
      <c r="M116" s="350">
        <v>0</v>
      </c>
      <c r="AP116" s="339"/>
    </row>
    <row r="117" spans="1:42" s="351" customFormat="1" ht="20.100000000000001" customHeight="1" x14ac:dyDescent="0.25">
      <c r="A117" s="429"/>
      <c r="B117" s="429"/>
      <c r="C117" s="429"/>
      <c r="D117" s="429"/>
      <c r="E117" s="90" t="s">
        <v>449</v>
      </c>
      <c r="F117" s="358" t="s">
        <v>281</v>
      </c>
      <c r="G117" s="358" t="s">
        <v>281</v>
      </c>
      <c r="H117" s="352" t="s">
        <v>54</v>
      </c>
      <c r="I117" s="358" t="s">
        <v>281</v>
      </c>
      <c r="J117" s="358" t="s">
        <v>281</v>
      </c>
      <c r="K117" s="358" t="s">
        <v>281</v>
      </c>
      <c r="L117" s="358" t="s">
        <v>281</v>
      </c>
      <c r="M117" s="358" t="s">
        <v>281</v>
      </c>
      <c r="AP117" s="339"/>
    </row>
    <row r="118" spans="1:42" s="351" customFormat="1" ht="20.100000000000001" customHeight="1" x14ac:dyDescent="0.25">
      <c r="A118" s="429"/>
      <c r="B118" s="429"/>
      <c r="C118" s="429"/>
      <c r="D118" s="429"/>
      <c r="E118" s="90" t="s">
        <v>450</v>
      </c>
      <c r="F118" s="358" t="s">
        <v>281</v>
      </c>
      <c r="G118" s="358" t="s">
        <v>281</v>
      </c>
      <c r="H118" s="352" t="s">
        <v>38</v>
      </c>
      <c r="I118" s="358" t="s">
        <v>281</v>
      </c>
      <c r="J118" s="358" t="s">
        <v>281</v>
      </c>
      <c r="K118" s="358" t="s">
        <v>281</v>
      </c>
      <c r="L118" s="358" t="s">
        <v>281</v>
      </c>
      <c r="M118" s="358" t="s">
        <v>281</v>
      </c>
      <c r="AP118" s="339"/>
    </row>
    <row r="119" spans="1:42" s="351" customFormat="1" ht="50.1" customHeight="1" x14ac:dyDescent="0.25">
      <c r="A119" s="534">
        <v>1</v>
      </c>
      <c r="B119" s="431" t="s">
        <v>70</v>
      </c>
      <c r="C119" s="431" t="s">
        <v>446</v>
      </c>
      <c r="D119" s="431" t="s">
        <v>73</v>
      </c>
      <c r="E119" s="116" t="s">
        <v>491</v>
      </c>
      <c r="F119" s="96" t="s">
        <v>448</v>
      </c>
      <c r="G119" s="96" t="s">
        <v>24</v>
      </c>
      <c r="H119" s="95">
        <v>1</v>
      </c>
      <c r="I119" s="95">
        <v>0</v>
      </c>
      <c r="J119" s="95">
        <v>0</v>
      </c>
      <c r="K119" s="344">
        <v>3059.6642999999999</v>
      </c>
      <c r="L119" s="350">
        <v>0</v>
      </c>
      <c r="M119" s="350">
        <v>0</v>
      </c>
      <c r="AP119" s="339"/>
    </row>
    <row r="120" spans="1:42" s="351" customFormat="1" ht="20.100000000000001" customHeight="1" x14ac:dyDescent="0.25">
      <c r="A120" s="429"/>
      <c r="B120" s="429"/>
      <c r="C120" s="429"/>
      <c r="D120" s="429"/>
      <c r="E120" s="90" t="s">
        <v>449</v>
      </c>
      <c r="F120" s="358" t="s">
        <v>281</v>
      </c>
      <c r="G120" s="358" t="s">
        <v>281</v>
      </c>
      <c r="H120" s="352" t="s">
        <v>225</v>
      </c>
      <c r="I120" s="358" t="s">
        <v>281</v>
      </c>
      <c r="J120" s="358" t="s">
        <v>281</v>
      </c>
      <c r="K120" s="358" t="s">
        <v>281</v>
      </c>
      <c r="L120" s="358" t="s">
        <v>281</v>
      </c>
      <c r="M120" s="358" t="s">
        <v>281</v>
      </c>
      <c r="AP120" s="339"/>
    </row>
    <row r="121" spans="1:42" s="351" customFormat="1" ht="20.100000000000001" customHeight="1" x14ac:dyDescent="0.25">
      <c r="A121" s="429"/>
      <c r="B121" s="429"/>
      <c r="C121" s="429"/>
      <c r="D121" s="429"/>
      <c r="E121" s="90" t="s">
        <v>450</v>
      </c>
      <c r="F121" s="358" t="s">
        <v>281</v>
      </c>
      <c r="G121" s="358" t="s">
        <v>281</v>
      </c>
      <c r="H121" s="352" t="s">
        <v>38</v>
      </c>
      <c r="I121" s="358" t="s">
        <v>281</v>
      </c>
      <c r="J121" s="358" t="s">
        <v>281</v>
      </c>
      <c r="K121" s="358" t="s">
        <v>281</v>
      </c>
      <c r="L121" s="358" t="s">
        <v>281</v>
      </c>
      <c r="M121" s="358" t="s">
        <v>281</v>
      </c>
      <c r="AP121" s="339"/>
    </row>
    <row r="122" spans="1:42" s="351" customFormat="1" ht="50.1" customHeight="1" x14ac:dyDescent="0.25">
      <c r="A122" s="534">
        <v>1</v>
      </c>
      <c r="B122" s="431" t="s">
        <v>70</v>
      </c>
      <c r="C122" s="431" t="s">
        <v>446</v>
      </c>
      <c r="D122" s="431" t="s">
        <v>73</v>
      </c>
      <c r="E122" s="116" t="s">
        <v>492</v>
      </c>
      <c r="F122" s="96" t="s">
        <v>448</v>
      </c>
      <c r="G122" s="96" t="s">
        <v>24</v>
      </c>
      <c r="H122" s="95">
        <v>1</v>
      </c>
      <c r="I122" s="95">
        <v>0</v>
      </c>
      <c r="J122" s="95">
        <v>0</v>
      </c>
      <c r="K122" s="344">
        <v>2120.9013</v>
      </c>
      <c r="L122" s="350">
        <v>0</v>
      </c>
      <c r="M122" s="350">
        <v>0</v>
      </c>
      <c r="AP122" s="339"/>
    </row>
    <row r="123" spans="1:42" s="351" customFormat="1" ht="20.100000000000001" customHeight="1" x14ac:dyDescent="0.25">
      <c r="A123" s="429"/>
      <c r="B123" s="429"/>
      <c r="C123" s="429"/>
      <c r="D123" s="429"/>
      <c r="E123" s="90" t="s">
        <v>449</v>
      </c>
      <c r="F123" s="358" t="s">
        <v>281</v>
      </c>
      <c r="G123" s="358" t="s">
        <v>281</v>
      </c>
      <c r="H123" s="352" t="s">
        <v>225</v>
      </c>
      <c r="I123" s="358" t="s">
        <v>281</v>
      </c>
      <c r="J123" s="358" t="s">
        <v>281</v>
      </c>
      <c r="K123" s="358" t="s">
        <v>281</v>
      </c>
      <c r="L123" s="358" t="s">
        <v>281</v>
      </c>
      <c r="M123" s="358" t="s">
        <v>281</v>
      </c>
      <c r="AP123" s="339"/>
    </row>
    <row r="124" spans="1:42" s="351" customFormat="1" ht="20.100000000000001" customHeight="1" x14ac:dyDescent="0.25">
      <c r="A124" s="429"/>
      <c r="B124" s="429"/>
      <c r="C124" s="429"/>
      <c r="D124" s="429"/>
      <c r="E124" s="90" t="s">
        <v>450</v>
      </c>
      <c r="F124" s="358" t="s">
        <v>281</v>
      </c>
      <c r="G124" s="358" t="s">
        <v>281</v>
      </c>
      <c r="H124" s="352" t="s">
        <v>38</v>
      </c>
      <c r="I124" s="358" t="s">
        <v>281</v>
      </c>
      <c r="J124" s="358" t="s">
        <v>281</v>
      </c>
      <c r="K124" s="358" t="s">
        <v>281</v>
      </c>
      <c r="L124" s="358" t="s">
        <v>281</v>
      </c>
      <c r="M124" s="358" t="s">
        <v>281</v>
      </c>
      <c r="AP124" s="339"/>
    </row>
    <row r="125" spans="1:42" s="351" customFormat="1" ht="50.1" customHeight="1" x14ac:dyDescent="0.25">
      <c r="A125" s="534">
        <v>1</v>
      </c>
      <c r="B125" s="431" t="s">
        <v>70</v>
      </c>
      <c r="C125" s="431" t="s">
        <v>446</v>
      </c>
      <c r="D125" s="431" t="s">
        <v>73</v>
      </c>
      <c r="E125" s="116" t="s">
        <v>493</v>
      </c>
      <c r="F125" s="96" t="s">
        <v>448</v>
      </c>
      <c r="G125" s="96" t="s">
        <v>24</v>
      </c>
      <c r="H125" s="95">
        <v>1</v>
      </c>
      <c r="I125" s="95">
        <v>0</v>
      </c>
      <c r="J125" s="95">
        <v>0</v>
      </c>
      <c r="K125" s="344">
        <v>1239.65265</v>
      </c>
      <c r="L125" s="350">
        <v>0</v>
      </c>
      <c r="M125" s="350">
        <v>0</v>
      </c>
      <c r="AP125" s="339"/>
    </row>
    <row r="126" spans="1:42" s="351" customFormat="1" ht="20.100000000000001" customHeight="1" x14ac:dyDescent="0.25">
      <c r="A126" s="429"/>
      <c r="B126" s="429"/>
      <c r="C126" s="429"/>
      <c r="D126" s="429"/>
      <c r="E126" s="90" t="s">
        <v>449</v>
      </c>
      <c r="F126" s="358" t="s">
        <v>281</v>
      </c>
      <c r="G126" s="358" t="s">
        <v>281</v>
      </c>
      <c r="H126" s="352" t="s">
        <v>68</v>
      </c>
      <c r="I126" s="358" t="s">
        <v>281</v>
      </c>
      <c r="J126" s="358" t="s">
        <v>281</v>
      </c>
      <c r="K126" s="358" t="s">
        <v>281</v>
      </c>
      <c r="L126" s="358" t="s">
        <v>281</v>
      </c>
      <c r="M126" s="358" t="s">
        <v>281</v>
      </c>
      <c r="AP126" s="339"/>
    </row>
    <row r="127" spans="1:42" s="351" customFormat="1" ht="20.100000000000001" customHeight="1" x14ac:dyDescent="0.25">
      <c r="A127" s="429"/>
      <c r="B127" s="429"/>
      <c r="C127" s="429"/>
      <c r="D127" s="429"/>
      <c r="E127" s="90" t="s">
        <v>450</v>
      </c>
      <c r="F127" s="358" t="s">
        <v>281</v>
      </c>
      <c r="G127" s="358" t="s">
        <v>281</v>
      </c>
      <c r="H127" s="352" t="s">
        <v>225</v>
      </c>
      <c r="I127" s="358" t="s">
        <v>281</v>
      </c>
      <c r="J127" s="358" t="s">
        <v>281</v>
      </c>
      <c r="K127" s="358" t="s">
        <v>281</v>
      </c>
      <c r="L127" s="358" t="s">
        <v>281</v>
      </c>
      <c r="M127" s="358" t="s">
        <v>281</v>
      </c>
      <c r="AP127" s="339"/>
    </row>
    <row r="128" spans="1:42" s="351" customFormat="1" ht="50.1" customHeight="1" x14ac:dyDescent="0.25">
      <c r="A128" s="534">
        <v>1</v>
      </c>
      <c r="B128" s="431" t="s">
        <v>70</v>
      </c>
      <c r="C128" s="431" t="s">
        <v>446</v>
      </c>
      <c r="D128" s="431" t="s">
        <v>73</v>
      </c>
      <c r="E128" s="116" t="s">
        <v>494</v>
      </c>
      <c r="F128" s="96" t="s">
        <v>448</v>
      </c>
      <c r="G128" s="96" t="s">
        <v>24</v>
      </c>
      <c r="H128" s="95">
        <v>1</v>
      </c>
      <c r="I128" s="95">
        <v>0</v>
      </c>
      <c r="J128" s="95">
        <v>0</v>
      </c>
      <c r="K128" s="344">
        <v>2146.4830000000002</v>
      </c>
      <c r="L128" s="350">
        <v>0</v>
      </c>
      <c r="M128" s="350">
        <v>0</v>
      </c>
      <c r="AP128" s="339"/>
    </row>
    <row r="129" spans="1:42" s="351" customFormat="1" ht="20.100000000000001" customHeight="1" x14ac:dyDescent="0.25">
      <c r="A129" s="429"/>
      <c r="B129" s="429"/>
      <c r="C129" s="429"/>
      <c r="D129" s="429"/>
      <c r="E129" s="90" t="s">
        <v>449</v>
      </c>
      <c r="F129" s="358" t="s">
        <v>281</v>
      </c>
      <c r="G129" s="358" t="s">
        <v>281</v>
      </c>
      <c r="H129" s="352" t="s">
        <v>68</v>
      </c>
      <c r="I129" s="358" t="s">
        <v>281</v>
      </c>
      <c r="J129" s="358" t="s">
        <v>281</v>
      </c>
      <c r="K129" s="358" t="s">
        <v>281</v>
      </c>
      <c r="L129" s="358" t="s">
        <v>281</v>
      </c>
      <c r="M129" s="358" t="s">
        <v>281</v>
      </c>
      <c r="AP129" s="339"/>
    </row>
    <row r="130" spans="1:42" s="351" customFormat="1" ht="20.100000000000001" customHeight="1" x14ac:dyDescent="0.25">
      <c r="A130" s="429"/>
      <c r="B130" s="429"/>
      <c r="C130" s="429"/>
      <c r="D130" s="429"/>
      <c r="E130" s="90" t="s">
        <v>450</v>
      </c>
      <c r="F130" s="358" t="s">
        <v>281</v>
      </c>
      <c r="G130" s="358" t="s">
        <v>281</v>
      </c>
      <c r="H130" s="352" t="s">
        <v>225</v>
      </c>
      <c r="I130" s="358" t="s">
        <v>281</v>
      </c>
      <c r="J130" s="358" t="s">
        <v>281</v>
      </c>
      <c r="K130" s="358" t="s">
        <v>281</v>
      </c>
      <c r="L130" s="358" t="s">
        <v>281</v>
      </c>
      <c r="M130" s="358" t="s">
        <v>281</v>
      </c>
      <c r="AP130" s="339"/>
    </row>
    <row r="131" spans="1:42" s="351" customFormat="1" ht="50.1" customHeight="1" x14ac:dyDescent="0.25">
      <c r="A131" s="534">
        <v>1</v>
      </c>
      <c r="B131" s="431" t="s">
        <v>70</v>
      </c>
      <c r="C131" s="431" t="s">
        <v>446</v>
      </c>
      <c r="D131" s="431" t="s">
        <v>73</v>
      </c>
      <c r="E131" s="116" t="s">
        <v>495</v>
      </c>
      <c r="F131" s="96" t="s">
        <v>448</v>
      </c>
      <c r="G131" s="96" t="s">
        <v>24</v>
      </c>
      <c r="H131" s="95">
        <v>1</v>
      </c>
      <c r="I131" s="95">
        <v>0</v>
      </c>
      <c r="J131" s="95">
        <v>0</v>
      </c>
      <c r="K131" s="344">
        <v>2907.4185400000001</v>
      </c>
      <c r="L131" s="350">
        <v>0</v>
      </c>
      <c r="M131" s="350">
        <v>0</v>
      </c>
      <c r="AP131" s="339"/>
    </row>
    <row r="132" spans="1:42" s="351" customFormat="1" ht="20.100000000000001" customHeight="1" x14ac:dyDescent="0.25">
      <c r="A132" s="429"/>
      <c r="B132" s="429"/>
      <c r="C132" s="429"/>
      <c r="D132" s="429"/>
      <c r="E132" s="90" t="s">
        <v>449</v>
      </c>
      <c r="F132" s="358" t="s">
        <v>281</v>
      </c>
      <c r="G132" s="358" t="s">
        <v>281</v>
      </c>
      <c r="H132" s="352" t="s">
        <v>55</v>
      </c>
      <c r="I132" s="358" t="s">
        <v>281</v>
      </c>
      <c r="J132" s="358" t="s">
        <v>281</v>
      </c>
      <c r="K132" s="358" t="s">
        <v>281</v>
      </c>
      <c r="L132" s="358" t="s">
        <v>281</v>
      </c>
      <c r="M132" s="358" t="s">
        <v>281</v>
      </c>
      <c r="AP132" s="339"/>
    </row>
    <row r="133" spans="1:42" s="351" customFormat="1" ht="20.100000000000001" customHeight="1" x14ac:dyDescent="0.25">
      <c r="A133" s="429"/>
      <c r="B133" s="429"/>
      <c r="C133" s="429"/>
      <c r="D133" s="429"/>
      <c r="E133" s="90" t="s">
        <v>450</v>
      </c>
      <c r="F133" s="358" t="s">
        <v>281</v>
      </c>
      <c r="G133" s="358" t="s">
        <v>281</v>
      </c>
      <c r="H133" s="352" t="s">
        <v>38</v>
      </c>
      <c r="I133" s="358" t="s">
        <v>281</v>
      </c>
      <c r="J133" s="358" t="s">
        <v>281</v>
      </c>
      <c r="K133" s="358" t="s">
        <v>281</v>
      </c>
      <c r="L133" s="358" t="s">
        <v>281</v>
      </c>
      <c r="M133" s="358" t="s">
        <v>281</v>
      </c>
      <c r="AP133" s="339"/>
    </row>
    <row r="134" spans="1:42" s="351" customFormat="1" ht="50.1" customHeight="1" x14ac:dyDescent="0.25">
      <c r="A134" s="534">
        <v>1</v>
      </c>
      <c r="B134" s="431" t="s">
        <v>70</v>
      </c>
      <c r="C134" s="431" t="s">
        <v>446</v>
      </c>
      <c r="D134" s="431" t="s">
        <v>73</v>
      </c>
      <c r="E134" s="116" t="s">
        <v>496</v>
      </c>
      <c r="F134" s="96" t="s">
        <v>448</v>
      </c>
      <c r="G134" s="96" t="s">
        <v>24</v>
      </c>
      <c r="H134" s="95">
        <v>1</v>
      </c>
      <c r="I134" s="95">
        <v>0</v>
      </c>
      <c r="J134" s="95">
        <v>0</v>
      </c>
      <c r="K134" s="344">
        <v>2252.6617700000002</v>
      </c>
      <c r="L134" s="350">
        <v>0</v>
      </c>
      <c r="M134" s="350">
        <v>0</v>
      </c>
      <c r="AP134" s="339"/>
    </row>
    <row r="135" spans="1:42" s="351" customFormat="1" ht="20.100000000000001" customHeight="1" x14ac:dyDescent="0.25">
      <c r="A135" s="429"/>
      <c r="B135" s="429"/>
      <c r="C135" s="429"/>
      <c r="D135" s="429"/>
      <c r="E135" s="90" t="s">
        <v>449</v>
      </c>
      <c r="F135" s="358" t="s">
        <v>281</v>
      </c>
      <c r="G135" s="358" t="s">
        <v>281</v>
      </c>
      <c r="H135" s="352" t="s">
        <v>55</v>
      </c>
      <c r="I135" s="358" t="s">
        <v>281</v>
      </c>
      <c r="J135" s="358" t="s">
        <v>281</v>
      </c>
      <c r="K135" s="358" t="s">
        <v>281</v>
      </c>
      <c r="L135" s="358" t="s">
        <v>281</v>
      </c>
      <c r="M135" s="358" t="s">
        <v>281</v>
      </c>
      <c r="AP135" s="339"/>
    </row>
    <row r="136" spans="1:42" s="351" customFormat="1" ht="20.100000000000001" customHeight="1" x14ac:dyDescent="0.25">
      <c r="A136" s="429"/>
      <c r="B136" s="429"/>
      <c r="C136" s="429"/>
      <c r="D136" s="429"/>
      <c r="E136" s="90" t="s">
        <v>450</v>
      </c>
      <c r="F136" s="358" t="s">
        <v>281</v>
      </c>
      <c r="G136" s="358" t="s">
        <v>281</v>
      </c>
      <c r="H136" s="352" t="s">
        <v>223</v>
      </c>
      <c r="I136" s="358" t="s">
        <v>281</v>
      </c>
      <c r="J136" s="358" t="s">
        <v>281</v>
      </c>
      <c r="K136" s="358" t="s">
        <v>281</v>
      </c>
      <c r="L136" s="358" t="s">
        <v>281</v>
      </c>
      <c r="M136" s="358" t="s">
        <v>281</v>
      </c>
      <c r="AP136" s="339"/>
    </row>
    <row r="137" spans="1:42" s="351" customFormat="1" ht="50.1" customHeight="1" x14ac:dyDescent="0.25">
      <c r="A137" s="534">
        <v>1</v>
      </c>
      <c r="B137" s="431" t="s">
        <v>70</v>
      </c>
      <c r="C137" s="431" t="s">
        <v>446</v>
      </c>
      <c r="D137" s="431" t="s">
        <v>73</v>
      </c>
      <c r="E137" s="116" t="s">
        <v>497</v>
      </c>
      <c r="F137" s="96" t="s">
        <v>448</v>
      </c>
      <c r="G137" s="96" t="s">
        <v>24</v>
      </c>
      <c r="H137" s="95">
        <v>1</v>
      </c>
      <c r="I137" s="95">
        <v>0</v>
      </c>
      <c r="J137" s="95">
        <v>0</v>
      </c>
      <c r="K137" s="344">
        <v>2207.9132399999999</v>
      </c>
      <c r="L137" s="350">
        <v>0</v>
      </c>
      <c r="M137" s="350">
        <v>0</v>
      </c>
      <c r="AP137" s="339"/>
    </row>
    <row r="138" spans="1:42" s="351" customFormat="1" ht="20.100000000000001" customHeight="1" x14ac:dyDescent="0.25">
      <c r="A138" s="429"/>
      <c r="B138" s="429"/>
      <c r="C138" s="429"/>
      <c r="D138" s="429"/>
      <c r="E138" s="90" t="s">
        <v>449</v>
      </c>
      <c r="F138" s="358" t="s">
        <v>281</v>
      </c>
      <c r="G138" s="358" t="s">
        <v>281</v>
      </c>
      <c r="H138" s="352" t="s">
        <v>55</v>
      </c>
      <c r="I138" s="358" t="s">
        <v>281</v>
      </c>
      <c r="J138" s="358" t="s">
        <v>281</v>
      </c>
      <c r="K138" s="358" t="s">
        <v>281</v>
      </c>
      <c r="L138" s="358" t="s">
        <v>281</v>
      </c>
      <c r="M138" s="358" t="s">
        <v>281</v>
      </c>
      <c r="AP138" s="339"/>
    </row>
    <row r="139" spans="1:42" s="351" customFormat="1" ht="20.100000000000001" customHeight="1" x14ac:dyDescent="0.25">
      <c r="A139" s="429"/>
      <c r="B139" s="429"/>
      <c r="C139" s="429"/>
      <c r="D139" s="429"/>
      <c r="E139" s="90" t="s">
        <v>450</v>
      </c>
      <c r="F139" s="358" t="s">
        <v>281</v>
      </c>
      <c r="G139" s="358" t="s">
        <v>281</v>
      </c>
      <c r="H139" s="352" t="s">
        <v>38</v>
      </c>
      <c r="I139" s="358" t="s">
        <v>281</v>
      </c>
      <c r="J139" s="358" t="s">
        <v>281</v>
      </c>
      <c r="K139" s="358" t="s">
        <v>281</v>
      </c>
      <c r="L139" s="358" t="s">
        <v>281</v>
      </c>
      <c r="M139" s="358" t="s">
        <v>281</v>
      </c>
      <c r="AP139" s="339"/>
    </row>
    <row r="140" spans="1:42" s="351" customFormat="1" ht="50.1" customHeight="1" x14ac:dyDescent="0.25">
      <c r="A140" s="534">
        <v>1</v>
      </c>
      <c r="B140" s="431" t="s">
        <v>70</v>
      </c>
      <c r="C140" s="431" t="s">
        <v>446</v>
      </c>
      <c r="D140" s="431" t="s">
        <v>73</v>
      </c>
      <c r="E140" s="116" t="s">
        <v>498</v>
      </c>
      <c r="F140" s="96" t="s">
        <v>448</v>
      </c>
      <c r="G140" s="96" t="s">
        <v>24</v>
      </c>
      <c r="H140" s="95">
        <v>1</v>
      </c>
      <c r="I140" s="95">
        <v>0</v>
      </c>
      <c r="J140" s="95">
        <v>0</v>
      </c>
      <c r="K140" s="344">
        <v>1970.5514700000001</v>
      </c>
      <c r="L140" s="350">
        <v>0</v>
      </c>
      <c r="M140" s="350">
        <v>0</v>
      </c>
      <c r="AP140" s="339"/>
    </row>
    <row r="141" spans="1:42" s="351" customFormat="1" ht="20.100000000000001" customHeight="1" x14ac:dyDescent="0.25">
      <c r="A141" s="429"/>
      <c r="B141" s="429"/>
      <c r="C141" s="429"/>
      <c r="D141" s="429"/>
      <c r="E141" s="90" t="s">
        <v>449</v>
      </c>
      <c r="F141" s="358" t="s">
        <v>281</v>
      </c>
      <c r="G141" s="358" t="s">
        <v>281</v>
      </c>
      <c r="H141" s="352" t="s">
        <v>55</v>
      </c>
      <c r="I141" s="358" t="s">
        <v>281</v>
      </c>
      <c r="J141" s="358" t="s">
        <v>281</v>
      </c>
      <c r="K141" s="358" t="s">
        <v>281</v>
      </c>
      <c r="L141" s="358" t="s">
        <v>281</v>
      </c>
      <c r="M141" s="358" t="s">
        <v>281</v>
      </c>
      <c r="AP141" s="339"/>
    </row>
    <row r="142" spans="1:42" s="351" customFormat="1" ht="20.100000000000001" customHeight="1" x14ac:dyDescent="0.25">
      <c r="A142" s="429"/>
      <c r="B142" s="429"/>
      <c r="C142" s="429"/>
      <c r="D142" s="429"/>
      <c r="E142" s="90" t="s">
        <v>450</v>
      </c>
      <c r="F142" s="358" t="s">
        <v>281</v>
      </c>
      <c r="G142" s="358" t="s">
        <v>281</v>
      </c>
      <c r="H142" s="352" t="s">
        <v>223</v>
      </c>
      <c r="I142" s="358" t="s">
        <v>281</v>
      </c>
      <c r="J142" s="358" t="s">
        <v>281</v>
      </c>
      <c r="K142" s="358" t="s">
        <v>281</v>
      </c>
      <c r="L142" s="358" t="s">
        <v>281</v>
      </c>
      <c r="M142" s="358" t="s">
        <v>281</v>
      </c>
      <c r="AP142" s="339"/>
    </row>
    <row r="143" spans="1:42" s="351" customFormat="1" ht="50.1" customHeight="1" x14ac:dyDescent="0.25">
      <c r="A143" s="534">
        <v>1</v>
      </c>
      <c r="B143" s="431" t="s">
        <v>70</v>
      </c>
      <c r="C143" s="431" t="s">
        <v>446</v>
      </c>
      <c r="D143" s="431" t="s">
        <v>73</v>
      </c>
      <c r="E143" s="116" t="s">
        <v>499</v>
      </c>
      <c r="F143" s="96" t="s">
        <v>448</v>
      </c>
      <c r="G143" s="96" t="s">
        <v>24</v>
      </c>
      <c r="H143" s="95">
        <v>1</v>
      </c>
      <c r="I143" s="95">
        <v>0</v>
      </c>
      <c r="J143" s="95">
        <v>0</v>
      </c>
      <c r="K143" s="344">
        <v>2064.7609200000002</v>
      </c>
      <c r="L143" s="350">
        <v>0</v>
      </c>
      <c r="M143" s="350">
        <v>0</v>
      </c>
      <c r="AP143" s="339"/>
    </row>
    <row r="144" spans="1:42" s="351" customFormat="1" ht="20.100000000000001" customHeight="1" x14ac:dyDescent="0.25">
      <c r="A144" s="429"/>
      <c r="B144" s="429"/>
      <c r="C144" s="429"/>
      <c r="D144" s="429"/>
      <c r="E144" s="90" t="s">
        <v>449</v>
      </c>
      <c r="F144" s="358" t="s">
        <v>281</v>
      </c>
      <c r="G144" s="358" t="s">
        <v>281</v>
      </c>
      <c r="H144" s="352" t="s">
        <v>68</v>
      </c>
      <c r="I144" s="358" t="s">
        <v>281</v>
      </c>
      <c r="J144" s="358" t="s">
        <v>281</v>
      </c>
      <c r="K144" s="358" t="s">
        <v>281</v>
      </c>
      <c r="L144" s="358" t="s">
        <v>281</v>
      </c>
      <c r="M144" s="358" t="s">
        <v>281</v>
      </c>
      <c r="AP144" s="339"/>
    </row>
    <row r="145" spans="1:42" s="351" customFormat="1" ht="20.100000000000001" customHeight="1" x14ac:dyDescent="0.25">
      <c r="A145" s="429"/>
      <c r="B145" s="429"/>
      <c r="C145" s="429"/>
      <c r="D145" s="429"/>
      <c r="E145" s="90" t="s">
        <v>450</v>
      </c>
      <c r="F145" s="358" t="s">
        <v>281</v>
      </c>
      <c r="G145" s="358" t="s">
        <v>281</v>
      </c>
      <c r="H145" s="352" t="s">
        <v>54</v>
      </c>
      <c r="I145" s="358" t="s">
        <v>281</v>
      </c>
      <c r="J145" s="358" t="s">
        <v>281</v>
      </c>
      <c r="K145" s="358" t="s">
        <v>281</v>
      </c>
      <c r="L145" s="358" t="s">
        <v>281</v>
      </c>
      <c r="M145" s="358" t="s">
        <v>281</v>
      </c>
      <c r="AP145" s="339"/>
    </row>
    <row r="146" spans="1:42" s="351" customFormat="1" ht="54.75" customHeight="1" x14ac:dyDescent="0.25">
      <c r="A146" s="534">
        <v>1</v>
      </c>
      <c r="B146" s="431" t="s">
        <v>70</v>
      </c>
      <c r="C146" s="431" t="s">
        <v>446</v>
      </c>
      <c r="D146" s="431" t="s">
        <v>73</v>
      </c>
      <c r="E146" s="116" t="s">
        <v>687</v>
      </c>
      <c r="F146" s="96" t="s">
        <v>448</v>
      </c>
      <c r="G146" s="96" t="s">
        <v>24</v>
      </c>
      <c r="H146" s="95">
        <v>0</v>
      </c>
      <c r="I146" s="95">
        <v>1</v>
      </c>
      <c r="J146" s="95">
        <v>0</v>
      </c>
      <c r="K146" s="344">
        <v>0</v>
      </c>
      <c r="L146" s="231">
        <v>3780.95</v>
      </c>
      <c r="M146" s="350">
        <v>0</v>
      </c>
      <c r="AP146" s="339"/>
    </row>
    <row r="147" spans="1:42" s="351" customFormat="1" ht="20.100000000000001" customHeight="1" x14ac:dyDescent="0.25">
      <c r="A147" s="429"/>
      <c r="B147" s="429"/>
      <c r="C147" s="429"/>
      <c r="D147" s="429"/>
      <c r="E147" s="90" t="s">
        <v>449</v>
      </c>
      <c r="F147" s="358" t="s">
        <v>281</v>
      </c>
      <c r="G147" s="358" t="s">
        <v>281</v>
      </c>
      <c r="H147" s="358" t="s">
        <v>281</v>
      </c>
      <c r="I147" s="352" t="s">
        <v>606</v>
      </c>
      <c r="J147" s="358" t="s">
        <v>281</v>
      </c>
      <c r="K147" s="358" t="s">
        <v>281</v>
      </c>
      <c r="L147" s="358" t="s">
        <v>281</v>
      </c>
      <c r="M147" s="358" t="s">
        <v>281</v>
      </c>
      <c r="AP147" s="339"/>
    </row>
    <row r="148" spans="1:42" s="351" customFormat="1" ht="20.100000000000001" customHeight="1" x14ac:dyDescent="0.25">
      <c r="A148" s="429"/>
      <c r="B148" s="429"/>
      <c r="C148" s="429"/>
      <c r="D148" s="429"/>
      <c r="E148" s="90" t="s">
        <v>450</v>
      </c>
      <c r="F148" s="358" t="s">
        <v>281</v>
      </c>
      <c r="G148" s="358" t="s">
        <v>281</v>
      </c>
      <c r="H148" s="358" t="s">
        <v>281</v>
      </c>
      <c r="I148" s="352" t="s">
        <v>688</v>
      </c>
      <c r="J148" s="358" t="s">
        <v>281</v>
      </c>
      <c r="K148" s="358" t="s">
        <v>281</v>
      </c>
      <c r="L148" s="358" t="s">
        <v>281</v>
      </c>
      <c r="M148" s="358" t="s">
        <v>281</v>
      </c>
      <c r="AP148" s="339"/>
    </row>
    <row r="149" spans="1:42" s="351" customFormat="1" ht="50.1" customHeight="1" x14ac:dyDescent="0.25">
      <c r="A149" s="134">
        <v>1</v>
      </c>
      <c r="B149" s="133" t="s">
        <v>70</v>
      </c>
      <c r="C149" s="133" t="s">
        <v>451</v>
      </c>
      <c r="D149" s="133" t="s">
        <v>35</v>
      </c>
      <c r="E149" s="140" t="s">
        <v>452</v>
      </c>
      <c r="F149" s="133" t="s">
        <v>448</v>
      </c>
      <c r="G149" s="133" t="s">
        <v>24</v>
      </c>
      <c r="H149" s="133">
        <f>H150+H154+H158+H164+H167+H170+H173+H176+H179+H182</f>
        <v>1</v>
      </c>
      <c r="I149" s="133">
        <f t="shared" ref="I149:J149" si="0">I150+I154+I158+I164+I167+I170+I173+I176+I179+I182</f>
        <v>2</v>
      </c>
      <c r="J149" s="133">
        <f t="shared" si="0"/>
        <v>0</v>
      </c>
      <c r="K149" s="135">
        <f>SUM(K150:K163)</f>
        <v>6215.27</v>
      </c>
      <c r="L149" s="135">
        <f t="shared" ref="L149:M149" si="1">SUM(L150:L163)</f>
        <v>3782.25</v>
      </c>
      <c r="M149" s="135">
        <f t="shared" si="1"/>
        <v>0</v>
      </c>
      <c r="AP149" s="339"/>
    </row>
    <row r="150" spans="1:42" s="351" customFormat="1" ht="30" customHeight="1" x14ac:dyDescent="0.25">
      <c r="A150" s="534">
        <v>1</v>
      </c>
      <c r="B150" s="431" t="s">
        <v>70</v>
      </c>
      <c r="C150" s="431" t="s">
        <v>451</v>
      </c>
      <c r="D150" s="431" t="s">
        <v>35</v>
      </c>
      <c r="E150" s="342" t="s">
        <v>453</v>
      </c>
      <c r="F150" s="96" t="s">
        <v>448</v>
      </c>
      <c r="G150" s="96" t="s">
        <v>24</v>
      </c>
      <c r="H150" s="95">
        <v>0</v>
      </c>
      <c r="I150" s="95">
        <v>1</v>
      </c>
      <c r="J150" s="95">
        <v>0</v>
      </c>
      <c r="K150" s="344">
        <f>1850+1233.12</f>
        <v>3083.12</v>
      </c>
      <c r="L150" s="344">
        <v>3759.16</v>
      </c>
      <c r="M150" s="344">
        <v>0</v>
      </c>
      <c r="AP150" s="339"/>
    </row>
    <row r="151" spans="1:42" s="351" customFormat="1" ht="20.100000000000001" customHeight="1" x14ac:dyDescent="0.25">
      <c r="A151" s="429"/>
      <c r="B151" s="429"/>
      <c r="C151" s="429"/>
      <c r="D151" s="432"/>
      <c r="E151" s="90" t="s">
        <v>242</v>
      </c>
      <c r="F151" s="358" t="s">
        <v>281</v>
      </c>
      <c r="G151" s="358" t="s">
        <v>281</v>
      </c>
      <c r="H151" s="404" t="s">
        <v>281</v>
      </c>
      <c r="I151" s="360" t="s">
        <v>38</v>
      </c>
      <c r="J151" s="358" t="s">
        <v>281</v>
      </c>
      <c r="K151" s="358" t="s">
        <v>281</v>
      </c>
      <c r="L151" s="358" t="s">
        <v>281</v>
      </c>
      <c r="M151" s="358" t="s">
        <v>281</v>
      </c>
      <c r="AP151" s="339"/>
    </row>
    <row r="152" spans="1:42" s="351" customFormat="1" ht="20.100000000000001" customHeight="1" x14ac:dyDescent="0.25">
      <c r="A152" s="429"/>
      <c r="B152" s="429"/>
      <c r="C152" s="429"/>
      <c r="D152" s="432"/>
      <c r="E152" s="90" t="s">
        <v>243</v>
      </c>
      <c r="F152" s="358" t="s">
        <v>281</v>
      </c>
      <c r="G152" s="358" t="s">
        <v>281</v>
      </c>
      <c r="H152" s="404" t="s">
        <v>281</v>
      </c>
      <c r="I152" s="358" t="s">
        <v>54</v>
      </c>
      <c r="J152" s="358" t="s">
        <v>281</v>
      </c>
      <c r="K152" s="358" t="s">
        <v>281</v>
      </c>
      <c r="L152" s="358" t="s">
        <v>281</v>
      </c>
      <c r="M152" s="358" t="s">
        <v>281</v>
      </c>
      <c r="AP152" s="339"/>
    </row>
    <row r="153" spans="1:42" s="351" customFormat="1" ht="20.100000000000001" customHeight="1" x14ac:dyDescent="0.25">
      <c r="A153" s="430"/>
      <c r="B153" s="430"/>
      <c r="C153" s="430"/>
      <c r="D153" s="435"/>
      <c r="E153" s="90" t="s">
        <v>31</v>
      </c>
      <c r="F153" s="358" t="s">
        <v>281</v>
      </c>
      <c r="G153" s="358" t="s">
        <v>281</v>
      </c>
      <c r="H153" s="404" t="s">
        <v>281</v>
      </c>
      <c r="I153" s="358" t="s">
        <v>54</v>
      </c>
      <c r="J153" s="358" t="s">
        <v>281</v>
      </c>
      <c r="K153" s="358" t="s">
        <v>281</v>
      </c>
      <c r="L153" s="358" t="s">
        <v>281</v>
      </c>
      <c r="M153" s="358" t="s">
        <v>281</v>
      </c>
      <c r="AP153" s="339"/>
    </row>
    <row r="154" spans="1:42" s="351" customFormat="1" ht="30" customHeight="1" x14ac:dyDescent="0.25">
      <c r="A154" s="534">
        <v>1</v>
      </c>
      <c r="B154" s="431" t="s">
        <v>70</v>
      </c>
      <c r="C154" s="431" t="s">
        <v>451</v>
      </c>
      <c r="D154" s="431" t="s">
        <v>35</v>
      </c>
      <c r="E154" s="342" t="s">
        <v>455</v>
      </c>
      <c r="F154" s="96" t="s">
        <v>448</v>
      </c>
      <c r="G154" s="96" t="s">
        <v>24</v>
      </c>
      <c r="H154" s="95">
        <v>0</v>
      </c>
      <c r="I154" s="95">
        <v>1</v>
      </c>
      <c r="J154" s="95">
        <v>0</v>
      </c>
      <c r="K154" s="344">
        <f>885.15+92.35</f>
        <v>977.5</v>
      </c>
      <c r="L154" s="344">
        <v>23.09</v>
      </c>
      <c r="M154" s="344">
        <v>0</v>
      </c>
      <c r="AP154" s="339"/>
    </row>
    <row r="155" spans="1:42" s="351" customFormat="1" ht="20.100000000000001" customHeight="1" x14ac:dyDescent="0.25">
      <c r="A155" s="535"/>
      <c r="B155" s="432"/>
      <c r="C155" s="432"/>
      <c r="D155" s="432"/>
      <c r="E155" s="90" t="s">
        <v>408</v>
      </c>
      <c r="F155" s="358" t="s">
        <v>281</v>
      </c>
      <c r="G155" s="358" t="s">
        <v>281</v>
      </c>
      <c r="H155" s="352" t="s">
        <v>57</v>
      </c>
      <c r="I155" s="358" t="s">
        <v>281</v>
      </c>
      <c r="J155" s="358" t="s">
        <v>281</v>
      </c>
      <c r="K155" s="358" t="s">
        <v>281</v>
      </c>
      <c r="L155" s="358" t="s">
        <v>281</v>
      </c>
      <c r="M155" s="358" t="s">
        <v>281</v>
      </c>
      <c r="AP155" s="339"/>
    </row>
    <row r="156" spans="1:42" s="351" customFormat="1" ht="20.100000000000001" customHeight="1" x14ac:dyDescent="0.25">
      <c r="A156" s="429"/>
      <c r="B156" s="429"/>
      <c r="C156" s="429"/>
      <c r="D156" s="429"/>
      <c r="E156" s="90" t="s">
        <v>243</v>
      </c>
      <c r="F156" s="358" t="s">
        <v>281</v>
      </c>
      <c r="G156" s="358" t="s">
        <v>281</v>
      </c>
      <c r="H156" s="358" t="s">
        <v>281</v>
      </c>
      <c r="I156" s="358" t="s">
        <v>225</v>
      </c>
      <c r="J156" s="358" t="s">
        <v>281</v>
      </c>
      <c r="K156" s="358" t="s">
        <v>281</v>
      </c>
      <c r="L156" s="358" t="s">
        <v>281</v>
      </c>
      <c r="M156" s="358" t="s">
        <v>281</v>
      </c>
      <c r="AP156" s="339"/>
    </row>
    <row r="157" spans="1:42" s="351" customFormat="1" ht="20.100000000000001" customHeight="1" x14ac:dyDescent="0.25">
      <c r="A157" s="429"/>
      <c r="B157" s="429"/>
      <c r="C157" s="429"/>
      <c r="D157" s="429"/>
      <c r="E157" s="90" t="s">
        <v>31</v>
      </c>
      <c r="F157" s="358" t="s">
        <v>281</v>
      </c>
      <c r="G157" s="358" t="s">
        <v>281</v>
      </c>
      <c r="H157" s="358" t="s">
        <v>281</v>
      </c>
      <c r="I157" s="358" t="s">
        <v>225</v>
      </c>
      <c r="J157" s="358" t="s">
        <v>281</v>
      </c>
      <c r="K157" s="358" t="s">
        <v>281</v>
      </c>
      <c r="L157" s="358" t="s">
        <v>281</v>
      </c>
      <c r="M157" s="358" t="s">
        <v>281</v>
      </c>
      <c r="AP157" s="339"/>
    </row>
    <row r="158" spans="1:42" s="351" customFormat="1" ht="30" customHeight="1" x14ac:dyDescent="0.25">
      <c r="A158" s="532">
        <v>1</v>
      </c>
      <c r="B158" s="517" t="s">
        <v>70</v>
      </c>
      <c r="C158" s="517" t="s">
        <v>451</v>
      </c>
      <c r="D158" s="517" t="s">
        <v>35</v>
      </c>
      <c r="E158" s="342" t="s">
        <v>456</v>
      </c>
      <c r="F158" s="96" t="s">
        <v>448</v>
      </c>
      <c r="G158" s="96" t="s">
        <v>24</v>
      </c>
      <c r="H158" s="95">
        <v>1</v>
      </c>
      <c r="I158" s="95">
        <v>0</v>
      </c>
      <c r="J158" s="95">
        <v>0</v>
      </c>
      <c r="K158" s="344">
        <v>2154.65</v>
      </c>
      <c r="L158" s="344">
        <v>0</v>
      </c>
      <c r="M158" s="344">
        <v>0</v>
      </c>
      <c r="AP158" s="339"/>
    </row>
    <row r="159" spans="1:42" s="351" customFormat="1" ht="20.100000000000001" customHeight="1" x14ac:dyDescent="0.25">
      <c r="A159" s="532"/>
      <c r="B159" s="517"/>
      <c r="C159" s="517"/>
      <c r="D159" s="517"/>
      <c r="E159" s="90" t="s">
        <v>408</v>
      </c>
      <c r="F159" s="358" t="s">
        <v>281</v>
      </c>
      <c r="G159" s="358" t="s">
        <v>281</v>
      </c>
      <c r="H159" s="353" t="s">
        <v>57</v>
      </c>
      <c r="I159" s="358" t="s">
        <v>281</v>
      </c>
      <c r="J159" s="358" t="s">
        <v>281</v>
      </c>
      <c r="K159" s="358" t="s">
        <v>281</v>
      </c>
      <c r="L159" s="358" t="s">
        <v>281</v>
      </c>
      <c r="M159" s="358" t="s">
        <v>281</v>
      </c>
      <c r="AP159" s="339"/>
    </row>
    <row r="160" spans="1:42" s="351" customFormat="1" ht="20.100000000000001" customHeight="1" x14ac:dyDescent="0.25">
      <c r="A160" s="532"/>
      <c r="B160" s="517"/>
      <c r="C160" s="517"/>
      <c r="D160" s="517"/>
      <c r="E160" s="90" t="s">
        <v>409</v>
      </c>
      <c r="F160" s="358" t="s">
        <v>281</v>
      </c>
      <c r="G160" s="358" t="s">
        <v>281</v>
      </c>
      <c r="H160" s="353" t="s">
        <v>68</v>
      </c>
      <c r="I160" s="358" t="s">
        <v>281</v>
      </c>
      <c r="J160" s="358" t="s">
        <v>281</v>
      </c>
      <c r="K160" s="358" t="s">
        <v>281</v>
      </c>
      <c r="L160" s="358" t="s">
        <v>281</v>
      </c>
      <c r="M160" s="358" t="s">
        <v>281</v>
      </c>
      <c r="AP160" s="339"/>
    </row>
    <row r="161" spans="1:42" s="351" customFormat="1" ht="20.100000000000001" customHeight="1" x14ac:dyDescent="0.25">
      <c r="A161" s="532"/>
      <c r="B161" s="517"/>
      <c r="C161" s="517"/>
      <c r="D161" s="517"/>
      <c r="E161" s="90" t="s">
        <v>242</v>
      </c>
      <c r="F161" s="358" t="s">
        <v>281</v>
      </c>
      <c r="G161" s="358" t="s">
        <v>281</v>
      </c>
      <c r="H161" s="352" t="s">
        <v>68</v>
      </c>
      <c r="I161" s="358" t="s">
        <v>281</v>
      </c>
      <c r="J161" s="358" t="s">
        <v>281</v>
      </c>
      <c r="K161" s="358" t="s">
        <v>281</v>
      </c>
      <c r="L161" s="358" t="s">
        <v>281</v>
      </c>
      <c r="M161" s="358" t="s">
        <v>281</v>
      </c>
      <c r="AP161" s="339"/>
    </row>
    <row r="162" spans="1:42" s="351" customFormat="1" ht="20.100000000000001" customHeight="1" x14ac:dyDescent="0.25">
      <c r="A162" s="533"/>
      <c r="B162" s="533"/>
      <c r="C162" s="533"/>
      <c r="D162" s="533"/>
      <c r="E162" s="90" t="s">
        <v>243</v>
      </c>
      <c r="F162" s="358" t="s">
        <v>281</v>
      </c>
      <c r="G162" s="358" t="s">
        <v>281</v>
      </c>
      <c r="H162" s="352" t="s">
        <v>37</v>
      </c>
      <c r="I162" s="358" t="s">
        <v>281</v>
      </c>
      <c r="J162" s="358" t="s">
        <v>281</v>
      </c>
      <c r="K162" s="358" t="s">
        <v>281</v>
      </c>
      <c r="L162" s="358" t="s">
        <v>281</v>
      </c>
      <c r="M162" s="358" t="s">
        <v>281</v>
      </c>
      <c r="AP162" s="339"/>
    </row>
    <row r="163" spans="1:42" s="351" customFormat="1" ht="20.100000000000001" customHeight="1" x14ac:dyDescent="0.25">
      <c r="A163" s="533"/>
      <c r="B163" s="533"/>
      <c r="C163" s="533"/>
      <c r="D163" s="533"/>
      <c r="E163" s="90" t="s">
        <v>31</v>
      </c>
      <c r="F163" s="358" t="s">
        <v>281</v>
      </c>
      <c r="G163" s="358" t="s">
        <v>281</v>
      </c>
      <c r="H163" s="352" t="s">
        <v>225</v>
      </c>
      <c r="I163" s="358" t="s">
        <v>281</v>
      </c>
      <c r="J163" s="358" t="s">
        <v>281</v>
      </c>
      <c r="K163" s="358" t="s">
        <v>281</v>
      </c>
      <c r="L163" s="358" t="s">
        <v>281</v>
      </c>
      <c r="M163" s="358" t="s">
        <v>281</v>
      </c>
      <c r="AP163" s="339"/>
    </row>
    <row r="167" spans="1:42" s="351" customFormat="1" x14ac:dyDescent="0.25">
      <c r="A167" s="339"/>
      <c r="B167" s="339"/>
      <c r="C167" s="339"/>
      <c r="D167" s="339"/>
      <c r="E167" s="100"/>
      <c r="F167" s="339"/>
      <c r="G167" s="339"/>
      <c r="H167" s="339"/>
      <c r="I167" s="339"/>
      <c r="J167" s="339"/>
      <c r="K167" s="339"/>
      <c r="L167" s="339"/>
      <c r="M167" s="339" t="s">
        <v>454</v>
      </c>
      <c r="AP167" s="339"/>
    </row>
  </sheetData>
  <autoFilter ref="A1:M163">
    <filterColumn colId="9" showButton="0"/>
    <filterColumn colId="10" showButton="0"/>
    <filterColumn colId="11" showButton="0"/>
  </autoFilter>
  <mergeCells count="172">
    <mergeCell ref="K6:M8"/>
    <mergeCell ref="N6:Q6"/>
    <mergeCell ref="S6:V6"/>
    <mergeCell ref="F7:F9"/>
    <mergeCell ref="G7:G9"/>
    <mergeCell ref="H7:J8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A21:A24"/>
    <mergeCell ref="B21:B24"/>
    <mergeCell ref="C21:C24"/>
    <mergeCell ref="D21:D24"/>
    <mergeCell ref="A25:A28"/>
    <mergeCell ref="B25:B28"/>
    <mergeCell ref="C25:C28"/>
    <mergeCell ref="D25:D28"/>
    <mergeCell ref="A13:A16"/>
    <mergeCell ref="B13:B16"/>
    <mergeCell ref="C13:C16"/>
    <mergeCell ref="D13:D16"/>
    <mergeCell ref="A17:A20"/>
    <mergeCell ref="B17:B20"/>
    <mergeCell ref="C17:C20"/>
    <mergeCell ref="D17:D20"/>
    <mergeCell ref="A37:A40"/>
    <mergeCell ref="B37:B40"/>
    <mergeCell ref="C37:C40"/>
    <mergeCell ref="D37:D40"/>
    <mergeCell ref="A41:A44"/>
    <mergeCell ref="B41:B44"/>
    <mergeCell ref="C41:C44"/>
    <mergeCell ref="D41:D44"/>
    <mergeCell ref="A29:A32"/>
    <mergeCell ref="B29:B32"/>
    <mergeCell ref="C29:C32"/>
    <mergeCell ref="D29:D32"/>
    <mergeCell ref="A33:A36"/>
    <mergeCell ref="B33:B36"/>
    <mergeCell ref="C33:C36"/>
    <mergeCell ref="D33:D36"/>
    <mergeCell ref="A53:A56"/>
    <mergeCell ref="B53:B56"/>
    <mergeCell ref="C53:C56"/>
    <mergeCell ref="D53:D56"/>
    <mergeCell ref="A57:A60"/>
    <mergeCell ref="B57:B60"/>
    <mergeCell ref="C57:C60"/>
    <mergeCell ref="D57:D60"/>
    <mergeCell ref="A45:A48"/>
    <mergeCell ref="B45:B48"/>
    <mergeCell ref="C45:C48"/>
    <mergeCell ref="D45:D48"/>
    <mergeCell ref="A49:A52"/>
    <mergeCell ref="B49:B52"/>
    <mergeCell ref="C49:C52"/>
    <mergeCell ref="D49:D52"/>
    <mergeCell ref="A69:A72"/>
    <mergeCell ref="B69:B72"/>
    <mergeCell ref="C69:C72"/>
    <mergeCell ref="D69:D72"/>
    <mergeCell ref="A73:A76"/>
    <mergeCell ref="B73:B76"/>
    <mergeCell ref="C73:C76"/>
    <mergeCell ref="D73:D76"/>
    <mergeCell ref="A61:A64"/>
    <mergeCell ref="B61:B64"/>
    <mergeCell ref="C61:C64"/>
    <mergeCell ref="D61:D64"/>
    <mergeCell ref="A65:A68"/>
    <mergeCell ref="B65:B68"/>
    <mergeCell ref="C65:C68"/>
    <mergeCell ref="D65:D68"/>
    <mergeCell ref="A86:A90"/>
    <mergeCell ref="B86:B90"/>
    <mergeCell ref="C86:C90"/>
    <mergeCell ref="D86:D90"/>
    <mergeCell ref="A91:A94"/>
    <mergeCell ref="B91:B94"/>
    <mergeCell ref="C91:C94"/>
    <mergeCell ref="D91:D94"/>
    <mergeCell ref="A77:A80"/>
    <mergeCell ref="B77:B80"/>
    <mergeCell ref="C77:C80"/>
    <mergeCell ref="D77:D80"/>
    <mergeCell ref="A81:A85"/>
    <mergeCell ref="B81:B85"/>
    <mergeCell ref="C81:C85"/>
    <mergeCell ref="D81:D85"/>
    <mergeCell ref="A103:A106"/>
    <mergeCell ref="B103:B106"/>
    <mergeCell ref="C103:C106"/>
    <mergeCell ref="D103:D106"/>
    <mergeCell ref="A107:A110"/>
    <mergeCell ref="B107:B110"/>
    <mergeCell ref="C107:C110"/>
    <mergeCell ref="D107:D110"/>
    <mergeCell ref="A95:A97"/>
    <mergeCell ref="B95:B97"/>
    <mergeCell ref="C95:C97"/>
    <mergeCell ref="D95:D97"/>
    <mergeCell ref="A99:A102"/>
    <mergeCell ref="B99:B102"/>
    <mergeCell ref="C99:C102"/>
    <mergeCell ref="D99:D102"/>
    <mergeCell ref="A119:A121"/>
    <mergeCell ref="B119:B121"/>
    <mergeCell ref="C119:C121"/>
    <mergeCell ref="D119:D121"/>
    <mergeCell ref="A122:A124"/>
    <mergeCell ref="B122:B124"/>
    <mergeCell ref="C122:C124"/>
    <mergeCell ref="D122:D124"/>
    <mergeCell ref="A111:A114"/>
    <mergeCell ref="B111:B114"/>
    <mergeCell ref="C111:C114"/>
    <mergeCell ref="D111:D114"/>
    <mergeCell ref="A116:A118"/>
    <mergeCell ref="B116:B118"/>
    <mergeCell ref="C116:C118"/>
    <mergeCell ref="D116:D118"/>
    <mergeCell ref="A131:A133"/>
    <mergeCell ref="B131:B133"/>
    <mergeCell ref="C131:C133"/>
    <mergeCell ref="D131:D133"/>
    <mergeCell ref="A134:A136"/>
    <mergeCell ref="B134:B136"/>
    <mergeCell ref="C134:C136"/>
    <mergeCell ref="D134:D136"/>
    <mergeCell ref="A125:A127"/>
    <mergeCell ref="B125:B127"/>
    <mergeCell ref="C125:C127"/>
    <mergeCell ref="D125:D127"/>
    <mergeCell ref="A128:A130"/>
    <mergeCell ref="B128:B130"/>
    <mergeCell ref="C128:C130"/>
    <mergeCell ref="D128:D130"/>
    <mergeCell ref="A143:A145"/>
    <mergeCell ref="B143:B145"/>
    <mergeCell ref="C143:C145"/>
    <mergeCell ref="D143:D145"/>
    <mergeCell ref="A146:A148"/>
    <mergeCell ref="B146:B148"/>
    <mergeCell ref="C146:C148"/>
    <mergeCell ref="D146:D148"/>
    <mergeCell ref="A137:A139"/>
    <mergeCell ref="B137:B139"/>
    <mergeCell ref="C137:C139"/>
    <mergeCell ref="D137:D139"/>
    <mergeCell ref="A140:A142"/>
    <mergeCell ref="B140:B142"/>
    <mergeCell ref="C140:C142"/>
    <mergeCell ref="D140:D142"/>
    <mergeCell ref="A158:A163"/>
    <mergeCell ref="B158:B163"/>
    <mergeCell ref="C158:C163"/>
    <mergeCell ref="D158:D163"/>
    <mergeCell ref="A150:A153"/>
    <mergeCell ref="B150:B153"/>
    <mergeCell ref="C150:C153"/>
    <mergeCell ref="D150:D153"/>
    <mergeCell ref="A154:A157"/>
    <mergeCell ref="B154:B157"/>
    <mergeCell ref="C154:C157"/>
    <mergeCell ref="D154:D157"/>
  </mergeCells>
  <pageMargins left="0.62992125984251968" right="0.23622047244094491" top="0.39370078740157483" bottom="0.19685039370078741" header="0.31496062992125984" footer="0.31496062992125984"/>
  <pageSetup paperSize="9" scale="54" fitToHeight="0" orientation="landscape" r:id="rId1"/>
  <headerFooter differentFirst="1">
    <oddHeader>&amp;C&amp;"Arial Cyr,обычный"&amp;10&amp;P</oddHeader>
  </headerFooter>
  <rowBreaks count="4" manualBreakCount="4">
    <brk id="36" max="12" man="1"/>
    <brk id="76" max="12" man="1"/>
    <brk id="106" max="12" man="1"/>
    <brk id="13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94"/>
  <sheetViews>
    <sheetView zoomScale="61" zoomScaleNormal="61" zoomScaleSheetLayoutView="66" zoomScalePageLayoutView="70" workbookViewId="0">
      <selection sqref="A1:XFD1"/>
    </sheetView>
  </sheetViews>
  <sheetFormatPr defaultColWidth="8.7109375" defaultRowHeight="15.75" x14ac:dyDescent="0.25"/>
  <cols>
    <col min="1" max="3" width="10.28515625" style="3" bestFit="1" customWidth="1"/>
    <col min="4" max="4" width="18.42578125" style="3" customWidth="1"/>
    <col min="5" max="5" width="75.7109375" style="3" customWidth="1"/>
    <col min="6" max="6" width="28.85546875" style="3" customWidth="1"/>
    <col min="7" max="7" width="11" style="3" customWidth="1"/>
    <col min="8" max="10" width="20.7109375" style="3" customWidth="1"/>
    <col min="11" max="11" width="18.85546875" style="3" customWidth="1"/>
    <col min="12" max="12" width="18.140625" style="3" customWidth="1"/>
    <col min="13" max="13" width="16.5703125" style="3" customWidth="1"/>
    <col min="14" max="14" width="80.42578125" style="5" hidden="1" customWidth="1"/>
    <col min="15" max="15" width="10.28515625" style="2" hidden="1" customWidth="1"/>
    <col min="16" max="17" width="11.5703125" style="2" hidden="1" customWidth="1"/>
    <col min="18" max="18" width="10.28515625" style="2" hidden="1" customWidth="1"/>
    <col min="19" max="20" width="8.7109375" style="2" hidden="1" bestFit="1" customWidth="1"/>
    <col min="21" max="21" width="9.140625" style="2" hidden="1" customWidth="1"/>
    <col min="22" max="23" width="10.28515625" style="2" hidden="1" customWidth="1"/>
    <col min="24" max="24" width="25.5703125" style="2" hidden="1" customWidth="1"/>
    <col min="25" max="25" width="26.85546875" style="2" customWidth="1"/>
    <col min="26" max="26" width="17.28515625" style="2" customWidth="1"/>
    <col min="27" max="27" width="22.42578125" style="2" customWidth="1"/>
    <col min="28" max="28" width="8.7109375" style="2" bestFit="1" customWidth="1"/>
    <col min="29" max="29" width="12.28515625" style="2" bestFit="1" customWidth="1"/>
    <col min="30" max="30" width="9.140625" style="2" bestFit="1" customWidth="1"/>
    <col min="31" max="41" width="8.7109375" style="2" bestFit="1" customWidth="1"/>
    <col min="42" max="42" width="8.7109375" style="3" bestFit="1" customWidth="1"/>
    <col min="43" max="16384" width="8.7109375" style="3"/>
  </cols>
  <sheetData>
    <row r="1" spans="1:42" s="2" customFormat="1" ht="144.75" customHeight="1" x14ac:dyDescent="0.3">
      <c r="A1" s="38"/>
      <c r="B1" s="39"/>
      <c r="C1" s="39"/>
      <c r="D1" s="39"/>
      <c r="E1" s="39"/>
      <c r="F1" s="39"/>
      <c r="G1" s="39"/>
      <c r="H1" s="39"/>
      <c r="I1" s="39"/>
      <c r="J1" s="484" t="s">
        <v>315</v>
      </c>
      <c r="K1" s="484"/>
      <c r="L1" s="484"/>
      <c r="M1" s="484"/>
      <c r="N1" s="1"/>
      <c r="AP1" s="3"/>
    </row>
    <row r="2" spans="1:42" s="2" customFormat="1" ht="18.75" customHeight="1" x14ac:dyDescent="0.25">
      <c r="A2" s="485" t="s">
        <v>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"/>
      <c r="AP2" s="3"/>
    </row>
    <row r="3" spans="1:42" s="2" customFormat="1" ht="18.75" customHeight="1" x14ac:dyDescent="0.25">
      <c r="A3" s="485" t="s">
        <v>75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5"/>
      <c r="AP3" s="3"/>
    </row>
    <row r="4" spans="1:42" s="2" customFormat="1" ht="18.75" customHeight="1" x14ac:dyDescent="0.25">
      <c r="A4" s="38"/>
      <c r="B4" s="38"/>
      <c r="C4" s="485" t="s">
        <v>1</v>
      </c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5"/>
      <c r="AP4" s="3"/>
    </row>
    <row r="5" spans="1:42" ht="10.5" customHeight="1" x14ac:dyDescent="0.25"/>
    <row r="6" spans="1:42" s="2" customFormat="1" ht="81.75" customHeight="1" x14ac:dyDescent="0.25">
      <c r="A6" s="486" t="s">
        <v>2</v>
      </c>
      <c r="B6" s="486" t="s">
        <v>3</v>
      </c>
      <c r="C6" s="489" t="s">
        <v>275</v>
      </c>
      <c r="D6" s="478" t="s">
        <v>5</v>
      </c>
      <c r="E6" s="478" t="s">
        <v>6</v>
      </c>
      <c r="F6" s="478" t="s">
        <v>7</v>
      </c>
      <c r="G6" s="492"/>
      <c r="H6" s="493"/>
      <c r="I6" s="493"/>
      <c r="J6" s="494"/>
      <c r="K6" s="493" t="s">
        <v>8</v>
      </c>
      <c r="L6" s="493"/>
      <c r="M6" s="494"/>
      <c r="N6" s="475" t="s">
        <v>9</v>
      </c>
      <c r="O6" s="477" t="s">
        <v>10</v>
      </c>
      <c r="P6" s="476"/>
      <c r="Q6" s="476"/>
      <c r="R6" s="477"/>
      <c r="T6" s="475" t="s">
        <v>11</v>
      </c>
      <c r="U6" s="476"/>
      <c r="V6" s="476"/>
      <c r="W6" s="477"/>
      <c r="AP6" s="3"/>
    </row>
    <row r="7" spans="1:42" s="2" customFormat="1" ht="23.25" customHeight="1" x14ac:dyDescent="0.25">
      <c r="A7" s="487"/>
      <c r="B7" s="487"/>
      <c r="C7" s="490"/>
      <c r="D7" s="479"/>
      <c r="E7" s="479"/>
      <c r="F7" s="478" t="s">
        <v>12</v>
      </c>
      <c r="G7" s="481" t="s">
        <v>13</v>
      </c>
      <c r="H7" s="483" t="s">
        <v>14</v>
      </c>
      <c r="I7" s="483"/>
      <c r="J7" s="483"/>
      <c r="K7" s="495"/>
      <c r="L7" s="495"/>
      <c r="M7" s="496"/>
      <c r="N7" s="499"/>
      <c r="O7" s="35"/>
      <c r="P7" s="34"/>
      <c r="Q7" s="34"/>
      <c r="R7" s="34"/>
      <c r="T7" s="34"/>
      <c r="U7" s="34"/>
      <c r="V7" s="34"/>
      <c r="W7" s="34"/>
      <c r="AP7" s="3"/>
    </row>
    <row r="8" spans="1:42" s="2" customFormat="1" ht="22.5" customHeight="1" x14ac:dyDescent="0.25">
      <c r="A8" s="487"/>
      <c r="B8" s="487"/>
      <c r="C8" s="490"/>
      <c r="D8" s="479"/>
      <c r="E8" s="479"/>
      <c r="F8" s="479"/>
      <c r="G8" s="482"/>
      <c r="H8" s="483"/>
      <c r="I8" s="483"/>
      <c r="J8" s="483"/>
      <c r="K8" s="497"/>
      <c r="L8" s="497"/>
      <c r="M8" s="498"/>
      <c r="N8" s="500"/>
      <c r="O8" s="35"/>
      <c r="P8" s="34"/>
      <c r="Q8" s="34"/>
      <c r="R8" s="34"/>
      <c r="T8" s="34"/>
      <c r="U8" s="34"/>
      <c r="V8" s="34"/>
      <c r="W8" s="34"/>
      <c r="AP8" s="3"/>
    </row>
    <row r="9" spans="1:42" s="2" customFormat="1" ht="43.5" customHeight="1" x14ac:dyDescent="0.25">
      <c r="A9" s="488"/>
      <c r="B9" s="488"/>
      <c r="C9" s="491"/>
      <c r="D9" s="480"/>
      <c r="E9" s="480"/>
      <c r="F9" s="480"/>
      <c r="G9" s="480"/>
      <c r="H9" s="37" t="s">
        <v>15</v>
      </c>
      <c r="I9" s="37" t="s">
        <v>16</v>
      </c>
      <c r="J9" s="37" t="s">
        <v>17</v>
      </c>
      <c r="K9" s="36" t="s">
        <v>15</v>
      </c>
      <c r="L9" s="36" t="s">
        <v>16</v>
      </c>
      <c r="M9" s="36" t="s">
        <v>17</v>
      </c>
      <c r="N9" s="6"/>
      <c r="O9" s="7">
        <v>2020</v>
      </c>
      <c r="P9" s="8">
        <v>2021</v>
      </c>
      <c r="Q9" s="8">
        <v>2022</v>
      </c>
      <c r="R9" s="8">
        <v>2023</v>
      </c>
      <c r="T9" s="8">
        <v>2020</v>
      </c>
      <c r="U9" s="8">
        <v>2021</v>
      </c>
      <c r="V9" s="8">
        <v>2022</v>
      </c>
      <c r="W9" s="8">
        <v>2023</v>
      </c>
      <c r="Y9" s="9"/>
      <c r="Z9" s="9"/>
      <c r="AP9" s="3"/>
    </row>
    <row r="10" spans="1:42" s="2" customFormat="1" x14ac:dyDescent="0.25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6"/>
      <c r="Y10" s="9"/>
      <c r="Z10" s="9"/>
      <c r="AP10" s="3"/>
    </row>
    <row r="11" spans="1:42" s="2" customFormat="1" ht="37.5" customHeight="1" x14ac:dyDescent="0.25">
      <c r="A11" s="148" t="s">
        <v>281</v>
      </c>
      <c r="B11" s="148" t="s">
        <v>281</v>
      </c>
      <c r="C11" s="149" t="s">
        <v>281</v>
      </c>
      <c r="D11" s="149" t="s">
        <v>281</v>
      </c>
      <c r="E11" s="257" t="s">
        <v>19</v>
      </c>
      <c r="F11" s="258" t="s">
        <v>281</v>
      </c>
      <c r="G11" s="259" t="s">
        <v>281</v>
      </c>
      <c r="H11" s="259" t="s">
        <v>281</v>
      </c>
      <c r="I11" s="259" t="s">
        <v>281</v>
      </c>
      <c r="J11" s="149" t="s">
        <v>281</v>
      </c>
      <c r="K11" s="12">
        <f>K12+K17</f>
        <v>260197.96</v>
      </c>
      <c r="L11" s="12">
        <f>L12+L17</f>
        <v>367509.55</v>
      </c>
      <c r="M11" s="12">
        <f>M12+M17</f>
        <v>50000</v>
      </c>
      <c r="N11" s="12" t="e">
        <f>N12+#REF!</f>
        <v>#REF!</v>
      </c>
      <c r="O11" s="12" t="e">
        <f>O12+#REF!</f>
        <v>#REF!</v>
      </c>
      <c r="P11" s="12" t="e">
        <f>P12+#REF!</f>
        <v>#REF!</v>
      </c>
      <c r="Q11" s="12" t="e">
        <f>Q12+#REF!</f>
        <v>#REF!</v>
      </c>
      <c r="R11" s="12" t="e">
        <f>R12+#REF!</f>
        <v>#REF!</v>
      </c>
      <c r="S11" s="12" t="e">
        <f>S12+#REF!</f>
        <v>#REF!</v>
      </c>
      <c r="T11" s="12" t="e">
        <f>T12+#REF!</f>
        <v>#REF!</v>
      </c>
      <c r="U11" s="12" t="e">
        <f>U12+#REF!</f>
        <v>#REF!</v>
      </c>
      <c r="V11" s="12" t="e">
        <f>V12+#REF!</f>
        <v>#REF!</v>
      </c>
      <c r="W11" s="12" t="e">
        <f>W12+#REF!</f>
        <v>#REF!</v>
      </c>
      <c r="X11" s="12" t="e">
        <f>X12+#REF!</f>
        <v>#REF!</v>
      </c>
      <c r="AP11" s="3"/>
    </row>
    <row r="12" spans="1:42" s="2" customFormat="1" ht="50.1" customHeight="1" x14ac:dyDescent="0.25">
      <c r="A12" s="316">
        <v>1</v>
      </c>
      <c r="B12" s="317" t="s">
        <v>76</v>
      </c>
      <c r="C12" s="317" t="s">
        <v>77</v>
      </c>
      <c r="D12" s="317" t="s">
        <v>18</v>
      </c>
      <c r="E12" s="157" t="s">
        <v>270</v>
      </c>
      <c r="F12" s="146" t="s">
        <v>23</v>
      </c>
      <c r="G12" s="145" t="s">
        <v>24</v>
      </c>
      <c r="H12" s="146">
        <f t="shared" ref="H12:M12" si="0">H13</f>
        <v>0</v>
      </c>
      <c r="I12" s="146">
        <f t="shared" si="0"/>
        <v>1</v>
      </c>
      <c r="J12" s="146">
        <f t="shared" si="0"/>
        <v>0</v>
      </c>
      <c r="K12" s="156">
        <f t="shared" si="0"/>
        <v>141895.79999999999</v>
      </c>
      <c r="L12" s="156">
        <f t="shared" si="0"/>
        <v>317509.55</v>
      </c>
      <c r="M12" s="156">
        <f t="shared" si="0"/>
        <v>0</v>
      </c>
      <c r="O12" s="13"/>
      <c r="P12" s="13"/>
      <c r="Q12" s="13"/>
      <c r="R12" s="13"/>
      <c r="S12" s="13"/>
      <c r="T12" s="13"/>
      <c r="U12" s="13"/>
      <c r="V12" s="13"/>
      <c r="W12" s="13"/>
      <c r="AP12" s="3"/>
    </row>
    <row r="13" spans="1:42" s="2" customFormat="1" ht="115.5" customHeight="1" x14ac:dyDescent="0.25">
      <c r="A13" s="433">
        <v>1</v>
      </c>
      <c r="B13" s="431" t="s">
        <v>76</v>
      </c>
      <c r="C13" s="431" t="s">
        <v>77</v>
      </c>
      <c r="D13" s="431" t="s">
        <v>150</v>
      </c>
      <c r="E13" s="108" t="s">
        <v>78</v>
      </c>
      <c r="F13" s="96" t="s">
        <v>23</v>
      </c>
      <c r="G13" s="96" t="s">
        <v>24</v>
      </c>
      <c r="H13" s="95">
        <v>0</v>
      </c>
      <c r="I13" s="95">
        <v>1</v>
      </c>
      <c r="J13" s="95">
        <v>0</v>
      </c>
      <c r="K13" s="97">
        <f>90192.69+51703.11</f>
        <v>141895.79999999999</v>
      </c>
      <c r="L13" s="97">
        <f>189945.81+127563.74</f>
        <v>317509.55</v>
      </c>
      <c r="M13" s="97">
        <f>198303.42-198303.42</f>
        <v>0</v>
      </c>
      <c r="N13" s="5"/>
      <c r="O13" s="13"/>
      <c r="P13" s="13"/>
      <c r="Q13" s="13"/>
      <c r="R13" s="13"/>
      <c r="S13" s="13"/>
      <c r="T13" s="13"/>
      <c r="U13" s="13"/>
      <c r="V13" s="13"/>
      <c r="W13" s="13"/>
      <c r="AP13" s="3"/>
    </row>
    <row r="14" spans="1:42" s="2" customFormat="1" ht="20.100000000000001" customHeight="1" x14ac:dyDescent="0.25">
      <c r="A14" s="434"/>
      <c r="B14" s="432"/>
      <c r="C14" s="432"/>
      <c r="D14" s="432"/>
      <c r="E14" s="109" t="s">
        <v>29</v>
      </c>
      <c r="F14" s="40" t="s">
        <v>18</v>
      </c>
      <c r="G14" s="40" t="s">
        <v>18</v>
      </c>
      <c r="H14" s="234" t="s">
        <v>37</v>
      </c>
      <c r="I14" s="40" t="s">
        <v>18</v>
      </c>
      <c r="J14" s="318" t="s">
        <v>18</v>
      </c>
      <c r="K14" s="318" t="s">
        <v>18</v>
      </c>
      <c r="L14" s="318" t="s">
        <v>18</v>
      </c>
      <c r="M14" s="318" t="s">
        <v>18</v>
      </c>
      <c r="N14" s="5"/>
      <c r="O14" s="13"/>
      <c r="P14" s="13"/>
      <c r="Q14" s="13"/>
      <c r="R14" s="13"/>
      <c r="S14" s="13"/>
      <c r="T14" s="13"/>
      <c r="U14" s="13"/>
      <c r="V14" s="13"/>
      <c r="W14" s="13"/>
      <c r="AP14" s="3"/>
    </row>
    <row r="15" spans="1:42" s="2" customFormat="1" ht="20.100000000000001" customHeight="1" x14ac:dyDescent="0.25">
      <c r="A15" s="429"/>
      <c r="B15" s="429"/>
      <c r="C15" s="429"/>
      <c r="D15" s="429"/>
      <c r="E15" s="109" t="s">
        <v>30</v>
      </c>
      <c r="F15" s="40" t="s">
        <v>18</v>
      </c>
      <c r="G15" s="40" t="s">
        <v>18</v>
      </c>
      <c r="H15" s="40" t="s">
        <v>18</v>
      </c>
      <c r="I15" s="40" t="s">
        <v>37</v>
      </c>
      <c r="J15" s="72"/>
      <c r="K15" s="318" t="s">
        <v>18</v>
      </c>
      <c r="L15" s="318" t="s">
        <v>18</v>
      </c>
      <c r="M15" s="318" t="s">
        <v>18</v>
      </c>
      <c r="N15" s="5"/>
      <c r="O15" s="13"/>
      <c r="P15" s="13"/>
      <c r="Q15" s="13"/>
      <c r="R15" s="13"/>
      <c r="S15" s="13"/>
      <c r="T15" s="13"/>
      <c r="U15" s="13"/>
      <c r="V15" s="13"/>
      <c r="W15" s="13"/>
      <c r="AP15" s="3"/>
    </row>
    <row r="16" spans="1:42" s="2" customFormat="1" ht="20.100000000000001" customHeight="1" x14ac:dyDescent="0.25">
      <c r="A16" s="430"/>
      <c r="B16" s="430"/>
      <c r="C16" s="430"/>
      <c r="D16" s="430"/>
      <c r="E16" s="90" t="s">
        <v>31</v>
      </c>
      <c r="F16" s="40" t="s">
        <v>18</v>
      </c>
      <c r="G16" s="40" t="s">
        <v>18</v>
      </c>
      <c r="H16" s="40" t="s">
        <v>18</v>
      </c>
      <c r="I16" s="40" t="s">
        <v>225</v>
      </c>
      <c r="J16" s="318"/>
      <c r="K16" s="318" t="s">
        <v>18</v>
      </c>
      <c r="L16" s="318" t="s">
        <v>18</v>
      </c>
      <c r="M16" s="318" t="s">
        <v>18</v>
      </c>
      <c r="N16" s="5"/>
      <c r="O16" s="13"/>
      <c r="P16" s="13"/>
      <c r="Q16" s="13"/>
      <c r="R16" s="13"/>
      <c r="S16" s="13"/>
      <c r="T16" s="13"/>
      <c r="U16" s="13"/>
      <c r="V16" s="13"/>
      <c r="W16" s="13"/>
      <c r="AP16" s="3"/>
    </row>
    <row r="17" spans="1:42" s="2" customFormat="1" ht="50.1" customHeight="1" x14ac:dyDescent="0.25">
      <c r="A17" s="311">
        <v>1</v>
      </c>
      <c r="B17" s="312" t="s">
        <v>76</v>
      </c>
      <c r="C17" s="312" t="s">
        <v>79</v>
      </c>
      <c r="D17" s="312" t="s">
        <v>18</v>
      </c>
      <c r="E17" s="310" t="s">
        <v>80</v>
      </c>
      <c r="F17" s="133" t="s">
        <v>23</v>
      </c>
      <c r="G17" s="133" t="s">
        <v>24</v>
      </c>
      <c r="H17" s="136">
        <f>H18+H22+H26+H30+H34+H38+H42+H46+H50+H54+H58+H62+H66+H70+H74+H78+H82+H138+H143+H86+H90+H94</f>
        <v>34</v>
      </c>
      <c r="I17" s="136">
        <f>I18+I22+I26+I30+I34+I38+I42+I46+I50+I54+I58+I62+I66+I70+I74+I78+I82+I138+I143+I86+I90+I94</f>
        <v>15</v>
      </c>
      <c r="J17" s="136">
        <f>J18+J22+J26+J30+J34+J38+J42+J46+J50+J54+J58+J62+J66+J70+J74+J78+J82+J138+J143+J86+J90+J94</f>
        <v>15</v>
      </c>
      <c r="K17" s="313">
        <f>K18+K22+K26+K30+K34+K38+K42+K114+K98+K46+K50+K102+K106+K54+K58+K62+K66+K70+K74+K78+K82+K86+K90+K94+K118+K122+K138+K143+K110+K148</f>
        <v>118302.16</v>
      </c>
      <c r="L17" s="313">
        <f>L18+L22+L26+L30+L34+L38+L42+L114+L46+L50+L102+L106+L54+L58+L62+L66+L70+L74+L78+L82+L138+L143+L110+L148</f>
        <v>50000</v>
      </c>
      <c r="M17" s="313">
        <f>M18+M22+M26+M30+M34+M38+M42+M114+M46+M50+M102+M106+M54+M58+M62+M66+M70+M74+M78+M82+M138+M143+M110+M148</f>
        <v>50000</v>
      </c>
      <c r="N17" s="5"/>
      <c r="O17" s="13"/>
      <c r="P17" s="13"/>
      <c r="Q17" s="13"/>
      <c r="R17" s="13"/>
      <c r="S17" s="13"/>
      <c r="T17" s="13"/>
      <c r="U17" s="13"/>
      <c r="V17" s="13"/>
      <c r="W17" s="13"/>
      <c r="AP17" s="3"/>
    </row>
    <row r="18" spans="1:42" ht="50.1" customHeight="1" x14ac:dyDescent="0.25">
      <c r="A18" s="433">
        <v>1</v>
      </c>
      <c r="B18" s="431" t="s">
        <v>76</v>
      </c>
      <c r="C18" s="428" t="s">
        <v>79</v>
      </c>
      <c r="D18" s="431" t="s">
        <v>35</v>
      </c>
      <c r="E18" s="108" t="s">
        <v>267</v>
      </c>
      <c r="F18" s="96" t="s">
        <v>23</v>
      </c>
      <c r="G18" s="96" t="s">
        <v>24</v>
      </c>
      <c r="H18" s="95">
        <v>1</v>
      </c>
      <c r="I18" s="95">
        <v>0</v>
      </c>
      <c r="J18" s="95">
        <v>0</v>
      </c>
      <c r="K18" s="97">
        <v>1406.88</v>
      </c>
      <c r="L18" s="97">
        <v>0</v>
      </c>
      <c r="M18" s="97">
        <v>0</v>
      </c>
    </row>
    <row r="19" spans="1:42" ht="20.100000000000001" customHeight="1" x14ac:dyDescent="0.25">
      <c r="A19" s="434"/>
      <c r="B19" s="432"/>
      <c r="C19" s="436"/>
      <c r="D19" s="432"/>
      <c r="E19" s="90" t="s">
        <v>67</v>
      </c>
      <c r="F19" s="279" t="s">
        <v>281</v>
      </c>
      <c r="G19" s="279" t="s">
        <v>281</v>
      </c>
      <c r="H19" s="40" t="s">
        <v>49</v>
      </c>
      <c r="I19" s="279" t="s">
        <v>281</v>
      </c>
      <c r="J19" s="279" t="s">
        <v>281</v>
      </c>
      <c r="K19" s="279" t="s">
        <v>281</v>
      </c>
      <c r="L19" s="279" t="s">
        <v>281</v>
      </c>
      <c r="M19" s="279" t="s">
        <v>281</v>
      </c>
    </row>
    <row r="20" spans="1:42" ht="20.100000000000001" customHeight="1" x14ac:dyDescent="0.25">
      <c r="A20" s="434"/>
      <c r="B20" s="432"/>
      <c r="C20" s="436"/>
      <c r="D20" s="432"/>
      <c r="E20" s="90" t="s">
        <v>30</v>
      </c>
      <c r="F20" s="279" t="s">
        <v>281</v>
      </c>
      <c r="G20" s="279" t="s">
        <v>281</v>
      </c>
      <c r="H20" s="40" t="s">
        <v>57</v>
      </c>
      <c r="I20" s="279" t="s">
        <v>281</v>
      </c>
      <c r="J20" s="279" t="s">
        <v>281</v>
      </c>
      <c r="K20" s="279" t="s">
        <v>281</v>
      </c>
      <c r="L20" s="279" t="s">
        <v>281</v>
      </c>
      <c r="M20" s="279" t="s">
        <v>281</v>
      </c>
    </row>
    <row r="21" spans="1:42" ht="20.100000000000001" customHeight="1" x14ac:dyDescent="0.25">
      <c r="A21" s="449"/>
      <c r="B21" s="435"/>
      <c r="C21" s="436"/>
      <c r="D21" s="432"/>
      <c r="E21" s="90" t="s">
        <v>31</v>
      </c>
      <c r="F21" s="279" t="s">
        <v>281</v>
      </c>
      <c r="G21" s="279" t="s">
        <v>281</v>
      </c>
      <c r="H21" s="40" t="s">
        <v>63</v>
      </c>
      <c r="I21" s="279" t="s">
        <v>281</v>
      </c>
      <c r="J21" s="279" t="s">
        <v>281</v>
      </c>
      <c r="K21" s="279" t="s">
        <v>281</v>
      </c>
      <c r="L21" s="279" t="s">
        <v>281</v>
      </c>
      <c r="M21" s="279" t="s">
        <v>281</v>
      </c>
    </row>
    <row r="22" spans="1:42" ht="50.1" customHeight="1" x14ac:dyDescent="0.25">
      <c r="A22" s="433">
        <v>1</v>
      </c>
      <c r="B22" s="431" t="s">
        <v>76</v>
      </c>
      <c r="C22" s="428" t="s">
        <v>79</v>
      </c>
      <c r="D22" s="431" t="s">
        <v>35</v>
      </c>
      <c r="E22" s="206" t="s">
        <v>346</v>
      </c>
      <c r="F22" s="158" t="s">
        <v>23</v>
      </c>
      <c r="G22" s="96" t="s">
        <v>24</v>
      </c>
      <c r="H22" s="95">
        <v>1</v>
      </c>
      <c r="I22" s="95">
        <v>0</v>
      </c>
      <c r="J22" s="95">
        <v>0</v>
      </c>
      <c r="K22" s="344">
        <v>3664.78</v>
      </c>
      <c r="L22" s="97">
        <v>0</v>
      </c>
      <c r="M22" s="97">
        <v>0</v>
      </c>
    </row>
    <row r="23" spans="1:42" ht="20.100000000000001" customHeight="1" x14ac:dyDescent="0.25">
      <c r="A23" s="429"/>
      <c r="B23" s="429"/>
      <c r="C23" s="436"/>
      <c r="D23" s="429"/>
      <c r="E23" s="107" t="s">
        <v>67</v>
      </c>
      <c r="F23" s="279" t="s">
        <v>281</v>
      </c>
      <c r="G23" s="279" t="s">
        <v>281</v>
      </c>
      <c r="H23" s="40" t="s">
        <v>61</v>
      </c>
      <c r="I23" s="279" t="s">
        <v>281</v>
      </c>
      <c r="J23" s="279" t="s">
        <v>281</v>
      </c>
      <c r="K23" s="279" t="s">
        <v>281</v>
      </c>
      <c r="L23" s="279" t="s">
        <v>281</v>
      </c>
      <c r="M23" s="279" t="s">
        <v>281</v>
      </c>
    </row>
    <row r="24" spans="1:42" ht="20.100000000000001" customHeight="1" x14ac:dyDescent="0.25">
      <c r="A24" s="429"/>
      <c r="B24" s="429"/>
      <c r="C24" s="436"/>
      <c r="D24" s="429"/>
      <c r="E24" s="107" t="s">
        <v>30</v>
      </c>
      <c r="F24" s="279" t="s">
        <v>281</v>
      </c>
      <c r="G24" s="279" t="s">
        <v>281</v>
      </c>
      <c r="H24" s="40" t="s">
        <v>63</v>
      </c>
      <c r="I24" s="279" t="s">
        <v>281</v>
      </c>
      <c r="J24" s="279" t="s">
        <v>281</v>
      </c>
      <c r="K24" s="279" t="s">
        <v>281</v>
      </c>
      <c r="L24" s="279" t="s">
        <v>281</v>
      </c>
      <c r="M24" s="279" t="s">
        <v>281</v>
      </c>
    </row>
    <row r="25" spans="1:42" s="5" customFormat="1" ht="20.100000000000001" customHeight="1" x14ac:dyDescent="0.25">
      <c r="A25" s="430"/>
      <c r="B25" s="430"/>
      <c r="C25" s="436"/>
      <c r="D25" s="430"/>
      <c r="E25" s="107" t="s">
        <v>31</v>
      </c>
      <c r="F25" s="279" t="s">
        <v>281</v>
      </c>
      <c r="G25" s="279" t="s">
        <v>281</v>
      </c>
      <c r="H25" s="40" t="s">
        <v>36</v>
      </c>
      <c r="I25" s="279" t="s">
        <v>281</v>
      </c>
      <c r="J25" s="279" t="s">
        <v>281</v>
      </c>
      <c r="K25" s="279" t="s">
        <v>281</v>
      </c>
      <c r="L25" s="279" t="s">
        <v>281</v>
      </c>
      <c r="M25" s="279" t="s">
        <v>281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3"/>
    </row>
    <row r="26" spans="1:42" s="5" customFormat="1" ht="50.1" customHeight="1" x14ac:dyDescent="0.25">
      <c r="A26" s="433">
        <v>1</v>
      </c>
      <c r="B26" s="431" t="s">
        <v>76</v>
      </c>
      <c r="C26" s="428" t="s">
        <v>79</v>
      </c>
      <c r="D26" s="431" t="s">
        <v>35</v>
      </c>
      <c r="E26" s="108" t="s">
        <v>351</v>
      </c>
      <c r="F26" s="96" t="s">
        <v>23</v>
      </c>
      <c r="G26" s="96" t="s">
        <v>24</v>
      </c>
      <c r="H26" s="95">
        <v>1</v>
      </c>
      <c r="I26" s="95">
        <v>0</v>
      </c>
      <c r="J26" s="95">
        <v>0</v>
      </c>
      <c r="K26" s="97">
        <v>2260.15</v>
      </c>
      <c r="L26" s="97">
        <v>0</v>
      </c>
      <c r="M26" s="97"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3"/>
    </row>
    <row r="27" spans="1:42" s="5" customFormat="1" ht="20.100000000000001" customHeight="1" x14ac:dyDescent="0.25">
      <c r="A27" s="429"/>
      <c r="B27" s="429"/>
      <c r="C27" s="436"/>
      <c r="D27" s="429"/>
      <c r="E27" s="90" t="s">
        <v>67</v>
      </c>
      <c r="F27" s="279" t="s">
        <v>281</v>
      </c>
      <c r="G27" s="279" t="s">
        <v>281</v>
      </c>
      <c r="H27" s="41" t="s">
        <v>63</v>
      </c>
      <c r="I27" s="279" t="s">
        <v>281</v>
      </c>
      <c r="J27" s="279" t="s">
        <v>281</v>
      </c>
      <c r="K27" s="279" t="s">
        <v>281</v>
      </c>
      <c r="L27" s="279" t="s">
        <v>281</v>
      </c>
      <c r="M27" s="279" t="s">
        <v>281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3"/>
    </row>
    <row r="28" spans="1:42" s="5" customFormat="1" ht="20.100000000000001" customHeight="1" x14ac:dyDescent="0.25">
      <c r="A28" s="429"/>
      <c r="B28" s="429"/>
      <c r="C28" s="436"/>
      <c r="D28" s="429"/>
      <c r="E28" s="90" t="s">
        <v>30</v>
      </c>
      <c r="F28" s="279" t="s">
        <v>281</v>
      </c>
      <c r="G28" s="279" t="s">
        <v>281</v>
      </c>
      <c r="H28" s="40" t="s">
        <v>55</v>
      </c>
      <c r="I28" s="279" t="s">
        <v>281</v>
      </c>
      <c r="J28" s="279" t="s">
        <v>281</v>
      </c>
      <c r="K28" s="279" t="s">
        <v>281</v>
      </c>
      <c r="L28" s="279" t="s">
        <v>281</v>
      </c>
      <c r="M28" s="279" t="s">
        <v>281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3"/>
    </row>
    <row r="29" spans="1:42" s="5" customFormat="1" ht="20.100000000000001" customHeight="1" x14ac:dyDescent="0.25">
      <c r="A29" s="430"/>
      <c r="B29" s="430"/>
      <c r="C29" s="436"/>
      <c r="D29" s="430"/>
      <c r="E29" s="90" t="s">
        <v>31</v>
      </c>
      <c r="F29" s="279" t="s">
        <v>281</v>
      </c>
      <c r="G29" s="279" t="s">
        <v>281</v>
      </c>
      <c r="H29" s="40" t="s">
        <v>37</v>
      </c>
      <c r="I29" s="279" t="s">
        <v>281</v>
      </c>
      <c r="J29" s="279" t="s">
        <v>281</v>
      </c>
      <c r="K29" s="279" t="s">
        <v>281</v>
      </c>
      <c r="L29" s="279" t="s">
        <v>281</v>
      </c>
      <c r="M29" s="279" t="s">
        <v>281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3"/>
    </row>
    <row r="30" spans="1:42" ht="50.1" customHeight="1" x14ac:dyDescent="0.25">
      <c r="A30" s="433">
        <v>1</v>
      </c>
      <c r="B30" s="431" t="s">
        <v>76</v>
      </c>
      <c r="C30" s="428" t="s">
        <v>79</v>
      </c>
      <c r="D30" s="431" t="s">
        <v>35</v>
      </c>
      <c r="E30" s="206" t="s">
        <v>347</v>
      </c>
      <c r="F30" s="158" t="s">
        <v>23</v>
      </c>
      <c r="G30" s="96" t="s">
        <v>24</v>
      </c>
      <c r="H30" s="95">
        <v>1</v>
      </c>
      <c r="I30" s="95">
        <v>0</v>
      </c>
      <c r="J30" s="95">
        <v>0</v>
      </c>
      <c r="K30" s="97">
        <v>44.89</v>
      </c>
      <c r="L30" s="97">
        <v>0</v>
      </c>
      <c r="M30" s="97">
        <v>0</v>
      </c>
    </row>
    <row r="31" spans="1:42" ht="20.100000000000001" customHeight="1" x14ac:dyDescent="0.25">
      <c r="A31" s="429"/>
      <c r="B31" s="429"/>
      <c r="C31" s="436"/>
      <c r="D31" s="429"/>
      <c r="E31" s="107" t="s">
        <v>67</v>
      </c>
      <c r="F31" s="279" t="s">
        <v>281</v>
      </c>
      <c r="G31" s="279" t="s">
        <v>281</v>
      </c>
      <c r="H31" s="40" t="s">
        <v>61</v>
      </c>
      <c r="I31" s="279" t="s">
        <v>281</v>
      </c>
      <c r="J31" s="279" t="s">
        <v>281</v>
      </c>
      <c r="K31" s="279" t="s">
        <v>281</v>
      </c>
      <c r="L31" s="279" t="s">
        <v>281</v>
      </c>
      <c r="M31" s="279" t="s">
        <v>281</v>
      </c>
    </row>
    <row r="32" spans="1:42" ht="20.100000000000001" customHeight="1" x14ac:dyDescent="0.25">
      <c r="A32" s="429"/>
      <c r="B32" s="429"/>
      <c r="C32" s="436"/>
      <c r="D32" s="429"/>
      <c r="E32" s="107" t="s">
        <v>30</v>
      </c>
      <c r="F32" s="279" t="s">
        <v>281</v>
      </c>
      <c r="G32" s="279" t="s">
        <v>281</v>
      </c>
      <c r="H32" s="40" t="s">
        <v>57</v>
      </c>
      <c r="I32" s="279" t="s">
        <v>281</v>
      </c>
      <c r="J32" s="279" t="s">
        <v>281</v>
      </c>
      <c r="K32" s="279" t="s">
        <v>281</v>
      </c>
      <c r="L32" s="279" t="s">
        <v>281</v>
      </c>
      <c r="M32" s="279" t="s">
        <v>281</v>
      </c>
    </row>
    <row r="33" spans="1:42" s="5" customFormat="1" ht="20.100000000000001" customHeight="1" x14ac:dyDescent="0.25">
      <c r="A33" s="430"/>
      <c r="B33" s="430"/>
      <c r="C33" s="436"/>
      <c r="D33" s="430"/>
      <c r="E33" s="107" t="s">
        <v>31</v>
      </c>
      <c r="F33" s="279" t="s">
        <v>281</v>
      </c>
      <c r="G33" s="279" t="s">
        <v>281</v>
      </c>
      <c r="H33" s="40" t="s">
        <v>63</v>
      </c>
      <c r="I33" s="279" t="s">
        <v>281</v>
      </c>
      <c r="J33" s="279" t="s">
        <v>281</v>
      </c>
      <c r="K33" s="279" t="s">
        <v>281</v>
      </c>
      <c r="L33" s="279" t="s">
        <v>281</v>
      </c>
      <c r="M33" s="279" t="s">
        <v>281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3"/>
    </row>
    <row r="34" spans="1:42" ht="50.1" customHeight="1" x14ac:dyDescent="0.25">
      <c r="A34" s="433">
        <v>1</v>
      </c>
      <c r="B34" s="431" t="s">
        <v>76</v>
      </c>
      <c r="C34" s="428" t="s">
        <v>79</v>
      </c>
      <c r="D34" s="431" t="s">
        <v>35</v>
      </c>
      <c r="E34" s="206" t="s">
        <v>348</v>
      </c>
      <c r="F34" s="158" t="s">
        <v>23</v>
      </c>
      <c r="G34" s="96" t="s">
        <v>24</v>
      </c>
      <c r="H34" s="95">
        <v>1</v>
      </c>
      <c r="I34" s="95">
        <v>0</v>
      </c>
      <c r="J34" s="95">
        <v>0</v>
      </c>
      <c r="K34" s="344">
        <v>7849.57</v>
      </c>
      <c r="L34" s="97">
        <v>0</v>
      </c>
      <c r="M34" s="97">
        <v>0</v>
      </c>
    </row>
    <row r="35" spans="1:42" ht="20.100000000000001" customHeight="1" x14ac:dyDescent="0.25">
      <c r="A35" s="429"/>
      <c r="B35" s="429"/>
      <c r="C35" s="436"/>
      <c r="D35" s="429"/>
      <c r="E35" s="107" t="s">
        <v>67</v>
      </c>
      <c r="F35" s="279" t="s">
        <v>281</v>
      </c>
      <c r="G35" s="279" t="s">
        <v>281</v>
      </c>
      <c r="H35" s="40" t="s">
        <v>57</v>
      </c>
      <c r="I35" s="279" t="s">
        <v>281</v>
      </c>
      <c r="J35" s="279" t="s">
        <v>281</v>
      </c>
      <c r="K35" s="279" t="s">
        <v>281</v>
      </c>
      <c r="L35" s="279" t="s">
        <v>281</v>
      </c>
      <c r="M35" s="279" t="s">
        <v>281</v>
      </c>
    </row>
    <row r="36" spans="1:42" ht="20.100000000000001" customHeight="1" x14ac:dyDescent="0.25">
      <c r="A36" s="429"/>
      <c r="B36" s="429"/>
      <c r="C36" s="436"/>
      <c r="D36" s="429"/>
      <c r="E36" s="107" t="s">
        <v>30</v>
      </c>
      <c r="F36" s="279" t="s">
        <v>281</v>
      </c>
      <c r="G36" s="279" t="s">
        <v>281</v>
      </c>
      <c r="H36" s="40" t="s">
        <v>68</v>
      </c>
      <c r="I36" s="279" t="s">
        <v>281</v>
      </c>
      <c r="J36" s="279" t="s">
        <v>281</v>
      </c>
      <c r="K36" s="279" t="s">
        <v>281</v>
      </c>
      <c r="L36" s="279" t="s">
        <v>281</v>
      </c>
      <c r="M36" s="279" t="s">
        <v>281</v>
      </c>
    </row>
    <row r="37" spans="1:42" s="5" customFormat="1" ht="20.100000000000001" customHeight="1" x14ac:dyDescent="0.25">
      <c r="A37" s="430"/>
      <c r="B37" s="430"/>
      <c r="C37" s="436"/>
      <c r="D37" s="430"/>
      <c r="E37" s="107" t="s">
        <v>31</v>
      </c>
      <c r="F37" s="279" t="s">
        <v>281</v>
      </c>
      <c r="G37" s="279" t="s">
        <v>281</v>
      </c>
      <c r="H37" s="40" t="s">
        <v>55</v>
      </c>
      <c r="I37" s="279" t="s">
        <v>281</v>
      </c>
      <c r="J37" s="279" t="s">
        <v>281</v>
      </c>
      <c r="K37" s="279" t="s">
        <v>281</v>
      </c>
      <c r="L37" s="279" t="s">
        <v>281</v>
      </c>
      <c r="M37" s="279" t="s">
        <v>281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3"/>
    </row>
    <row r="38" spans="1:42" ht="50.1" customHeight="1" x14ac:dyDescent="0.25">
      <c r="A38" s="433">
        <v>1</v>
      </c>
      <c r="B38" s="431" t="s">
        <v>76</v>
      </c>
      <c r="C38" s="428" t="s">
        <v>79</v>
      </c>
      <c r="D38" s="431" t="s">
        <v>35</v>
      </c>
      <c r="E38" s="206" t="s">
        <v>352</v>
      </c>
      <c r="F38" s="158" t="s">
        <v>23</v>
      </c>
      <c r="G38" s="96" t="s">
        <v>24</v>
      </c>
      <c r="H38" s="95">
        <v>1</v>
      </c>
      <c r="I38" s="95">
        <v>0</v>
      </c>
      <c r="J38" s="95">
        <v>0</v>
      </c>
      <c r="K38" s="344">
        <v>1911.54</v>
      </c>
      <c r="L38" s="97">
        <v>0</v>
      </c>
      <c r="M38" s="97">
        <v>0</v>
      </c>
    </row>
    <row r="39" spans="1:42" ht="20.100000000000001" customHeight="1" x14ac:dyDescent="0.25">
      <c r="A39" s="429"/>
      <c r="B39" s="429"/>
      <c r="C39" s="436"/>
      <c r="D39" s="429"/>
      <c r="E39" s="107" t="s">
        <v>67</v>
      </c>
      <c r="F39" s="279" t="s">
        <v>281</v>
      </c>
      <c r="G39" s="279" t="s">
        <v>281</v>
      </c>
      <c r="H39" s="40" t="s">
        <v>63</v>
      </c>
      <c r="I39" s="279" t="s">
        <v>281</v>
      </c>
      <c r="J39" s="279" t="s">
        <v>281</v>
      </c>
      <c r="K39" s="279" t="s">
        <v>281</v>
      </c>
      <c r="L39" s="279" t="s">
        <v>281</v>
      </c>
      <c r="M39" s="279" t="s">
        <v>281</v>
      </c>
    </row>
    <row r="40" spans="1:42" ht="20.100000000000001" customHeight="1" x14ac:dyDescent="0.25">
      <c r="A40" s="429"/>
      <c r="B40" s="429"/>
      <c r="C40" s="436"/>
      <c r="D40" s="429"/>
      <c r="E40" s="107" t="s">
        <v>30</v>
      </c>
      <c r="F40" s="279" t="s">
        <v>281</v>
      </c>
      <c r="G40" s="279" t="s">
        <v>281</v>
      </c>
      <c r="H40" s="40" t="s">
        <v>55</v>
      </c>
      <c r="I40" s="279" t="s">
        <v>281</v>
      </c>
      <c r="J40" s="279" t="s">
        <v>281</v>
      </c>
      <c r="K40" s="279" t="s">
        <v>281</v>
      </c>
      <c r="L40" s="279" t="s">
        <v>281</v>
      </c>
      <c r="M40" s="279" t="s">
        <v>281</v>
      </c>
    </row>
    <row r="41" spans="1:42" s="5" customFormat="1" ht="20.100000000000001" customHeight="1" x14ac:dyDescent="0.25">
      <c r="A41" s="430"/>
      <c r="B41" s="430"/>
      <c r="C41" s="436"/>
      <c r="D41" s="430"/>
      <c r="E41" s="107" t="s">
        <v>31</v>
      </c>
      <c r="F41" s="279" t="s">
        <v>281</v>
      </c>
      <c r="G41" s="279" t="s">
        <v>281</v>
      </c>
      <c r="H41" s="40" t="s">
        <v>37</v>
      </c>
      <c r="I41" s="279" t="s">
        <v>281</v>
      </c>
      <c r="J41" s="279" t="s">
        <v>281</v>
      </c>
      <c r="K41" s="279" t="s">
        <v>281</v>
      </c>
      <c r="L41" s="279" t="s">
        <v>281</v>
      </c>
      <c r="M41" s="279" t="s">
        <v>281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3"/>
    </row>
    <row r="42" spans="1:42" ht="50.1" customHeight="1" x14ac:dyDescent="0.25">
      <c r="A42" s="433">
        <v>1</v>
      </c>
      <c r="B42" s="431" t="s">
        <v>76</v>
      </c>
      <c r="C42" s="428" t="s">
        <v>79</v>
      </c>
      <c r="D42" s="431" t="s">
        <v>35</v>
      </c>
      <c r="E42" s="206" t="s">
        <v>353</v>
      </c>
      <c r="F42" s="158" t="s">
        <v>23</v>
      </c>
      <c r="G42" s="96" t="s">
        <v>24</v>
      </c>
      <c r="H42" s="95">
        <v>1</v>
      </c>
      <c r="I42" s="95">
        <v>0</v>
      </c>
      <c r="J42" s="95">
        <v>0</v>
      </c>
      <c r="K42" s="97">
        <v>1774.91</v>
      </c>
      <c r="L42" s="97">
        <v>0</v>
      </c>
      <c r="M42" s="97">
        <v>0</v>
      </c>
    </row>
    <row r="43" spans="1:42" ht="20.100000000000001" customHeight="1" x14ac:dyDescent="0.25">
      <c r="A43" s="429"/>
      <c r="B43" s="429"/>
      <c r="C43" s="436"/>
      <c r="D43" s="429"/>
      <c r="E43" s="107" t="s">
        <v>67</v>
      </c>
      <c r="F43" s="279" t="s">
        <v>281</v>
      </c>
      <c r="G43" s="279" t="s">
        <v>281</v>
      </c>
      <c r="H43" s="41" t="s">
        <v>68</v>
      </c>
      <c r="I43" s="279" t="s">
        <v>281</v>
      </c>
      <c r="J43" s="279" t="s">
        <v>281</v>
      </c>
      <c r="K43" s="279" t="s">
        <v>281</v>
      </c>
      <c r="L43" s="279" t="s">
        <v>281</v>
      </c>
      <c r="M43" s="279" t="s">
        <v>281</v>
      </c>
    </row>
    <row r="44" spans="1:42" ht="20.100000000000001" customHeight="1" x14ac:dyDescent="0.25">
      <c r="A44" s="429"/>
      <c r="B44" s="429"/>
      <c r="C44" s="436"/>
      <c r="D44" s="429"/>
      <c r="E44" s="107" t="s">
        <v>30</v>
      </c>
      <c r="F44" s="279" t="s">
        <v>281</v>
      </c>
      <c r="G44" s="279" t="s">
        <v>281</v>
      </c>
      <c r="H44" s="40" t="s">
        <v>225</v>
      </c>
      <c r="I44" s="279" t="s">
        <v>281</v>
      </c>
      <c r="J44" s="279" t="s">
        <v>281</v>
      </c>
      <c r="K44" s="279" t="s">
        <v>281</v>
      </c>
      <c r="L44" s="279" t="s">
        <v>281</v>
      </c>
      <c r="M44" s="279" t="s">
        <v>281</v>
      </c>
    </row>
    <row r="45" spans="1:42" s="5" customFormat="1" ht="20.100000000000001" customHeight="1" x14ac:dyDescent="0.25">
      <c r="A45" s="430"/>
      <c r="B45" s="430"/>
      <c r="C45" s="436"/>
      <c r="D45" s="430"/>
      <c r="E45" s="107" t="s">
        <v>31</v>
      </c>
      <c r="F45" s="279" t="s">
        <v>281</v>
      </c>
      <c r="G45" s="279" t="s">
        <v>281</v>
      </c>
      <c r="H45" s="40" t="s">
        <v>226</v>
      </c>
      <c r="I45" s="279" t="s">
        <v>281</v>
      </c>
      <c r="J45" s="279" t="s">
        <v>281</v>
      </c>
      <c r="K45" s="279" t="s">
        <v>281</v>
      </c>
      <c r="L45" s="279" t="s">
        <v>281</v>
      </c>
      <c r="M45" s="279" t="s">
        <v>281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3"/>
    </row>
    <row r="46" spans="1:42" s="5" customFormat="1" ht="69.95" customHeight="1" x14ac:dyDescent="0.25">
      <c r="A46" s="433">
        <v>1</v>
      </c>
      <c r="B46" s="431" t="s">
        <v>76</v>
      </c>
      <c r="C46" s="428" t="s">
        <v>79</v>
      </c>
      <c r="D46" s="431" t="s">
        <v>35</v>
      </c>
      <c r="E46" s="108" t="s">
        <v>651</v>
      </c>
      <c r="F46" s="96" t="s">
        <v>23</v>
      </c>
      <c r="G46" s="96" t="s">
        <v>24</v>
      </c>
      <c r="H46" s="95">
        <v>6</v>
      </c>
      <c r="I46" s="95">
        <v>0</v>
      </c>
      <c r="J46" s="95">
        <v>0</v>
      </c>
      <c r="K46" s="97">
        <v>21701.040000000001</v>
      </c>
      <c r="L46" s="97">
        <v>0</v>
      </c>
      <c r="M46" s="97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3"/>
    </row>
    <row r="47" spans="1:42" s="5" customFormat="1" ht="20.100000000000001" customHeight="1" x14ac:dyDescent="0.25">
      <c r="A47" s="429"/>
      <c r="B47" s="429"/>
      <c r="C47" s="436"/>
      <c r="D47" s="429"/>
      <c r="E47" s="90" t="s">
        <v>67</v>
      </c>
      <c r="F47" s="279" t="s">
        <v>281</v>
      </c>
      <c r="G47" s="279" t="s">
        <v>281</v>
      </c>
      <c r="H47" s="41" t="s">
        <v>36</v>
      </c>
      <c r="I47" s="279" t="s">
        <v>281</v>
      </c>
      <c r="J47" s="279" t="s">
        <v>281</v>
      </c>
      <c r="K47" s="279" t="s">
        <v>281</v>
      </c>
      <c r="L47" s="279" t="s">
        <v>281</v>
      </c>
      <c r="M47" s="279" t="s">
        <v>281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3"/>
    </row>
    <row r="48" spans="1:42" s="5" customFormat="1" ht="20.100000000000001" customHeight="1" x14ac:dyDescent="0.25">
      <c r="A48" s="429"/>
      <c r="B48" s="429"/>
      <c r="C48" s="436"/>
      <c r="D48" s="429"/>
      <c r="E48" s="90" t="s">
        <v>30</v>
      </c>
      <c r="F48" s="279" t="s">
        <v>281</v>
      </c>
      <c r="G48" s="279" t="s">
        <v>281</v>
      </c>
      <c r="H48" s="40" t="s">
        <v>54</v>
      </c>
      <c r="I48" s="279" t="s">
        <v>281</v>
      </c>
      <c r="J48" s="279" t="s">
        <v>281</v>
      </c>
      <c r="K48" s="279" t="s">
        <v>281</v>
      </c>
      <c r="L48" s="279" t="s">
        <v>281</v>
      </c>
      <c r="M48" s="279" t="s">
        <v>281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3"/>
    </row>
    <row r="49" spans="1:44" s="5" customFormat="1" ht="20.100000000000001" customHeight="1" x14ac:dyDescent="0.25">
      <c r="A49" s="430"/>
      <c r="B49" s="430"/>
      <c r="C49" s="436"/>
      <c r="D49" s="430"/>
      <c r="E49" s="90" t="s">
        <v>31</v>
      </c>
      <c r="F49" s="279" t="s">
        <v>281</v>
      </c>
      <c r="G49" s="279" t="s">
        <v>281</v>
      </c>
      <c r="H49" s="40" t="s">
        <v>54</v>
      </c>
      <c r="I49" s="279" t="s">
        <v>281</v>
      </c>
      <c r="J49" s="279" t="s">
        <v>281</v>
      </c>
      <c r="K49" s="279" t="s">
        <v>281</v>
      </c>
      <c r="L49" s="279" t="s">
        <v>281</v>
      </c>
      <c r="M49" s="279" t="s">
        <v>281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3"/>
    </row>
    <row r="50" spans="1:44" s="326" customFormat="1" ht="69.75" customHeight="1" x14ac:dyDescent="0.25">
      <c r="A50" s="433">
        <v>1</v>
      </c>
      <c r="B50" s="431" t="s">
        <v>76</v>
      </c>
      <c r="C50" s="428" t="s">
        <v>79</v>
      </c>
      <c r="D50" s="431" t="s">
        <v>35</v>
      </c>
      <c r="E50" s="108" t="s">
        <v>550</v>
      </c>
      <c r="F50" s="158" t="s">
        <v>23</v>
      </c>
      <c r="G50" s="96" t="s">
        <v>24</v>
      </c>
      <c r="H50" s="95">
        <v>5</v>
      </c>
      <c r="I50" s="95">
        <v>0</v>
      </c>
      <c r="J50" s="95">
        <v>0</v>
      </c>
      <c r="K50" s="344">
        <v>6085.09</v>
      </c>
      <c r="L50" s="97">
        <v>0</v>
      </c>
      <c r="M50" s="97">
        <v>0</v>
      </c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"/>
      <c r="AQ50" s="5"/>
      <c r="AR50" s="5"/>
    </row>
    <row r="51" spans="1:44" s="326" customFormat="1" ht="20.100000000000001" customHeight="1" x14ac:dyDescent="0.25">
      <c r="A51" s="429"/>
      <c r="B51" s="429"/>
      <c r="C51" s="436"/>
      <c r="D51" s="429"/>
      <c r="E51" s="107" t="s">
        <v>67</v>
      </c>
      <c r="F51" s="279" t="s">
        <v>281</v>
      </c>
      <c r="G51" s="279" t="s">
        <v>281</v>
      </c>
      <c r="H51" s="40" t="s">
        <v>36</v>
      </c>
      <c r="I51" s="279" t="s">
        <v>281</v>
      </c>
      <c r="J51" s="279" t="s">
        <v>281</v>
      </c>
      <c r="K51" s="279" t="s">
        <v>281</v>
      </c>
      <c r="L51" s="279" t="s">
        <v>281</v>
      </c>
      <c r="M51" s="279" t="s">
        <v>281</v>
      </c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3"/>
      <c r="AQ51" s="5"/>
      <c r="AR51" s="5"/>
    </row>
    <row r="52" spans="1:44" s="326" customFormat="1" ht="20.100000000000001" customHeight="1" x14ac:dyDescent="0.25">
      <c r="A52" s="429"/>
      <c r="B52" s="429"/>
      <c r="C52" s="436"/>
      <c r="D52" s="429"/>
      <c r="E52" s="107" t="s">
        <v>30</v>
      </c>
      <c r="F52" s="279" t="s">
        <v>281</v>
      </c>
      <c r="G52" s="279" t="s">
        <v>281</v>
      </c>
      <c r="H52" s="40" t="s">
        <v>226</v>
      </c>
      <c r="I52" s="279" t="s">
        <v>281</v>
      </c>
      <c r="J52" s="279" t="s">
        <v>281</v>
      </c>
      <c r="K52" s="279" t="s">
        <v>281</v>
      </c>
      <c r="L52" s="279" t="s">
        <v>281</v>
      </c>
      <c r="M52" s="279" t="s">
        <v>281</v>
      </c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3"/>
      <c r="AQ52" s="5"/>
      <c r="AR52" s="5"/>
    </row>
    <row r="53" spans="1:44" s="326" customFormat="1" ht="20.100000000000001" customHeight="1" x14ac:dyDescent="0.25">
      <c r="A53" s="430"/>
      <c r="B53" s="430"/>
      <c r="C53" s="436"/>
      <c r="D53" s="430"/>
      <c r="E53" s="107" t="s">
        <v>31</v>
      </c>
      <c r="F53" s="279" t="s">
        <v>281</v>
      </c>
      <c r="G53" s="279" t="s">
        <v>281</v>
      </c>
      <c r="H53" s="40" t="s">
        <v>226</v>
      </c>
      <c r="I53" s="279" t="s">
        <v>281</v>
      </c>
      <c r="J53" s="279" t="s">
        <v>281</v>
      </c>
      <c r="K53" s="279" t="s">
        <v>281</v>
      </c>
      <c r="L53" s="279" t="s">
        <v>281</v>
      </c>
      <c r="M53" s="279" t="s">
        <v>281</v>
      </c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3"/>
      <c r="AQ53" s="5"/>
      <c r="AR53" s="5"/>
    </row>
    <row r="54" spans="1:44" s="5" customFormat="1" ht="50.1" customHeight="1" x14ac:dyDescent="0.25">
      <c r="A54" s="433">
        <v>1</v>
      </c>
      <c r="B54" s="431" t="s">
        <v>76</v>
      </c>
      <c r="C54" s="428" t="s">
        <v>79</v>
      </c>
      <c r="D54" s="431" t="s">
        <v>35</v>
      </c>
      <c r="E54" s="98" t="s">
        <v>552</v>
      </c>
      <c r="F54" s="158" t="s">
        <v>23</v>
      </c>
      <c r="G54" s="96" t="s">
        <v>24</v>
      </c>
      <c r="H54" s="95">
        <v>1</v>
      </c>
      <c r="I54" s="95">
        <v>0</v>
      </c>
      <c r="J54" s="95">
        <v>0</v>
      </c>
      <c r="K54" s="97">
        <v>577.45000000000005</v>
      </c>
      <c r="L54" s="97">
        <v>0</v>
      </c>
      <c r="M54" s="97"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3"/>
    </row>
    <row r="55" spans="1:44" s="5" customFormat="1" ht="20.100000000000001" customHeight="1" x14ac:dyDescent="0.25">
      <c r="A55" s="429"/>
      <c r="B55" s="429"/>
      <c r="C55" s="436"/>
      <c r="D55" s="429"/>
      <c r="E55" s="107" t="s">
        <v>67</v>
      </c>
      <c r="F55" s="279" t="s">
        <v>281</v>
      </c>
      <c r="G55" s="279" t="s">
        <v>281</v>
      </c>
      <c r="H55" s="40" t="s">
        <v>55</v>
      </c>
      <c r="I55" s="279" t="s">
        <v>281</v>
      </c>
      <c r="J55" s="279" t="s">
        <v>281</v>
      </c>
      <c r="K55" s="279" t="s">
        <v>281</v>
      </c>
      <c r="L55" s="279" t="s">
        <v>281</v>
      </c>
      <c r="M55" s="279" t="s">
        <v>281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3"/>
    </row>
    <row r="56" spans="1:44" s="5" customFormat="1" ht="20.100000000000001" customHeight="1" x14ac:dyDescent="0.25">
      <c r="A56" s="429"/>
      <c r="B56" s="429"/>
      <c r="C56" s="436"/>
      <c r="D56" s="429"/>
      <c r="E56" s="107" t="s">
        <v>30</v>
      </c>
      <c r="F56" s="279" t="s">
        <v>281</v>
      </c>
      <c r="G56" s="279" t="s">
        <v>281</v>
      </c>
      <c r="H56" s="40" t="s">
        <v>226</v>
      </c>
      <c r="I56" s="279" t="s">
        <v>281</v>
      </c>
      <c r="J56" s="279" t="s">
        <v>281</v>
      </c>
      <c r="K56" s="279" t="s">
        <v>281</v>
      </c>
      <c r="L56" s="279" t="s">
        <v>281</v>
      </c>
      <c r="M56" s="279" t="s">
        <v>281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3"/>
    </row>
    <row r="57" spans="1:44" s="5" customFormat="1" ht="20.100000000000001" customHeight="1" x14ac:dyDescent="0.25">
      <c r="A57" s="430"/>
      <c r="B57" s="430"/>
      <c r="C57" s="436"/>
      <c r="D57" s="430"/>
      <c r="E57" s="107" t="s">
        <v>31</v>
      </c>
      <c r="F57" s="279" t="s">
        <v>281</v>
      </c>
      <c r="G57" s="279" t="s">
        <v>281</v>
      </c>
      <c r="H57" s="40" t="s">
        <v>54</v>
      </c>
      <c r="I57" s="279" t="s">
        <v>281</v>
      </c>
      <c r="J57" s="279" t="s">
        <v>281</v>
      </c>
      <c r="K57" s="279" t="s">
        <v>281</v>
      </c>
      <c r="L57" s="279" t="s">
        <v>281</v>
      </c>
      <c r="M57" s="279" t="s">
        <v>281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3"/>
    </row>
    <row r="58" spans="1:44" ht="60" customHeight="1" x14ac:dyDescent="0.25">
      <c r="A58" s="433">
        <v>1</v>
      </c>
      <c r="B58" s="431" t="s">
        <v>76</v>
      </c>
      <c r="C58" s="428" t="s">
        <v>79</v>
      </c>
      <c r="D58" s="431" t="s">
        <v>35</v>
      </c>
      <c r="E58" s="98" t="s">
        <v>553</v>
      </c>
      <c r="F58" s="96" t="s">
        <v>23</v>
      </c>
      <c r="G58" s="96" t="s">
        <v>24</v>
      </c>
      <c r="H58" s="95">
        <v>3</v>
      </c>
      <c r="I58" s="95">
        <v>0</v>
      </c>
      <c r="J58" s="95">
        <v>0</v>
      </c>
      <c r="K58" s="344">
        <v>7973.14</v>
      </c>
      <c r="L58" s="97">
        <v>0</v>
      </c>
      <c r="M58" s="97">
        <v>0</v>
      </c>
    </row>
    <row r="59" spans="1:44" ht="20.100000000000001" customHeight="1" x14ac:dyDescent="0.25">
      <c r="A59" s="429"/>
      <c r="B59" s="429"/>
      <c r="C59" s="436"/>
      <c r="D59" s="429"/>
      <c r="E59" s="90" t="s">
        <v>67</v>
      </c>
      <c r="F59" s="279" t="s">
        <v>281</v>
      </c>
      <c r="G59" s="279" t="s">
        <v>281</v>
      </c>
      <c r="H59" s="41" t="s">
        <v>37</v>
      </c>
      <c r="I59" s="279" t="s">
        <v>281</v>
      </c>
      <c r="J59" s="279" t="s">
        <v>281</v>
      </c>
      <c r="K59" s="279" t="s">
        <v>281</v>
      </c>
      <c r="L59" s="279" t="s">
        <v>281</v>
      </c>
      <c r="M59" s="279" t="s">
        <v>281</v>
      </c>
    </row>
    <row r="60" spans="1:44" ht="20.100000000000001" customHeight="1" x14ac:dyDescent="0.25">
      <c r="A60" s="429"/>
      <c r="B60" s="429"/>
      <c r="C60" s="436"/>
      <c r="D60" s="429"/>
      <c r="E60" s="90" t="s">
        <v>30</v>
      </c>
      <c r="F60" s="279" t="s">
        <v>281</v>
      </c>
      <c r="G60" s="279" t="s">
        <v>281</v>
      </c>
      <c r="H60" s="40" t="s">
        <v>224</v>
      </c>
      <c r="I60" s="279" t="s">
        <v>281</v>
      </c>
      <c r="J60" s="279" t="s">
        <v>281</v>
      </c>
      <c r="K60" s="279" t="s">
        <v>281</v>
      </c>
      <c r="L60" s="279" t="s">
        <v>281</v>
      </c>
      <c r="M60" s="279" t="s">
        <v>281</v>
      </c>
    </row>
    <row r="61" spans="1:44" s="5" customFormat="1" ht="20.100000000000001" customHeight="1" x14ac:dyDescent="0.25">
      <c r="A61" s="430"/>
      <c r="B61" s="430"/>
      <c r="C61" s="436"/>
      <c r="D61" s="430"/>
      <c r="E61" s="90" t="s">
        <v>31</v>
      </c>
      <c r="F61" s="279" t="s">
        <v>281</v>
      </c>
      <c r="G61" s="279" t="s">
        <v>281</v>
      </c>
      <c r="H61" s="40" t="s">
        <v>224</v>
      </c>
      <c r="I61" s="279" t="s">
        <v>281</v>
      </c>
      <c r="J61" s="279" t="s">
        <v>281</v>
      </c>
      <c r="K61" s="279" t="s">
        <v>281</v>
      </c>
      <c r="L61" s="279" t="s">
        <v>281</v>
      </c>
      <c r="M61" s="279" t="s">
        <v>281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3"/>
    </row>
    <row r="62" spans="1:44" s="5" customFormat="1" ht="60" customHeight="1" x14ac:dyDescent="0.25">
      <c r="A62" s="433">
        <v>1</v>
      </c>
      <c r="B62" s="431" t="s">
        <v>76</v>
      </c>
      <c r="C62" s="428" t="s">
        <v>79</v>
      </c>
      <c r="D62" s="431" t="s">
        <v>35</v>
      </c>
      <c r="E62" s="108" t="s">
        <v>554</v>
      </c>
      <c r="F62" s="96" t="s">
        <v>23</v>
      </c>
      <c r="G62" s="96" t="s">
        <v>24</v>
      </c>
      <c r="H62" s="95">
        <v>3</v>
      </c>
      <c r="I62" s="95">
        <v>0</v>
      </c>
      <c r="J62" s="95">
        <v>0</v>
      </c>
      <c r="K62" s="97">
        <v>5672.76</v>
      </c>
      <c r="L62" s="97">
        <v>0</v>
      </c>
      <c r="M62" s="97"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3"/>
    </row>
    <row r="63" spans="1:44" s="5" customFormat="1" ht="20.100000000000001" customHeight="1" x14ac:dyDescent="0.25">
      <c r="A63" s="429"/>
      <c r="B63" s="429"/>
      <c r="C63" s="436"/>
      <c r="D63" s="429"/>
      <c r="E63" s="90" t="s">
        <v>67</v>
      </c>
      <c r="F63" s="279" t="s">
        <v>281</v>
      </c>
      <c r="G63" s="279" t="s">
        <v>281</v>
      </c>
      <c r="H63" s="41" t="s">
        <v>54</v>
      </c>
      <c r="I63" s="279" t="s">
        <v>281</v>
      </c>
      <c r="J63" s="279" t="s">
        <v>281</v>
      </c>
      <c r="K63" s="279" t="s">
        <v>281</v>
      </c>
      <c r="L63" s="279" t="s">
        <v>281</v>
      </c>
      <c r="M63" s="279" t="s">
        <v>281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3"/>
    </row>
    <row r="64" spans="1:44" s="5" customFormat="1" ht="20.100000000000001" customHeight="1" x14ac:dyDescent="0.25">
      <c r="A64" s="429"/>
      <c r="B64" s="429"/>
      <c r="C64" s="436"/>
      <c r="D64" s="429"/>
      <c r="E64" s="90" t="s">
        <v>30</v>
      </c>
      <c r="F64" s="279" t="s">
        <v>281</v>
      </c>
      <c r="G64" s="279" t="s">
        <v>281</v>
      </c>
      <c r="H64" s="40" t="s">
        <v>226</v>
      </c>
      <c r="I64" s="279" t="s">
        <v>281</v>
      </c>
      <c r="J64" s="279" t="s">
        <v>281</v>
      </c>
      <c r="K64" s="279" t="s">
        <v>281</v>
      </c>
      <c r="L64" s="279" t="s">
        <v>281</v>
      </c>
      <c r="M64" s="279" t="s">
        <v>281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3"/>
    </row>
    <row r="65" spans="1:42" s="5" customFormat="1" ht="20.100000000000001" customHeight="1" x14ac:dyDescent="0.25">
      <c r="A65" s="430"/>
      <c r="B65" s="430"/>
      <c r="C65" s="436"/>
      <c r="D65" s="430"/>
      <c r="E65" s="90" t="s">
        <v>31</v>
      </c>
      <c r="F65" s="279" t="s">
        <v>281</v>
      </c>
      <c r="G65" s="279" t="s">
        <v>281</v>
      </c>
      <c r="H65" s="40" t="s">
        <v>226</v>
      </c>
      <c r="I65" s="279" t="s">
        <v>281</v>
      </c>
      <c r="J65" s="279" t="s">
        <v>281</v>
      </c>
      <c r="K65" s="279" t="s">
        <v>281</v>
      </c>
      <c r="L65" s="279" t="s">
        <v>281</v>
      </c>
      <c r="M65" s="279" t="s">
        <v>281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3"/>
    </row>
    <row r="66" spans="1:42" ht="60" customHeight="1" x14ac:dyDescent="0.25">
      <c r="A66" s="433">
        <v>1</v>
      </c>
      <c r="B66" s="431" t="s">
        <v>76</v>
      </c>
      <c r="C66" s="428" t="s">
        <v>79</v>
      </c>
      <c r="D66" s="431" t="s">
        <v>35</v>
      </c>
      <c r="E66" s="108" t="s">
        <v>501</v>
      </c>
      <c r="F66" s="96" t="s">
        <v>23</v>
      </c>
      <c r="G66" s="96" t="s">
        <v>24</v>
      </c>
      <c r="H66" s="95">
        <v>1</v>
      </c>
      <c r="I66" s="95">
        <v>0</v>
      </c>
      <c r="J66" s="95">
        <v>0</v>
      </c>
      <c r="K66" s="97">
        <v>1580.04</v>
      </c>
      <c r="L66" s="97">
        <v>0</v>
      </c>
      <c r="M66" s="97">
        <v>0</v>
      </c>
    </row>
    <row r="67" spans="1:42" ht="20.100000000000001" customHeight="1" x14ac:dyDescent="0.25">
      <c r="A67" s="429"/>
      <c r="B67" s="429"/>
      <c r="C67" s="436"/>
      <c r="D67" s="429"/>
      <c r="E67" s="90" t="s">
        <v>67</v>
      </c>
      <c r="F67" s="279" t="s">
        <v>281</v>
      </c>
      <c r="G67" s="279" t="s">
        <v>281</v>
      </c>
      <c r="H67" s="41" t="s">
        <v>223</v>
      </c>
      <c r="I67" s="279" t="s">
        <v>281</v>
      </c>
      <c r="J67" s="279" t="s">
        <v>281</v>
      </c>
      <c r="K67" s="279" t="s">
        <v>281</v>
      </c>
      <c r="L67" s="279" t="s">
        <v>281</v>
      </c>
      <c r="M67" s="279" t="s">
        <v>281</v>
      </c>
    </row>
    <row r="68" spans="1:42" ht="20.100000000000001" customHeight="1" x14ac:dyDescent="0.25">
      <c r="A68" s="429"/>
      <c r="B68" s="429"/>
      <c r="C68" s="436"/>
      <c r="D68" s="429"/>
      <c r="E68" s="90" t="s">
        <v>30</v>
      </c>
      <c r="F68" s="279" t="s">
        <v>281</v>
      </c>
      <c r="G68" s="279" t="s">
        <v>281</v>
      </c>
      <c r="H68" s="40" t="s">
        <v>63</v>
      </c>
      <c r="I68" s="279" t="s">
        <v>281</v>
      </c>
      <c r="J68" s="279" t="s">
        <v>281</v>
      </c>
      <c r="K68" s="279" t="s">
        <v>281</v>
      </c>
      <c r="L68" s="279" t="s">
        <v>281</v>
      </c>
      <c r="M68" s="279" t="s">
        <v>281</v>
      </c>
    </row>
    <row r="69" spans="1:42" s="5" customFormat="1" ht="20.100000000000001" customHeight="1" x14ac:dyDescent="0.25">
      <c r="A69" s="430"/>
      <c r="B69" s="430"/>
      <c r="C69" s="436"/>
      <c r="D69" s="430"/>
      <c r="E69" s="90" t="s">
        <v>31</v>
      </c>
      <c r="F69" s="279" t="s">
        <v>281</v>
      </c>
      <c r="G69" s="279" t="s">
        <v>281</v>
      </c>
      <c r="H69" s="40" t="s">
        <v>63</v>
      </c>
      <c r="I69" s="279" t="s">
        <v>281</v>
      </c>
      <c r="J69" s="279" t="s">
        <v>281</v>
      </c>
      <c r="K69" s="279" t="s">
        <v>281</v>
      </c>
      <c r="L69" s="279" t="s">
        <v>281</v>
      </c>
      <c r="M69" s="279" t="s">
        <v>281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3"/>
    </row>
    <row r="70" spans="1:42" ht="50.1" customHeight="1" x14ac:dyDescent="0.25">
      <c r="A70" s="513">
        <v>1</v>
      </c>
      <c r="B70" s="515" t="s">
        <v>76</v>
      </c>
      <c r="C70" s="515" t="s">
        <v>79</v>
      </c>
      <c r="D70" s="515" t="s">
        <v>35</v>
      </c>
      <c r="E70" s="98" t="s">
        <v>407</v>
      </c>
      <c r="F70" s="96" t="s">
        <v>23</v>
      </c>
      <c r="G70" s="96" t="s">
        <v>24</v>
      </c>
      <c r="H70" s="95">
        <v>1</v>
      </c>
      <c r="I70" s="95">
        <v>0</v>
      </c>
      <c r="J70" s="95">
        <v>0</v>
      </c>
      <c r="K70" s="97">
        <v>5247.69</v>
      </c>
      <c r="L70" s="97">
        <v>0</v>
      </c>
      <c r="M70" s="97">
        <v>0</v>
      </c>
    </row>
    <row r="71" spans="1:42" ht="20.100000000000001" customHeight="1" x14ac:dyDescent="0.25">
      <c r="A71" s="514"/>
      <c r="B71" s="514"/>
      <c r="C71" s="515"/>
      <c r="D71" s="514"/>
      <c r="E71" s="90" t="s">
        <v>67</v>
      </c>
      <c r="F71" s="279" t="s">
        <v>281</v>
      </c>
      <c r="G71" s="279" t="s">
        <v>281</v>
      </c>
      <c r="H71" s="41" t="s">
        <v>226</v>
      </c>
      <c r="I71" s="279" t="s">
        <v>281</v>
      </c>
      <c r="J71" s="279" t="s">
        <v>281</v>
      </c>
      <c r="K71" s="279" t="s">
        <v>281</v>
      </c>
      <c r="L71" s="279" t="s">
        <v>281</v>
      </c>
      <c r="M71" s="279" t="s">
        <v>281</v>
      </c>
    </row>
    <row r="72" spans="1:42" ht="20.100000000000001" customHeight="1" x14ac:dyDescent="0.25">
      <c r="A72" s="514"/>
      <c r="B72" s="514"/>
      <c r="C72" s="515"/>
      <c r="D72" s="514"/>
      <c r="E72" s="90" t="s">
        <v>30</v>
      </c>
      <c r="F72" s="279" t="s">
        <v>281</v>
      </c>
      <c r="G72" s="279" t="s">
        <v>281</v>
      </c>
      <c r="H72" s="40" t="s">
        <v>54</v>
      </c>
      <c r="I72" s="279" t="s">
        <v>281</v>
      </c>
      <c r="J72" s="279" t="s">
        <v>281</v>
      </c>
      <c r="K72" s="279" t="s">
        <v>281</v>
      </c>
      <c r="L72" s="279" t="s">
        <v>281</v>
      </c>
      <c r="M72" s="279" t="s">
        <v>281</v>
      </c>
    </row>
    <row r="73" spans="1:42" s="5" customFormat="1" ht="20.100000000000001" customHeight="1" x14ac:dyDescent="0.25">
      <c r="A73" s="514"/>
      <c r="B73" s="514"/>
      <c r="C73" s="515"/>
      <c r="D73" s="514"/>
      <c r="E73" s="90" t="s">
        <v>31</v>
      </c>
      <c r="F73" s="279" t="s">
        <v>281</v>
      </c>
      <c r="G73" s="279" t="s">
        <v>281</v>
      </c>
      <c r="H73" s="40" t="s">
        <v>223</v>
      </c>
      <c r="I73" s="279" t="s">
        <v>281</v>
      </c>
      <c r="J73" s="279" t="s">
        <v>281</v>
      </c>
      <c r="K73" s="279" t="s">
        <v>281</v>
      </c>
      <c r="L73" s="279" t="s">
        <v>281</v>
      </c>
      <c r="M73" s="279" t="s">
        <v>281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3"/>
    </row>
    <row r="74" spans="1:42" s="5" customFormat="1" ht="50.1" customHeight="1" x14ac:dyDescent="0.25">
      <c r="A74" s="513">
        <v>1</v>
      </c>
      <c r="B74" s="515" t="s">
        <v>76</v>
      </c>
      <c r="C74" s="515" t="s">
        <v>79</v>
      </c>
      <c r="D74" s="515" t="s">
        <v>35</v>
      </c>
      <c r="E74" s="98" t="s">
        <v>405</v>
      </c>
      <c r="F74" s="96" t="s">
        <v>23</v>
      </c>
      <c r="G74" s="96" t="s">
        <v>24</v>
      </c>
      <c r="H74" s="95">
        <v>1</v>
      </c>
      <c r="I74" s="95">
        <v>0</v>
      </c>
      <c r="J74" s="95">
        <v>0</v>
      </c>
      <c r="K74" s="97">
        <v>3603.75</v>
      </c>
      <c r="L74" s="97">
        <v>0</v>
      </c>
      <c r="M74" s="97"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3"/>
    </row>
    <row r="75" spans="1:42" s="5" customFormat="1" ht="20.100000000000001" customHeight="1" x14ac:dyDescent="0.25">
      <c r="A75" s="514"/>
      <c r="B75" s="514"/>
      <c r="C75" s="515"/>
      <c r="D75" s="514"/>
      <c r="E75" s="90" t="s">
        <v>67</v>
      </c>
      <c r="F75" s="279" t="s">
        <v>281</v>
      </c>
      <c r="G75" s="279" t="s">
        <v>281</v>
      </c>
      <c r="H75" s="41" t="s">
        <v>226</v>
      </c>
      <c r="I75" s="279" t="s">
        <v>281</v>
      </c>
      <c r="J75" s="279" t="s">
        <v>281</v>
      </c>
      <c r="K75" s="279" t="s">
        <v>281</v>
      </c>
      <c r="L75" s="279" t="s">
        <v>281</v>
      </c>
      <c r="M75" s="279" t="s">
        <v>281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3"/>
    </row>
    <row r="76" spans="1:42" s="5" customFormat="1" ht="20.100000000000001" customHeight="1" x14ac:dyDescent="0.25">
      <c r="A76" s="514"/>
      <c r="B76" s="514"/>
      <c r="C76" s="515"/>
      <c r="D76" s="514"/>
      <c r="E76" s="90" t="s">
        <v>30</v>
      </c>
      <c r="F76" s="279" t="s">
        <v>281</v>
      </c>
      <c r="G76" s="279" t="s">
        <v>281</v>
      </c>
      <c r="H76" s="40" t="s">
        <v>54</v>
      </c>
      <c r="I76" s="279" t="s">
        <v>281</v>
      </c>
      <c r="J76" s="279" t="s">
        <v>281</v>
      </c>
      <c r="K76" s="279" t="s">
        <v>281</v>
      </c>
      <c r="L76" s="279" t="s">
        <v>281</v>
      </c>
      <c r="M76" s="279" t="s">
        <v>281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3"/>
    </row>
    <row r="77" spans="1:42" s="5" customFormat="1" ht="20.100000000000001" customHeight="1" x14ac:dyDescent="0.25">
      <c r="A77" s="514"/>
      <c r="B77" s="514"/>
      <c r="C77" s="515"/>
      <c r="D77" s="514"/>
      <c r="E77" s="90" t="s">
        <v>31</v>
      </c>
      <c r="F77" s="279" t="s">
        <v>281</v>
      </c>
      <c r="G77" s="279" t="s">
        <v>281</v>
      </c>
      <c r="H77" s="40" t="s">
        <v>223</v>
      </c>
      <c r="I77" s="279" t="s">
        <v>281</v>
      </c>
      <c r="J77" s="279" t="s">
        <v>281</v>
      </c>
      <c r="K77" s="279" t="s">
        <v>281</v>
      </c>
      <c r="L77" s="279" t="s">
        <v>281</v>
      </c>
      <c r="M77" s="279" t="s">
        <v>281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3"/>
    </row>
    <row r="78" spans="1:42" s="5" customFormat="1" ht="50.1" customHeight="1" x14ac:dyDescent="0.25">
      <c r="A78" s="513">
        <v>1</v>
      </c>
      <c r="B78" s="515" t="s">
        <v>76</v>
      </c>
      <c r="C78" s="515" t="s">
        <v>79</v>
      </c>
      <c r="D78" s="515" t="s">
        <v>35</v>
      </c>
      <c r="E78" s="237" t="s">
        <v>406</v>
      </c>
      <c r="F78" s="96" t="s">
        <v>23</v>
      </c>
      <c r="G78" s="96" t="s">
        <v>24</v>
      </c>
      <c r="H78" s="95">
        <v>2</v>
      </c>
      <c r="I78" s="95">
        <v>0</v>
      </c>
      <c r="J78" s="95">
        <v>0</v>
      </c>
      <c r="K78" s="97">
        <v>2211.46</v>
      </c>
      <c r="L78" s="97">
        <v>0</v>
      </c>
      <c r="M78" s="97"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3"/>
    </row>
    <row r="79" spans="1:42" s="5" customFormat="1" ht="20.100000000000001" customHeight="1" x14ac:dyDescent="0.25">
      <c r="A79" s="514"/>
      <c r="B79" s="514"/>
      <c r="C79" s="515"/>
      <c r="D79" s="514"/>
      <c r="E79" s="90" t="s">
        <v>67</v>
      </c>
      <c r="F79" s="279" t="s">
        <v>281</v>
      </c>
      <c r="G79" s="279" t="s">
        <v>281</v>
      </c>
      <c r="H79" s="41" t="s">
        <v>226</v>
      </c>
      <c r="I79" s="279" t="s">
        <v>281</v>
      </c>
      <c r="J79" s="279" t="s">
        <v>281</v>
      </c>
      <c r="K79" s="279" t="s">
        <v>281</v>
      </c>
      <c r="L79" s="279" t="s">
        <v>281</v>
      </c>
      <c r="M79" s="279" t="s">
        <v>281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3"/>
    </row>
    <row r="80" spans="1:42" s="5" customFormat="1" ht="20.100000000000001" customHeight="1" x14ac:dyDescent="0.25">
      <c r="A80" s="514"/>
      <c r="B80" s="514"/>
      <c r="C80" s="515"/>
      <c r="D80" s="514"/>
      <c r="E80" s="90" t="s">
        <v>30</v>
      </c>
      <c r="F80" s="279" t="s">
        <v>281</v>
      </c>
      <c r="G80" s="279" t="s">
        <v>281</v>
      </c>
      <c r="H80" s="40" t="s">
        <v>54</v>
      </c>
      <c r="I80" s="279" t="s">
        <v>281</v>
      </c>
      <c r="J80" s="279" t="s">
        <v>281</v>
      </c>
      <c r="K80" s="279" t="s">
        <v>281</v>
      </c>
      <c r="L80" s="279" t="s">
        <v>281</v>
      </c>
      <c r="M80" s="279" t="s">
        <v>281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3"/>
    </row>
    <row r="81" spans="1:42" s="5" customFormat="1" ht="20.100000000000001" customHeight="1" x14ac:dyDescent="0.25">
      <c r="A81" s="514"/>
      <c r="B81" s="514"/>
      <c r="C81" s="515"/>
      <c r="D81" s="514"/>
      <c r="E81" s="90" t="s">
        <v>31</v>
      </c>
      <c r="F81" s="279" t="s">
        <v>281</v>
      </c>
      <c r="G81" s="279" t="s">
        <v>281</v>
      </c>
      <c r="H81" s="40" t="s">
        <v>223</v>
      </c>
      <c r="I81" s="279" t="s">
        <v>281</v>
      </c>
      <c r="J81" s="279" t="s">
        <v>281</v>
      </c>
      <c r="K81" s="279" t="s">
        <v>281</v>
      </c>
      <c r="L81" s="279" t="s">
        <v>281</v>
      </c>
      <c r="M81" s="279" t="s">
        <v>281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3"/>
    </row>
    <row r="82" spans="1:42" s="5" customFormat="1" ht="50.1" customHeight="1" x14ac:dyDescent="0.25">
      <c r="A82" s="513">
        <v>1</v>
      </c>
      <c r="B82" s="515" t="s">
        <v>76</v>
      </c>
      <c r="C82" s="515" t="s">
        <v>79</v>
      </c>
      <c r="D82" s="515" t="s">
        <v>35</v>
      </c>
      <c r="E82" s="98" t="s">
        <v>641</v>
      </c>
      <c r="F82" s="96" t="s">
        <v>23</v>
      </c>
      <c r="G82" s="96" t="s">
        <v>24</v>
      </c>
      <c r="H82" s="95">
        <v>1</v>
      </c>
      <c r="I82" s="95">
        <v>0</v>
      </c>
      <c r="J82" s="95">
        <v>0</v>
      </c>
      <c r="K82" s="97">
        <v>2464.0700000000002</v>
      </c>
      <c r="L82" s="97">
        <v>0</v>
      </c>
      <c r="M82" s="97"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3"/>
    </row>
    <row r="83" spans="1:42" s="5" customFormat="1" ht="20.100000000000001" customHeight="1" x14ac:dyDescent="0.25">
      <c r="A83" s="514"/>
      <c r="B83" s="514"/>
      <c r="C83" s="515"/>
      <c r="D83" s="514"/>
      <c r="E83" s="90" t="s">
        <v>67</v>
      </c>
      <c r="F83" s="279" t="s">
        <v>281</v>
      </c>
      <c r="G83" s="279" t="s">
        <v>281</v>
      </c>
      <c r="H83" s="40" t="s">
        <v>54</v>
      </c>
      <c r="I83" s="279" t="s">
        <v>281</v>
      </c>
      <c r="J83" s="279" t="s">
        <v>281</v>
      </c>
      <c r="K83" s="279" t="s">
        <v>281</v>
      </c>
      <c r="L83" s="279" t="s">
        <v>281</v>
      </c>
      <c r="M83" s="279" t="s">
        <v>281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3"/>
    </row>
    <row r="84" spans="1:42" s="5" customFormat="1" ht="20.100000000000001" customHeight="1" x14ac:dyDescent="0.25">
      <c r="A84" s="514"/>
      <c r="B84" s="514"/>
      <c r="C84" s="515"/>
      <c r="D84" s="514"/>
      <c r="E84" s="90" t="s">
        <v>30</v>
      </c>
      <c r="F84" s="279" t="s">
        <v>281</v>
      </c>
      <c r="G84" s="279" t="s">
        <v>281</v>
      </c>
      <c r="H84" s="40" t="s">
        <v>223</v>
      </c>
      <c r="I84" s="279" t="s">
        <v>281</v>
      </c>
      <c r="J84" s="279" t="s">
        <v>281</v>
      </c>
      <c r="K84" s="279" t="s">
        <v>281</v>
      </c>
      <c r="L84" s="279" t="s">
        <v>281</v>
      </c>
      <c r="M84" s="279" t="s">
        <v>281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3"/>
    </row>
    <row r="85" spans="1:42" s="5" customFormat="1" ht="20.100000000000001" customHeight="1" x14ac:dyDescent="0.25">
      <c r="A85" s="514"/>
      <c r="B85" s="514"/>
      <c r="C85" s="515"/>
      <c r="D85" s="514"/>
      <c r="E85" s="90" t="s">
        <v>31</v>
      </c>
      <c r="F85" s="279" t="s">
        <v>281</v>
      </c>
      <c r="G85" s="279" t="s">
        <v>281</v>
      </c>
      <c r="H85" s="40" t="s">
        <v>224</v>
      </c>
      <c r="I85" s="279" t="s">
        <v>281</v>
      </c>
      <c r="J85" s="279" t="s">
        <v>281</v>
      </c>
      <c r="K85" s="279" t="s">
        <v>281</v>
      </c>
      <c r="L85" s="279" t="s">
        <v>281</v>
      </c>
      <c r="M85" s="279" t="s">
        <v>281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3"/>
    </row>
    <row r="86" spans="1:42" s="5" customFormat="1" ht="50.1" customHeight="1" x14ac:dyDescent="0.25">
      <c r="A86" s="513">
        <v>1</v>
      </c>
      <c r="B86" s="515" t="s">
        <v>76</v>
      </c>
      <c r="C86" s="515" t="s">
        <v>79</v>
      </c>
      <c r="D86" s="515" t="s">
        <v>35</v>
      </c>
      <c r="E86" s="98" t="s">
        <v>642</v>
      </c>
      <c r="F86" s="96" t="s">
        <v>23</v>
      </c>
      <c r="G86" s="96" t="s">
        <v>24</v>
      </c>
      <c r="H86" s="95">
        <v>1</v>
      </c>
      <c r="I86" s="95">
        <v>0</v>
      </c>
      <c r="J86" s="95">
        <v>0</v>
      </c>
      <c r="K86" s="97">
        <v>4738.5600000000004</v>
      </c>
      <c r="L86" s="97">
        <v>0</v>
      </c>
      <c r="M86" s="97"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3"/>
    </row>
    <row r="87" spans="1:42" s="5" customFormat="1" ht="20.100000000000001" customHeight="1" x14ac:dyDescent="0.25">
      <c r="A87" s="514"/>
      <c r="B87" s="514"/>
      <c r="C87" s="515"/>
      <c r="D87" s="514"/>
      <c r="E87" s="90" t="s">
        <v>67</v>
      </c>
      <c r="F87" s="260" t="s">
        <v>281</v>
      </c>
      <c r="G87" s="260" t="s">
        <v>281</v>
      </c>
      <c r="H87" s="40" t="s">
        <v>223</v>
      </c>
      <c r="I87" s="260" t="s">
        <v>281</v>
      </c>
      <c r="J87" s="260" t="s">
        <v>281</v>
      </c>
      <c r="K87" s="260" t="s">
        <v>281</v>
      </c>
      <c r="L87" s="260" t="s">
        <v>281</v>
      </c>
      <c r="M87" s="260" t="s">
        <v>281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3"/>
    </row>
    <row r="88" spans="1:42" s="5" customFormat="1" ht="20.100000000000001" customHeight="1" x14ac:dyDescent="0.25">
      <c r="A88" s="514"/>
      <c r="B88" s="514"/>
      <c r="C88" s="515"/>
      <c r="D88" s="514"/>
      <c r="E88" s="90" t="s">
        <v>30</v>
      </c>
      <c r="F88" s="260" t="s">
        <v>281</v>
      </c>
      <c r="G88" s="260" t="s">
        <v>281</v>
      </c>
      <c r="H88" s="40" t="s">
        <v>38</v>
      </c>
      <c r="I88" s="260" t="s">
        <v>281</v>
      </c>
      <c r="J88" s="260" t="s">
        <v>281</v>
      </c>
      <c r="K88" s="260" t="s">
        <v>281</v>
      </c>
      <c r="L88" s="260" t="s">
        <v>281</v>
      </c>
      <c r="M88" s="260" t="s">
        <v>281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3"/>
    </row>
    <row r="89" spans="1:42" s="5" customFormat="1" ht="20.100000000000001" customHeight="1" x14ac:dyDescent="0.25">
      <c r="A89" s="514"/>
      <c r="B89" s="514"/>
      <c r="C89" s="515"/>
      <c r="D89" s="514"/>
      <c r="E89" s="90" t="s">
        <v>31</v>
      </c>
      <c r="F89" s="260" t="s">
        <v>281</v>
      </c>
      <c r="G89" s="260" t="s">
        <v>281</v>
      </c>
      <c r="H89" s="40" t="s">
        <v>38</v>
      </c>
      <c r="I89" s="260" t="s">
        <v>281</v>
      </c>
      <c r="J89" s="260" t="s">
        <v>281</v>
      </c>
      <c r="K89" s="260" t="s">
        <v>281</v>
      </c>
      <c r="L89" s="260" t="s">
        <v>281</v>
      </c>
      <c r="M89" s="260" t="s">
        <v>281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3"/>
    </row>
    <row r="90" spans="1:42" s="5" customFormat="1" ht="50.1" customHeight="1" x14ac:dyDescent="0.25">
      <c r="A90" s="513">
        <v>1</v>
      </c>
      <c r="B90" s="515" t="s">
        <v>76</v>
      </c>
      <c r="C90" s="515" t="s">
        <v>79</v>
      </c>
      <c r="D90" s="515" t="s">
        <v>35</v>
      </c>
      <c r="E90" s="98" t="s">
        <v>643</v>
      </c>
      <c r="F90" s="96" t="s">
        <v>23</v>
      </c>
      <c r="G90" s="96" t="s">
        <v>24</v>
      </c>
      <c r="H90" s="95">
        <v>1</v>
      </c>
      <c r="I90" s="95">
        <v>0</v>
      </c>
      <c r="J90" s="95">
        <v>0</v>
      </c>
      <c r="K90" s="97">
        <v>4920.8500000000004</v>
      </c>
      <c r="L90" s="97">
        <v>0</v>
      </c>
      <c r="M90" s="97"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3"/>
    </row>
    <row r="91" spans="1:42" s="5" customFormat="1" ht="20.100000000000001" customHeight="1" x14ac:dyDescent="0.25">
      <c r="A91" s="514"/>
      <c r="B91" s="514"/>
      <c r="C91" s="515"/>
      <c r="D91" s="514"/>
      <c r="E91" s="90" t="s">
        <v>67</v>
      </c>
      <c r="F91" s="260" t="s">
        <v>281</v>
      </c>
      <c r="G91" s="260" t="s">
        <v>281</v>
      </c>
      <c r="H91" s="40" t="s">
        <v>223</v>
      </c>
      <c r="I91" s="260" t="s">
        <v>281</v>
      </c>
      <c r="J91" s="260" t="s">
        <v>281</v>
      </c>
      <c r="K91" s="260" t="s">
        <v>281</v>
      </c>
      <c r="L91" s="260" t="s">
        <v>281</v>
      </c>
      <c r="M91" s="260" t="s">
        <v>281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3"/>
    </row>
    <row r="92" spans="1:42" s="5" customFormat="1" ht="20.100000000000001" customHeight="1" x14ac:dyDescent="0.25">
      <c r="A92" s="514"/>
      <c r="B92" s="514"/>
      <c r="C92" s="515"/>
      <c r="D92" s="514"/>
      <c r="E92" s="90" t="s">
        <v>30</v>
      </c>
      <c r="F92" s="260" t="s">
        <v>281</v>
      </c>
      <c r="G92" s="260" t="s">
        <v>281</v>
      </c>
      <c r="H92" s="40" t="s">
        <v>38</v>
      </c>
      <c r="I92" s="260" t="s">
        <v>281</v>
      </c>
      <c r="J92" s="260" t="s">
        <v>281</v>
      </c>
      <c r="K92" s="260" t="s">
        <v>281</v>
      </c>
      <c r="L92" s="260" t="s">
        <v>281</v>
      </c>
      <c r="M92" s="260" t="s">
        <v>281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3"/>
    </row>
    <row r="93" spans="1:42" s="5" customFormat="1" ht="20.100000000000001" customHeight="1" x14ac:dyDescent="0.25">
      <c r="A93" s="514"/>
      <c r="B93" s="514"/>
      <c r="C93" s="515"/>
      <c r="D93" s="514"/>
      <c r="E93" s="90" t="s">
        <v>31</v>
      </c>
      <c r="F93" s="260" t="s">
        <v>281</v>
      </c>
      <c r="G93" s="260" t="s">
        <v>281</v>
      </c>
      <c r="H93" s="40" t="s">
        <v>38</v>
      </c>
      <c r="I93" s="260" t="s">
        <v>281</v>
      </c>
      <c r="J93" s="260" t="s">
        <v>281</v>
      </c>
      <c r="K93" s="260" t="s">
        <v>281</v>
      </c>
      <c r="L93" s="260" t="s">
        <v>281</v>
      </c>
      <c r="M93" s="260" t="s">
        <v>281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3"/>
    </row>
    <row r="94" spans="1:42" s="5" customFormat="1" ht="50.1" customHeight="1" x14ac:dyDescent="0.25">
      <c r="A94" s="513">
        <v>1</v>
      </c>
      <c r="B94" s="515" t="s">
        <v>76</v>
      </c>
      <c r="C94" s="515" t="s">
        <v>79</v>
      </c>
      <c r="D94" s="515" t="s">
        <v>35</v>
      </c>
      <c r="E94" s="98" t="s">
        <v>644</v>
      </c>
      <c r="F94" s="96" t="s">
        <v>23</v>
      </c>
      <c r="G94" s="96" t="s">
        <v>24</v>
      </c>
      <c r="H94" s="95">
        <v>1</v>
      </c>
      <c r="I94" s="95">
        <v>0</v>
      </c>
      <c r="J94" s="95">
        <v>0</v>
      </c>
      <c r="K94" s="97">
        <v>3282.65</v>
      </c>
      <c r="L94" s="97">
        <v>0</v>
      </c>
      <c r="M94" s="97"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3"/>
    </row>
    <row r="95" spans="1:42" s="5" customFormat="1" ht="20.100000000000001" customHeight="1" x14ac:dyDescent="0.25">
      <c r="A95" s="514"/>
      <c r="B95" s="514"/>
      <c r="C95" s="515"/>
      <c r="D95" s="514"/>
      <c r="E95" s="90" t="s">
        <v>67</v>
      </c>
      <c r="F95" s="260" t="s">
        <v>281</v>
      </c>
      <c r="G95" s="260" t="s">
        <v>281</v>
      </c>
      <c r="H95" s="40" t="s">
        <v>223</v>
      </c>
      <c r="I95" s="260" t="s">
        <v>281</v>
      </c>
      <c r="J95" s="260" t="s">
        <v>281</v>
      </c>
      <c r="K95" s="260" t="s">
        <v>281</v>
      </c>
      <c r="L95" s="260" t="s">
        <v>281</v>
      </c>
      <c r="M95" s="260" t="s">
        <v>281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3"/>
    </row>
    <row r="96" spans="1:42" s="5" customFormat="1" ht="20.100000000000001" customHeight="1" x14ac:dyDescent="0.25">
      <c r="A96" s="514"/>
      <c r="B96" s="514"/>
      <c r="C96" s="515"/>
      <c r="D96" s="514"/>
      <c r="E96" s="90" t="s">
        <v>30</v>
      </c>
      <c r="F96" s="260" t="s">
        <v>281</v>
      </c>
      <c r="G96" s="260" t="s">
        <v>281</v>
      </c>
      <c r="H96" s="40" t="s">
        <v>38</v>
      </c>
      <c r="I96" s="260" t="s">
        <v>281</v>
      </c>
      <c r="J96" s="260" t="s">
        <v>281</v>
      </c>
      <c r="K96" s="260" t="s">
        <v>281</v>
      </c>
      <c r="L96" s="260" t="s">
        <v>281</v>
      </c>
      <c r="M96" s="260" t="s">
        <v>281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3"/>
    </row>
    <row r="97" spans="1:44" s="5" customFormat="1" ht="20.100000000000001" customHeight="1" x14ac:dyDescent="0.25">
      <c r="A97" s="514"/>
      <c r="B97" s="514"/>
      <c r="C97" s="515"/>
      <c r="D97" s="514"/>
      <c r="E97" s="90" t="s">
        <v>31</v>
      </c>
      <c r="F97" s="260" t="s">
        <v>281</v>
      </c>
      <c r="G97" s="260" t="s">
        <v>281</v>
      </c>
      <c r="H97" s="40" t="s">
        <v>38</v>
      </c>
      <c r="I97" s="260" t="s">
        <v>281</v>
      </c>
      <c r="J97" s="260" t="s">
        <v>281</v>
      </c>
      <c r="K97" s="260" t="s">
        <v>281</v>
      </c>
      <c r="L97" s="260" t="s">
        <v>281</v>
      </c>
      <c r="M97" s="260" t="s">
        <v>281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3"/>
    </row>
    <row r="98" spans="1:44" s="326" customFormat="1" ht="50.1" customHeight="1" x14ac:dyDescent="0.25">
      <c r="A98" s="446">
        <v>1</v>
      </c>
      <c r="B98" s="428" t="s">
        <v>76</v>
      </c>
      <c r="C98" s="428" t="s">
        <v>79</v>
      </c>
      <c r="D98" s="428" t="s">
        <v>35</v>
      </c>
      <c r="E98" s="108" t="s">
        <v>640</v>
      </c>
      <c r="F98" s="96" t="s">
        <v>23</v>
      </c>
      <c r="G98" s="96" t="s">
        <v>24</v>
      </c>
      <c r="H98" s="95">
        <v>1</v>
      </c>
      <c r="I98" s="95">
        <v>0</v>
      </c>
      <c r="J98" s="95">
        <v>0</v>
      </c>
      <c r="K98" s="97">
        <v>67.75</v>
      </c>
      <c r="L98" s="97">
        <v>0</v>
      </c>
      <c r="M98" s="97">
        <v>0</v>
      </c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3"/>
      <c r="AQ98" s="5"/>
      <c r="AR98" s="5"/>
    </row>
    <row r="99" spans="1:44" s="326" customFormat="1" ht="20.100000000000001" customHeight="1" x14ac:dyDescent="0.25">
      <c r="A99" s="447"/>
      <c r="B99" s="447"/>
      <c r="C99" s="436"/>
      <c r="D99" s="447"/>
      <c r="E99" s="90" t="s">
        <v>67</v>
      </c>
      <c r="F99" s="260" t="s">
        <v>281</v>
      </c>
      <c r="G99" s="260" t="s">
        <v>281</v>
      </c>
      <c r="H99" s="41" t="s">
        <v>37</v>
      </c>
      <c r="I99" s="260" t="s">
        <v>281</v>
      </c>
      <c r="J99" s="260" t="s">
        <v>281</v>
      </c>
      <c r="K99" s="260" t="s">
        <v>281</v>
      </c>
      <c r="L99" s="260" t="s">
        <v>281</v>
      </c>
      <c r="M99" s="260" t="s">
        <v>281</v>
      </c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3"/>
      <c r="AQ99" s="5"/>
      <c r="AR99" s="5"/>
    </row>
    <row r="100" spans="1:44" s="326" customFormat="1" ht="20.100000000000001" customHeight="1" x14ac:dyDescent="0.25">
      <c r="A100" s="447"/>
      <c r="B100" s="447"/>
      <c r="C100" s="436"/>
      <c r="D100" s="447"/>
      <c r="E100" s="90" t="s">
        <v>30</v>
      </c>
      <c r="F100" s="260" t="s">
        <v>281</v>
      </c>
      <c r="G100" s="260" t="s">
        <v>281</v>
      </c>
      <c r="H100" s="40" t="s">
        <v>226</v>
      </c>
      <c r="I100" s="260" t="s">
        <v>281</v>
      </c>
      <c r="J100" s="260" t="s">
        <v>281</v>
      </c>
      <c r="K100" s="260" t="s">
        <v>281</v>
      </c>
      <c r="L100" s="260" t="s">
        <v>281</v>
      </c>
      <c r="M100" s="260" t="s">
        <v>281</v>
      </c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3"/>
      <c r="AQ100" s="5"/>
      <c r="AR100" s="5"/>
    </row>
    <row r="101" spans="1:44" s="326" customFormat="1" ht="20.100000000000001" customHeight="1" x14ac:dyDescent="0.25">
      <c r="A101" s="448"/>
      <c r="B101" s="448"/>
      <c r="C101" s="436"/>
      <c r="D101" s="448"/>
      <c r="E101" s="90" t="s">
        <v>31</v>
      </c>
      <c r="F101" s="260" t="s">
        <v>281</v>
      </c>
      <c r="G101" s="260" t="s">
        <v>281</v>
      </c>
      <c r="H101" s="40" t="s">
        <v>226</v>
      </c>
      <c r="I101" s="260" t="s">
        <v>281</v>
      </c>
      <c r="J101" s="260" t="s">
        <v>281</v>
      </c>
      <c r="K101" s="260" t="s">
        <v>281</v>
      </c>
      <c r="L101" s="260" t="s">
        <v>281</v>
      </c>
      <c r="M101" s="260" t="s">
        <v>281</v>
      </c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3"/>
      <c r="AQ101" s="5"/>
      <c r="AR101" s="5"/>
    </row>
    <row r="102" spans="1:44" s="326" customFormat="1" ht="69.95" customHeight="1" x14ac:dyDescent="0.25">
      <c r="A102" s="433">
        <v>1</v>
      </c>
      <c r="B102" s="431" t="s">
        <v>76</v>
      </c>
      <c r="C102" s="428" t="s">
        <v>79</v>
      </c>
      <c r="D102" s="431" t="s">
        <v>35</v>
      </c>
      <c r="E102" s="108" t="s">
        <v>551</v>
      </c>
      <c r="F102" s="96" t="s">
        <v>566</v>
      </c>
      <c r="G102" s="96" t="s">
        <v>24</v>
      </c>
      <c r="H102" s="95">
        <v>2</v>
      </c>
      <c r="I102" s="95">
        <v>0</v>
      </c>
      <c r="J102" s="95">
        <v>0</v>
      </c>
      <c r="K102" s="97">
        <v>334</v>
      </c>
      <c r="L102" s="97">
        <v>0</v>
      </c>
      <c r="M102" s="97">
        <v>0</v>
      </c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3"/>
      <c r="AQ102" s="5"/>
      <c r="AR102" s="5"/>
    </row>
    <row r="103" spans="1:44" s="326" customFormat="1" ht="20.100000000000001" customHeight="1" x14ac:dyDescent="0.25">
      <c r="A103" s="429"/>
      <c r="B103" s="429"/>
      <c r="C103" s="436"/>
      <c r="D103" s="429"/>
      <c r="E103" s="90" t="s">
        <v>67</v>
      </c>
      <c r="F103" s="279" t="s">
        <v>281</v>
      </c>
      <c r="G103" s="279" t="s">
        <v>281</v>
      </c>
      <c r="H103" s="40" t="s">
        <v>57</v>
      </c>
      <c r="I103" s="279" t="s">
        <v>281</v>
      </c>
      <c r="J103" s="279" t="s">
        <v>281</v>
      </c>
      <c r="K103" s="279" t="s">
        <v>281</v>
      </c>
      <c r="L103" s="279" t="s">
        <v>281</v>
      </c>
      <c r="M103" s="279" t="s">
        <v>281</v>
      </c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3"/>
      <c r="AQ103" s="5"/>
      <c r="AR103" s="5"/>
    </row>
    <row r="104" spans="1:44" s="326" customFormat="1" ht="20.100000000000001" customHeight="1" x14ac:dyDescent="0.25">
      <c r="A104" s="429"/>
      <c r="B104" s="429"/>
      <c r="C104" s="436"/>
      <c r="D104" s="429"/>
      <c r="E104" s="90" t="s">
        <v>30</v>
      </c>
      <c r="F104" s="279" t="s">
        <v>281</v>
      </c>
      <c r="G104" s="279" t="s">
        <v>281</v>
      </c>
      <c r="H104" s="40" t="s">
        <v>36</v>
      </c>
      <c r="I104" s="279" t="s">
        <v>281</v>
      </c>
      <c r="J104" s="279" t="s">
        <v>281</v>
      </c>
      <c r="K104" s="279" t="s">
        <v>281</v>
      </c>
      <c r="L104" s="279" t="s">
        <v>281</v>
      </c>
      <c r="M104" s="279" t="s">
        <v>281</v>
      </c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3"/>
      <c r="AQ104" s="5"/>
      <c r="AR104" s="5"/>
    </row>
    <row r="105" spans="1:44" s="326" customFormat="1" ht="20.100000000000001" customHeight="1" x14ac:dyDescent="0.25">
      <c r="A105" s="430"/>
      <c r="B105" s="430"/>
      <c r="C105" s="436"/>
      <c r="D105" s="430"/>
      <c r="E105" s="90" t="s">
        <v>31</v>
      </c>
      <c r="F105" s="279" t="s">
        <v>281</v>
      </c>
      <c r="G105" s="279" t="s">
        <v>281</v>
      </c>
      <c r="H105" s="40" t="s">
        <v>36</v>
      </c>
      <c r="I105" s="279" t="s">
        <v>281</v>
      </c>
      <c r="J105" s="279" t="s">
        <v>281</v>
      </c>
      <c r="K105" s="279" t="s">
        <v>281</v>
      </c>
      <c r="L105" s="279" t="s">
        <v>281</v>
      </c>
      <c r="M105" s="279" t="s">
        <v>281</v>
      </c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3"/>
      <c r="AQ105" s="5"/>
      <c r="AR105" s="5"/>
    </row>
    <row r="106" spans="1:44" s="326" customFormat="1" ht="60" customHeight="1" x14ac:dyDescent="0.25">
      <c r="A106" s="433">
        <v>1</v>
      </c>
      <c r="B106" s="431" t="s">
        <v>76</v>
      </c>
      <c r="C106" s="428" t="s">
        <v>79</v>
      </c>
      <c r="D106" s="431" t="s">
        <v>35</v>
      </c>
      <c r="E106" s="98" t="s">
        <v>503</v>
      </c>
      <c r="F106" s="96" t="s">
        <v>566</v>
      </c>
      <c r="G106" s="96" t="s">
        <v>24</v>
      </c>
      <c r="H106" s="95">
        <v>113</v>
      </c>
      <c r="I106" s="95">
        <v>0</v>
      </c>
      <c r="J106" s="95">
        <v>0</v>
      </c>
      <c r="K106" s="97">
        <v>2994.5</v>
      </c>
      <c r="L106" s="97">
        <v>0</v>
      </c>
      <c r="M106" s="97">
        <v>0</v>
      </c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3"/>
      <c r="AQ106" s="5"/>
      <c r="AR106" s="5"/>
    </row>
    <row r="107" spans="1:44" s="326" customFormat="1" ht="30.75" customHeight="1" x14ac:dyDescent="0.25">
      <c r="A107" s="429"/>
      <c r="B107" s="429"/>
      <c r="C107" s="436"/>
      <c r="D107" s="429"/>
      <c r="E107" s="107" t="s">
        <v>67</v>
      </c>
      <c r="F107" s="279" t="s">
        <v>281</v>
      </c>
      <c r="G107" s="279" t="s">
        <v>281</v>
      </c>
      <c r="H107" s="40" t="s">
        <v>68</v>
      </c>
      <c r="I107" s="279" t="s">
        <v>281</v>
      </c>
      <c r="J107" s="279" t="s">
        <v>281</v>
      </c>
      <c r="K107" s="279" t="s">
        <v>281</v>
      </c>
      <c r="L107" s="279" t="s">
        <v>281</v>
      </c>
      <c r="M107" s="279" t="s">
        <v>281</v>
      </c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3"/>
      <c r="AQ107" s="5"/>
      <c r="AR107" s="5"/>
    </row>
    <row r="108" spans="1:44" s="326" customFormat="1" ht="20.100000000000001" customHeight="1" x14ac:dyDescent="0.25">
      <c r="A108" s="429"/>
      <c r="B108" s="429"/>
      <c r="C108" s="436"/>
      <c r="D108" s="429"/>
      <c r="E108" s="107" t="s">
        <v>30</v>
      </c>
      <c r="F108" s="279" t="s">
        <v>281</v>
      </c>
      <c r="G108" s="279" t="s">
        <v>281</v>
      </c>
      <c r="H108" s="40" t="s">
        <v>225</v>
      </c>
      <c r="I108" s="279" t="s">
        <v>281</v>
      </c>
      <c r="J108" s="279" t="s">
        <v>281</v>
      </c>
      <c r="K108" s="279" t="s">
        <v>281</v>
      </c>
      <c r="L108" s="279" t="s">
        <v>281</v>
      </c>
      <c r="M108" s="279" t="s">
        <v>281</v>
      </c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3"/>
      <c r="AQ108" s="5"/>
      <c r="AR108" s="5"/>
    </row>
    <row r="109" spans="1:44" s="326" customFormat="1" ht="19.5" customHeight="1" x14ac:dyDescent="0.25">
      <c r="A109" s="430"/>
      <c r="B109" s="430"/>
      <c r="C109" s="436"/>
      <c r="D109" s="430"/>
      <c r="E109" s="107" t="s">
        <v>31</v>
      </c>
      <c r="F109" s="279" t="s">
        <v>281</v>
      </c>
      <c r="G109" s="279" t="s">
        <v>281</v>
      </c>
      <c r="H109" s="40" t="s">
        <v>225</v>
      </c>
      <c r="I109" s="279" t="s">
        <v>281</v>
      </c>
      <c r="J109" s="279" t="s">
        <v>281</v>
      </c>
      <c r="K109" s="279" t="s">
        <v>281</v>
      </c>
      <c r="L109" s="279" t="s">
        <v>281</v>
      </c>
      <c r="M109" s="279" t="s">
        <v>281</v>
      </c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3"/>
      <c r="AQ109" s="5"/>
      <c r="AR109" s="5"/>
    </row>
    <row r="110" spans="1:44" s="326" customFormat="1" ht="49.5" customHeight="1" x14ac:dyDescent="0.25">
      <c r="A110" s="483">
        <v>1</v>
      </c>
      <c r="B110" s="517" t="s">
        <v>76</v>
      </c>
      <c r="C110" s="517" t="s">
        <v>79</v>
      </c>
      <c r="D110" s="517" t="s">
        <v>35</v>
      </c>
      <c r="E110" s="98" t="s">
        <v>504</v>
      </c>
      <c r="F110" s="96" t="s">
        <v>502</v>
      </c>
      <c r="G110" s="96" t="s">
        <v>24</v>
      </c>
      <c r="H110" s="95">
        <v>456</v>
      </c>
      <c r="I110" s="95">
        <v>0</v>
      </c>
      <c r="J110" s="95">
        <v>0</v>
      </c>
      <c r="K110" s="344">
        <v>22686.71</v>
      </c>
      <c r="L110" s="97">
        <v>0</v>
      </c>
      <c r="M110" s="97">
        <v>0</v>
      </c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3"/>
      <c r="AQ110" s="5"/>
      <c r="AR110" s="5"/>
    </row>
    <row r="111" spans="1:44" s="326" customFormat="1" ht="20.100000000000001" customHeight="1" x14ac:dyDescent="0.25">
      <c r="A111" s="483"/>
      <c r="B111" s="517"/>
      <c r="C111" s="517"/>
      <c r="D111" s="517"/>
      <c r="E111" s="83" t="s">
        <v>67</v>
      </c>
      <c r="F111" s="279" t="s">
        <v>281</v>
      </c>
      <c r="G111" s="279" t="s">
        <v>281</v>
      </c>
      <c r="H111" s="41" t="s">
        <v>54</v>
      </c>
      <c r="I111" s="279" t="s">
        <v>281</v>
      </c>
      <c r="J111" s="279" t="s">
        <v>281</v>
      </c>
      <c r="K111" s="279" t="s">
        <v>281</v>
      </c>
      <c r="L111" s="279" t="s">
        <v>281</v>
      </c>
      <c r="M111" s="279" t="s">
        <v>281</v>
      </c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3"/>
      <c r="AQ111" s="5"/>
      <c r="AR111" s="5"/>
    </row>
    <row r="112" spans="1:44" s="326" customFormat="1" ht="20.100000000000001" customHeight="1" x14ac:dyDescent="0.25">
      <c r="A112" s="483"/>
      <c r="B112" s="517"/>
      <c r="C112" s="517"/>
      <c r="D112" s="517"/>
      <c r="E112" s="83" t="s">
        <v>30</v>
      </c>
      <c r="F112" s="279" t="s">
        <v>281</v>
      </c>
      <c r="G112" s="279" t="s">
        <v>281</v>
      </c>
      <c r="H112" s="40" t="s">
        <v>38</v>
      </c>
      <c r="I112" s="279" t="s">
        <v>281</v>
      </c>
      <c r="J112" s="279" t="s">
        <v>281</v>
      </c>
      <c r="K112" s="279" t="s">
        <v>281</v>
      </c>
      <c r="L112" s="279" t="s">
        <v>281</v>
      </c>
      <c r="M112" s="279" t="s">
        <v>281</v>
      </c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3"/>
      <c r="AQ112" s="5"/>
      <c r="AR112" s="5"/>
    </row>
    <row r="113" spans="1:44" s="326" customFormat="1" ht="20.100000000000001" customHeight="1" x14ac:dyDescent="0.25">
      <c r="A113" s="483"/>
      <c r="B113" s="517"/>
      <c r="C113" s="517"/>
      <c r="D113" s="517"/>
      <c r="E113" s="83" t="s">
        <v>31</v>
      </c>
      <c r="F113" s="279" t="s">
        <v>281</v>
      </c>
      <c r="G113" s="279" t="s">
        <v>281</v>
      </c>
      <c r="H113" s="40" t="s">
        <v>38</v>
      </c>
      <c r="I113" s="279" t="s">
        <v>281</v>
      </c>
      <c r="J113" s="279" t="s">
        <v>281</v>
      </c>
      <c r="K113" s="279" t="s">
        <v>281</v>
      </c>
      <c r="L113" s="279" t="s">
        <v>281</v>
      </c>
      <c r="M113" s="279" t="s">
        <v>281</v>
      </c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3"/>
      <c r="AQ113" s="5"/>
      <c r="AR113" s="5"/>
    </row>
    <row r="114" spans="1:44" s="326" customFormat="1" ht="60.75" customHeight="1" x14ac:dyDescent="0.25">
      <c r="A114" s="433">
        <v>1</v>
      </c>
      <c r="B114" s="431" t="s">
        <v>76</v>
      </c>
      <c r="C114" s="428" t="s">
        <v>79</v>
      </c>
      <c r="D114" s="431" t="s">
        <v>35</v>
      </c>
      <c r="E114" s="108" t="s">
        <v>354</v>
      </c>
      <c r="F114" s="96" t="s">
        <v>652</v>
      </c>
      <c r="G114" s="96" t="s">
        <v>24</v>
      </c>
      <c r="H114" s="95">
        <v>1</v>
      </c>
      <c r="I114" s="95">
        <v>0</v>
      </c>
      <c r="J114" s="95">
        <v>0</v>
      </c>
      <c r="K114" s="344">
        <v>1726.58</v>
      </c>
      <c r="L114" s="97">
        <v>0</v>
      </c>
      <c r="M114" s="97">
        <v>0</v>
      </c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3"/>
      <c r="AQ114" s="5"/>
      <c r="AR114" s="5"/>
    </row>
    <row r="115" spans="1:44" s="326" customFormat="1" ht="20.100000000000001" customHeight="1" x14ac:dyDescent="0.25">
      <c r="A115" s="429"/>
      <c r="B115" s="429"/>
      <c r="C115" s="436"/>
      <c r="D115" s="429"/>
      <c r="E115" s="90" t="s">
        <v>67</v>
      </c>
      <c r="F115" s="279" t="s">
        <v>281</v>
      </c>
      <c r="G115" s="279" t="s">
        <v>281</v>
      </c>
      <c r="H115" s="40" t="s">
        <v>61</v>
      </c>
      <c r="I115" s="279" t="s">
        <v>281</v>
      </c>
      <c r="J115" s="279" t="s">
        <v>281</v>
      </c>
      <c r="K115" s="279" t="s">
        <v>281</v>
      </c>
      <c r="L115" s="279" t="s">
        <v>281</v>
      </c>
      <c r="M115" s="279" t="s">
        <v>281</v>
      </c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3"/>
      <c r="AQ115" s="5"/>
      <c r="AR115" s="5"/>
    </row>
    <row r="116" spans="1:44" s="326" customFormat="1" ht="20.100000000000001" customHeight="1" x14ac:dyDescent="0.25">
      <c r="A116" s="429"/>
      <c r="B116" s="429"/>
      <c r="C116" s="436"/>
      <c r="D116" s="429"/>
      <c r="E116" s="90" t="s">
        <v>30</v>
      </c>
      <c r="F116" s="279" t="s">
        <v>281</v>
      </c>
      <c r="G116" s="279" t="s">
        <v>281</v>
      </c>
      <c r="H116" s="40" t="s">
        <v>63</v>
      </c>
      <c r="I116" s="279" t="s">
        <v>281</v>
      </c>
      <c r="J116" s="279" t="s">
        <v>281</v>
      </c>
      <c r="K116" s="279" t="s">
        <v>281</v>
      </c>
      <c r="L116" s="279" t="s">
        <v>281</v>
      </c>
      <c r="M116" s="279" t="s">
        <v>281</v>
      </c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3"/>
      <c r="AQ116" s="5"/>
      <c r="AR116" s="5"/>
    </row>
    <row r="117" spans="1:44" s="326" customFormat="1" ht="20.100000000000001" customHeight="1" x14ac:dyDescent="0.25">
      <c r="A117" s="430"/>
      <c r="B117" s="430"/>
      <c r="C117" s="436"/>
      <c r="D117" s="430"/>
      <c r="E117" s="90" t="s">
        <v>31</v>
      </c>
      <c r="F117" s="279" t="s">
        <v>281</v>
      </c>
      <c r="G117" s="279" t="s">
        <v>281</v>
      </c>
      <c r="H117" s="40" t="s">
        <v>36</v>
      </c>
      <c r="I117" s="279" t="s">
        <v>281</v>
      </c>
      <c r="J117" s="279" t="s">
        <v>281</v>
      </c>
      <c r="K117" s="279" t="s">
        <v>281</v>
      </c>
      <c r="L117" s="279" t="s">
        <v>281</v>
      </c>
      <c r="M117" s="279" t="s">
        <v>281</v>
      </c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3"/>
      <c r="AQ117" s="5"/>
      <c r="AR117" s="5"/>
    </row>
    <row r="118" spans="1:44" s="326" customFormat="1" ht="50.1" customHeight="1" x14ac:dyDescent="0.25">
      <c r="A118" s="513">
        <v>1</v>
      </c>
      <c r="B118" s="515" t="s">
        <v>76</v>
      </c>
      <c r="C118" s="515" t="s">
        <v>79</v>
      </c>
      <c r="D118" s="515" t="s">
        <v>35</v>
      </c>
      <c r="E118" s="98" t="s">
        <v>645</v>
      </c>
      <c r="F118" s="96" t="s">
        <v>652</v>
      </c>
      <c r="G118" s="96" t="s">
        <v>24</v>
      </c>
      <c r="H118" s="95">
        <v>1</v>
      </c>
      <c r="I118" s="95">
        <v>0</v>
      </c>
      <c r="J118" s="95">
        <v>0</v>
      </c>
      <c r="K118" s="344">
        <v>1222.73</v>
      </c>
      <c r="L118" s="97">
        <v>0</v>
      </c>
      <c r="M118" s="97">
        <v>0</v>
      </c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3"/>
      <c r="AQ118" s="5"/>
      <c r="AR118" s="5"/>
    </row>
    <row r="119" spans="1:44" s="326" customFormat="1" ht="20.100000000000001" customHeight="1" x14ac:dyDescent="0.25">
      <c r="A119" s="514"/>
      <c r="B119" s="514"/>
      <c r="C119" s="515"/>
      <c r="D119" s="514"/>
      <c r="E119" s="90" t="s">
        <v>67</v>
      </c>
      <c r="F119" s="260" t="s">
        <v>281</v>
      </c>
      <c r="G119" s="260" t="s">
        <v>281</v>
      </c>
      <c r="H119" s="40" t="s">
        <v>223</v>
      </c>
      <c r="I119" s="260" t="s">
        <v>281</v>
      </c>
      <c r="J119" s="260" t="s">
        <v>281</v>
      </c>
      <c r="K119" s="260" t="s">
        <v>281</v>
      </c>
      <c r="L119" s="260" t="s">
        <v>281</v>
      </c>
      <c r="M119" s="260" t="s">
        <v>281</v>
      </c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3"/>
      <c r="AQ119" s="5"/>
      <c r="AR119" s="5"/>
    </row>
    <row r="120" spans="1:44" s="326" customFormat="1" ht="20.100000000000001" customHeight="1" x14ac:dyDescent="0.25">
      <c r="A120" s="514"/>
      <c r="B120" s="514"/>
      <c r="C120" s="515"/>
      <c r="D120" s="514"/>
      <c r="E120" s="90" t="s">
        <v>30</v>
      </c>
      <c r="F120" s="260" t="s">
        <v>281</v>
      </c>
      <c r="G120" s="260" t="s">
        <v>281</v>
      </c>
      <c r="H120" s="40" t="s">
        <v>38</v>
      </c>
      <c r="I120" s="260" t="s">
        <v>281</v>
      </c>
      <c r="J120" s="260" t="s">
        <v>281</v>
      </c>
      <c r="K120" s="260" t="s">
        <v>281</v>
      </c>
      <c r="L120" s="260" t="s">
        <v>281</v>
      </c>
      <c r="M120" s="260" t="s">
        <v>281</v>
      </c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3"/>
      <c r="AQ120" s="5"/>
      <c r="AR120" s="5"/>
    </row>
    <row r="121" spans="1:44" s="326" customFormat="1" ht="20.100000000000001" customHeight="1" x14ac:dyDescent="0.25">
      <c r="A121" s="514"/>
      <c r="B121" s="514"/>
      <c r="C121" s="515"/>
      <c r="D121" s="514"/>
      <c r="E121" s="90" t="s">
        <v>31</v>
      </c>
      <c r="F121" s="260" t="s">
        <v>281</v>
      </c>
      <c r="G121" s="260" t="s">
        <v>281</v>
      </c>
      <c r="H121" s="40" t="s">
        <v>38</v>
      </c>
      <c r="I121" s="260" t="s">
        <v>281</v>
      </c>
      <c r="J121" s="260" t="s">
        <v>281</v>
      </c>
      <c r="K121" s="260" t="s">
        <v>281</v>
      </c>
      <c r="L121" s="260" t="s">
        <v>281</v>
      </c>
      <c r="M121" s="260" t="s">
        <v>281</v>
      </c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3"/>
      <c r="AQ121" s="5"/>
      <c r="AR121" s="5"/>
    </row>
    <row r="122" spans="1:44" s="5" customFormat="1" ht="50.1" customHeight="1" x14ac:dyDescent="0.25">
      <c r="A122" s="513">
        <v>1</v>
      </c>
      <c r="B122" s="515" t="s">
        <v>76</v>
      </c>
      <c r="C122" s="515" t="s">
        <v>79</v>
      </c>
      <c r="D122" s="515" t="s">
        <v>35</v>
      </c>
      <c r="E122" s="98" t="s">
        <v>646</v>
      </c>
      <c r="F122" s="96" t="s">
        <v>652</v>
      </c>
      <c r="G122" s="96" t="s">
        <v>24</v>
      </c>
      <c r="H122" s="95">
        <v>1</v>
      </c>
      <c r="I122" s="95">
        <v>0</v>
      </c>
      <c r="J122" s="95">
        <v>0</v>
      </c>
      <c r="K122" s="344">
        <v>65.62</v>
      </c>
      <c r="L122" s="97">
        <v>0</v>
      </c>
      <c r="M122" s="97"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3"/>
    </row>
    <row r="123" spans="1:44" s="5" customFormat="1" ht="20.100000000000001" customHeight="1" x14ac:dyDescent="0.25">
      <c r="A123" s="514"/>
      <c r="B123" s="514"/>
      <c r="C123" s="515"/>
      <c r="D123" s="514"/>
      <c r="E123" s="90" t="s">
        <v>67</v>
      </c>
      <c r="F123" s="260" t="s">
        <v>281</v>
      </c>
      <c r="G123" s="260" t="s">
        <v>281</v>
      </c>
      <c r="H123" s="40" t="s">
        <v>226</v>
      </c>
      <c r="I123" s="260" t="s">
        <v>281</v>
      </c>
      <c r="J123" s="260" t="s">
        <v>281</v>
      </c>
      <c r="K123" s="260" t="s">
        <v>281</v>
      </c>
      <c r="L123" s="260" t="s">
        <v>281</v>
      </c>
      <c r="M123" s="260" t="s">
        <v>281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3"/>
    </row>
    <row r="124" spans="1:44" s="5" customFormat="1" ht="20.100000000000001" customHeight="1" x14ac:dyDescent="0.25">
      <c r="A124" s="514"/>
      <c r="B124" s="514"/>
      <c r="C124" s="515"/>
      <c r="D124" s="514"/>
      <c r="E124" s="90" t="s">
        <v>30</v>
      </c>
      <c r="F124" s="260" t="s">
        <v>281</v>
      </c>
      <c r="G124" s="260" t="s">
        <v>281</v>
      </c>
      <c r="H124" s="40" t="s">
        <v>224</v>
      </c>
      <c r="I124" s="260" t="s">
        <v>281</v>
      </c>
      <c r="J124" s="260" t="s">
        <v>281</v>
      </c>
      <c r="K124" s="260" t="s">
        <v>281</v>
      </c>
      <c r="L124" s="260" t="s">
        <v>281</v>
      </c>
      <c r="M124" s="260" t="s">
        <v>281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3"/>
    </row>
    <row r="125" spans="1:44" s="5" customFormat="1" ht="20.100000000000001" customHeight="1" x14ac:dyDescent="0.25">
      <c r="A125" s="514"/>
      <c r="B125" s="514"/>
      <c r="C125" s="515"/>
      <c r="D125" s="514"/>
      <c r="E125" s="90" t="s">
        <v>31</v>
      </c>
      <c r="F125" s="260" t="s">
        <v>281</v>
      </c>
      <c r="G125" s="260" t="s">
        <v>281</v>
      </c>
      <c r="H125" s="40" t="s">
        <v>224</v>
      </c>
      <c r="I125" s="260" t="s">
        <v>281</v>
      </c>
      <c r="J125" s="260" t="s">
        <v>281</v>
      </c>
      <c r="K125" s="260" t="s">
        <v>281</v>
      </c>
      <c r="L125" s="260" t="s">
        <v>281</v>
      </c>
      <c r="M125" s="260" t="s">
        <v>281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3"/>
    </row>
    <row r="126" spans="1:44" s="5" customFormat="1" ht="66.75" customHeight="1" x14ac:dyDescent="0.25">
      <c r="A126" s="513">
        <v>1</v>
      </c>
      <c r="B126" s="515" t="s">
        <v>76</v>
      </c>
      <c r="C126" s="515" t="s">
        <v>79</v>
      </c>
      <c r="D126" s="515" t="s">
        <v>35</v>
      </c>
      <c r="E126" s="342" t="s">
        <v>662</v>
      </c>
      <c r="F126" s="96" t="s">
        <v>681</v>
      </c>
      <c r="G126" s="96" t="s">
        <v>24</v>
      </c>
      <c r="H126" s="95">
        <v>6</v>
      </c>
      <c r="I126" s="95">
        <v>0</v>
      </c>
      <c r="J126" s="95">
        <v>0</v>
      </c>
      <c r="K126" s="344">
        <v>470</v>
      </c>
      <c r="L126" s="97">
        <v>0</v>
      </c>
      <c r="M126" s="97"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3"/>
    </row>
    <row r="127" spans="1:44" s="5" customFormat="1" ht="20.100000000000001" customHeight="1" x14ac:dyDescent="0.25">
      <c r="A127" s="514"/>
      <c r="B127" s="514"/>
      <c r="C127" s="515"/>
      <c r="D127" s="514"/>
      <c r="E127" s="90" t="s">
        <v>67</v>
      </c>
      <c r="F127" s="260" t="s">
        <v>281</v>
      </c>
      <c r="G127" s="260" t="s">
        <v>281</v>
      </c>
      <c r="H127" s="40" t="s">
        <v>224</v>
      </c>
      <c r="I127" s="260" t="s">
        <v>281</v>
      </c>
      <c r="J127" s="260" t="s">
        <v>281</v>
      </c>
      <c r="K127" s="260" t="s">
        <v>281</v>
      </c>
      <c r="L127" s="260" t="s">
        <v>281</v>
      </c>
      <c r="M127" s="260" t="s">
        <v>281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3"/>
    </row>
    <row r="128" spans="1:44" s="5" customFormat="1" ht="20.100000000000001" customHeight="1" x14ac:dyDescent="0.25">
      <c r="A128" s="514"/>
      <c r="B128" s="514"/>
      <c r="C128" s="515"/>
      <c r="D128" s="514"/>
      <c r="E128" s="90" t="s">
        <v>30</v>
      </c>
      <c r="F128" s="260" t="s">
        <v>281</v>
      </c>
      <c r="G128" s="260" t="s">
        <v>281</v>
      </c>
      <c r="H128" s="40" t="s">
        <v>224</v>
      </c>
      <c r="I128" s="260" t="s">
        <v>281</v>
      </c>
      <c r="J128" s="260" t="s">
        <v>281</v>
      </c>
      <c r="K128" s="260" t="s">
        <v>281</v>
      </c>
      <c r="L128" s="260" t="s">
        <v>281</v>
      </c>
      <c r="M128" s="260" t="s">
        <v>281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3"/>
    </row>
    <row r="129" spans="1:42" s="5" customFormat="1" ht="20.100000000000001" customHeight="1" x14ac:dyDescent="0.25">
      <c r="A129" s="514"/>
      <c r="B129" s="514"/>
      <c r="C129" s="515"/>
      <c r="D129" s="514"/>
      <c r="E129" s="90" t="s">
        <v>31</v>
      </c>
      <c r="F129" s="260" t="s">
        <v>281</v>
      </c>
      <c r="G129" s="260" t="s">
        <v>281</v>
      </c>
      <c r="H129" s="40" t="s">
        <v>38</v>
      </c>
      <c r="I129" s="260" t="s">
        <v>281</v>
      </c>
      <c r="J129" s="260" t="s">
        <v>281</v>
      </c>
      <c r="K129" s="260" t="s">
        <v>281</v>
      </c>
      <c r="L129" s="260" t="s">
        <v>281</v>
      </c>
      <c r="M129" s="260" t="s">
        <v>281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3"/>
    </row>
    <row r="130" spans="1:42" s="5" customFormat="1" ht="42" customHeight="1" x14ac:dyDescent="0.25">
      <c r="A130" s="513">
        <v>1</v>
      </c>
      <c r="B130" s="515" t="s">
        <v>76</v>
      </c>
      <c r="C130" s="515" t="s">
        <v>79</v>
      </c>
      <c r="D130" s="515" t="s">
        <v>35</v>
      </c>
      <c r="E130" s="342" t="s">
        <v>663</v>
      </c>
      <c r="F130" s="96" t="s">
        <v>23</v>
      </c>
      <c r="G130" s="96" t="s">
        <v>24</v>
      </c>
      <c r="H130" s="95">
        <v>1</v>
      </c>
      <c r="I130" s="95">
        <v>0</v>
      </c>
      <c r="J130" s="95">
        <v>0</v>
      </c>
      <c r="K130" s="344">
        <v>332.18</v>
      </c>
      <c r="L130" s="97">
        <v>0</v>
      </c>
      <c r="M130" s="97">
        <v>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3"/>
    </row>
    <row r="131" spans="1:42" s="5" customFormat="1" ht="20.100000000000001" customHeight="1" x14ac:dyDescent="0.25">
      <c r="A131" s="514"/>
      <c r="B131" s="514"/>
      <c r="C131" s="515"/>
      <c r="D131" s="514"/>
      <c r="E131" s="90" t="s">
        <v>67</v>
      </c>
      <c r="F131" s="260" t="s">
        <v>281</v>
      </c>
      <c r="G131" s="260" t="s">
        <v>281</v>
      </c>
      <c r="H131" s="40" t="s">
        <v>38</v>
      </c>
      <c r="I131" s="260" t="s">
        <v>281</v>
      </c>
      <c r="J131" s="260" t="s">
        <v>281</v>
      </c>
      <c r="K131" s="260" t="s">
        <v>281</v>
      </c>
      <c r="L131" s="260" t="s">
        <v>281</v>
      </c>
      <c r="M131" s="260" t="s">
        <v>281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3"/>
    </row>
    <row r="132" spans="1:42" s="5" customFormat="1" ht="20.100000000000001" customHeight="1" x14ac:dyDescent="0.25">
      <c r="A132" s="514"/>
      <c r="B132" s="514"/>
      <c r="C132" s="515"/>
      <c r="D132" s="514"/>
      <c r="E132" s="90" t="s">
        <v>30</v>
      </c>
      <c r="F132" s="260" t="s">
        <v>281</v>
      </c>
      <c r="G132" s="260" t="s">
        <v>281</v>
      </c>
      <c r="H132" s="40" t="s">
        <v>38</v>
      </c>
      <c r="I132" s="260" t="s">
        <v>281</v>
      </c>
      <c r="J132" s="260" t="s">
        <v>281</v>
      </c>
      <c r="K132" s="260" t="s">
        <v>281</v>
      </c>
      <c r="L132" s="260" t="s">
        <v>281</v>
      </c>
      <c r="M132" s="260" t="s">
        <v>281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3"/>
    </row>
    <row r="133" spans="1:42" s="5" customFormat="1" ht="20.100000000000001" customHeight="1" x14ac:dyDescent="0.25">
      <c r="A133" s="514"/>
      <c r="B133" s="514"/>
      <c r="C133" s="515"/>
      <c r="D133" s="514"/>
      <c r="E133" s="90" t="s">
        <v>31</v>
      </c>
      <c r="F133" s="260" t="s">
        <v>281</v>
      </c>
      <c r="G133" s="260" t="s">
        <v>281</v>
      </c>
      <c r="H133" s="40" t="s">
        <v>38</v>
      </c>
      <c r="I133" s="260" t="s">
        <v>281</v>
      </c>
      <c r="J133" s="260" t="s">
        <v>281</v>
      </c>
      <c r="K133" s="260" t="s">
        <v>281</v>
      </c>
      <c r="L133" s="260" t="s">
        <v>281</v>
      </c>
      <c r="M133" s="260" t="s">
        <v>281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3"/>
    </row>
    <row r="134" spans="1:42" s="5" customFormat="1" ht="57.75" customHeight="1" x14ac:dyDescent="0.25">
      <c r="A134" s="513">
        <v>1</v>
      </c>
      <c r="B134" s="515" t="s">
        <v>76</v>
      </c>
      <c r="C134" s="515" t="s">
        <v>79</v>
      </c>
      <c r="D134" s="515" t="s">
        <v>35</v>
      </c>
      <c r="E134" s="342" t="s">
        <v>664</v>
      </c>
      <c r="F134" s="96" t="s">
        <v>34</v>
      </c>
      <c r="G134" s="96" t="s">
        <v>24</v>
      </c>
      <c r="H134" s="95">
        <v>1</v>
      </c>
      <c r="I134" s="95">
        <v>0</v>
      </c>
      <c r="J134" s="95">
        <v>0</v>
      </c>
      <c r="K134" s="344">
        <v>28.71</v>
      </c>
      <c r="L134" s="97">
        <v>0</v>
      </c>
      <c r="M134" s="97">
        <v>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3"/>
    </row>
    <row r="135" spans="1:42" s="5" customFormat="1" ht="20.100000000000001" customHeight="1" x14ac:dyDescent="0.25">
      <c r="A135" s="514"/>
      <c r="B135" s="514"/>
      <c r="C135" s="515"/>
      <c r="D135" s="514"/>
      <c r="E135" s="90" t="s">
        <v>67</v>
      </c>
      <c r="F135" s="260" t="s">
        <v>281</v>
      </c>
      <c r="G135" s="260" t="s">
        <v>281</v>
      </c>
      <c r="H135" s="40" t="s">
        <v>226</v>
      </c>
      <c r="I135" s="260" t="s">
        <v>281</v>
      </c>
      <c r="J135" s="260" t="s">
        <v>281</v>
      </c>
      <c r="K135" s="260" t="s">
        <v>281</v>
      </c>
      <c r="L135" s="260" t="s">
        <v>281</v>
      </c>
      <c r="M135" s="260" t="s">
        <v>281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3"/>
    </row>
    <row r="136" spans="1:42" s="5" customFormat="1" ht="20.100000000000001" customHeight="1" x14ac:dyDescent="0.25">
      <c r="A136" s="514"/>
      <c r="B136" s="514"/>
      <c r="C136" s="515"/>
      <c r="D136" s="514"/>
      <c r="E136" s="90" t="s">
        <v>30</v>
      </c>
      <c r="F136" s="260" t="s">
        <v>281</v>
      </c>
      <c r="G136" s="260" t="s">
        <v>281</v>
      </c>
      <c r="H136" s="40" t="s">
        <v>226</v>
      </c>
      <c r="I136" s="260" t="s">
        <v>281</v>
      </c>
      <c r="J136" s="260" t="s">
        <v>281</v>
      </c>
      <c r="K136" s="260" t="s">
        <v>281</v>
      </c>
      <c r="L136" s="260" t="s">
        <v>281</v>
      </c>
      <c r="M136" s="260" t="s">
        <v>281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3"/>
    </row>
    <row r="137" spans="1:42" s="5" customFormat="1" ht="20.100000000000001" customHeight="1" x14ac:dyDescent="0.25">
      <c r="A137" s="514"/>
      <c r="B137" s="514"/>
      <c r="C137" s="515"/>
      <c r="D137" s="514"/>
      <c r="E137" s="90" t="s">
        <v>31</v>
      </c>
      <c r="F137" s="260" t="s">
        <v>281</v>
      </c>
      <c r="G137" s="260" t="s">
        <v>281</v>
      </c>
      <c r="H137" s="40" t="s">
        <v>226</v>
      </c>
      <c r="I137" s="260" t="s">
        <v>281</v>
      </c>
      <c r="J137" s="260" t="s">
        <v>281</v>
      </c>
      <c r="K137" s="260" t="s">
        <v>281</v>
      </c>
      <c r="L137" s="260" t="s">
        <v>281</v>
      </c>
      <c r="M137" s="260" t="s">
        <v>281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3"/>
    </row>
    <row r="138" spans="1:42" s="5" customFormat="1" ht="50.1" customHeight="1" x14ac:dyDescent="0.25">
      <c r="A138" s="483">
        <v>1</v>
      </c>
      <c r="B138" s="517" t="s">
        <v>76</v>
      </c>
      <c r="C138" s="515" t="s">
        <v>79</v>
      </c>
      <c r="D138" s="517" t="s">
        <v>35</v>
      </c>
      <c r="E138" s="98" t="s">
        <v>355</v>
      </c>
      <c r="F138" s="96" t="s">
        <v>23</v>
      </c>
      <c r="G138" s="96" t="s">
        <v>24</v>
      </c>
      <c r="H138" s="95">
        <v>0</v>
      </c>
      <c r="I138" s="95">
        <v>15</v>
      </c>
      <c r="J138" s="95">
        <v>0</v>
      </c>
      <c r="K138" s="97">
        <v>0</v>
      </c>
      <c r="L138" s="97">
        <v>50000</v>
      </c>
      <c r="M138" s="97">
        <v>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3"/>
    </row>
    <row r="139" spans="1:42" s="5" customFormat="1" ht="20.100000000000001" customHeight="1" x14ac:dyDescent="0.25">
      <c r="A139" s="483"/>
      <c r="B139" s="517"/>
      <c r="C139" s="515"/>
      <c r="D139" s="517"/>
      <c r="E139" s="83" t="s">
        <v>349</v>
      </c>
      <c r="F139" s="279" t="s">
        <v>281</v>
      </c>
      <c r="G139" s="279" t="s">
        <v>281</v>
      </c>
      <c r="H139" s="40" t="s">
        <v>322</v>
      </c>
      <c r="I139" s="279" t="s">
        <v>281</v>
      </c>
      <c r="J139" s="279" t="s">
        <v>281</v>
      </c>
      <c r="K139" s="279" t="s">
        <v>281</v>
      </c>
      <c r="L139" s="279" t="s">
        <v>281</v>
      </c>
      <c r="M139" s="279" t="s">
        <v>281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3"/>
    </row>
    <row r="140" spans="1:42" s="5" customFormat="1" ht="20.100000000000001" customHeight="1" x14ac:dyDescent="0.25">
      <c r="A140" s="533"/>
      <c r="B140" s="533"/>
      <c r="C140" s="515"/>
      <c r="D140" s="533"/>
      <c r="E140" s="90" t="s">
        <v>67</v>
      </c>
      <c r="F140" s="279" t="s">
        <v>281</v>
      </c>
      <c r="G140" s="279" t="s">
        <v>281</v>
      </c>
      <c r="H140" s="279" t="s">
        <v>281</v>
      </c>
      <c r="I140" s="40" t="s">
        <v>57</v>
      </c>
      <c r="J140" s="279" t="s">
        <v>281</v>
      </c>
      <c r="K140" s="279" t="s">
        <v>281</v>
      </c>
      <c r="L140" s="279" t="s">
        <v>281</v>
      </c>
      <c r="M140" s="279" t="s">
        <v>281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3"/>
    </row>
    <row r="141" spans="1:42" s="5" customFormat="1" ht="20.100000000000001" customHeight="1" x14ac:dyDescent="0.25">
      <c r="A141" s="533"/>
      <c r="B141" s="533"/>
      <c r="C141" s="515"/>
      <c r="D141" s="533"/>
      <c r="E141" s="90" t="s">
        <v>30</v>
      </c>
      <c r="F141" s="279" t="s">
        <v>281</v>
      </c>
      <c r="G141" s="279" t="s">
        <v>281</v>
      </c>
      <c r="H141" s="279" t="s">
        <v>281</v>
      </c>
      <c r="I141" s="40" t="s">
        <v>38</v>
      </c>
      <c r="J141" s="279" t="s">
        <v>281</v>
      </c>
      <c r="K141" s="279" t="s">
        <v>281</v>
      </c>
      <c r="L141" s="279" t="s">
        <v>281</v>
      </c>
      <c r="M141" s="279" t="s">
        <v>281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3"/>
    </row>
    <row r="142" spans="1:42" s="5" customFormat="1" ht="20.100000000000001" customHeight="1" x14ac:dyDescent="0.25">
      <c r="A142" s="533"/>
      <c r="B142" s="533"/>
      <c r="C142" s="515"/>
      <c r="D142" s="533"/>
      <c r="E142" s="83" t="s">
        <v>31</v>
      </c>
      <c r="F142" s="279" t="s">
        <v>281</v>
      </c>
      <c r="G142" s="279" t="s">
        <v>281</v>
      </c>
      <c r="H142" s="279" t="s">
        <v>281</v>
      </c>
      <c r="I142" s="40" t="s">
        <v>38</v>
      </c>
      <c r="J142" s="279" t="s">
        <v>281</v>
      </c>
      <c r="K142" s="279" t="s">
        <v>281</v>
      </c>
      <c r="L142" s="279" t="s">
        <v>281</v>
      </c>
      <c r="M142" s="279" t="s">
        <v>281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3"/>
    </row>
    <row r="143" spans="1:42" s="5" customFormat="1" ht="50.1" customHeight="1" x14ac:dyDescent="0.25">
      <c r="A143" s="483">
        <v>1</v>
      </c>
      <c r="B143" s="517" t="s">
        <v>76</v>
      </c>
      <c r="C143" s="515" t="s">
        <v>79</v>
      </c>
      <c r="D143" s="517" t="s">
        <v>35</v>
      </c>
      <c r="E143" s="98" t="s">
        <v>355</v>
      </c>
      <c r="F143" s="96" t="s">
        <v>23</v>
      </c>
      <c r="G143" s="96" t="s">
        <v>24</v>
      </c>
      <c r="H143" s="95">
        <v>0</v>
      </c>
      <c r="I143" s="95">
        <v>0</v>
      </c>
      <c r="J143" s="95">
        <v>15</v>
      </c>
      <c r="K143" s="97">
        <v>0</v>
      </c>
      <c r="L143" s="97">
        <v>0</v>
      </c>
      <c r="M143" s="97">
        <v>50000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3"/>
    </row>
    <row r="144" spans="1:42" s="5" customFormat="1" ht="20.100000000000001" customHeight="1" x14ac:dyDescent="0.25">
      <c r="A144" s="483"/>
      <c r="B144" s="517"/>
      <c r="C144" s="515"/>
      <c r="D144" s="517"/>
      <c r="E144" s="83" t="s">
        <v>350</v>
      </c>
      <c r="F144" s="279" t="s">
        <v>281</v>
      </c>
      <c r="G144" s="279" t="s">
        <v>281</v>
      </c>
      <c r="H144" s="279" t="s">
        <v>281</v>
      </c>
      <c r="I144" s="40" t="s">
        <v>322</v>
      </c>
      <c r="J144" s="279" t="s">
        <v>281</v>
      </c>
      <c r="K144" s="279" t="s">
        <v>281</v>
      </c>
      <c r="L144" s="279" t="s">
        <v>281</v>
      </c>
      <c r="M144" s="279" t="s">
        <v>281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3"/>
    </row>
    <row r="145" spans="1:42" s="5" customFormat="1" ht="20.100000000000001" customHeight="1" x14ac:dyDescent="0.25">
      <c r="A145" s="483"/>
      <c r="B145" s="517"/>
      <c r="C145" s="515"/>
      <c r="D145" s="533"/>
      <c r="E145" s="90" t="s">
        <v>67</v>
      </c>
      <c r="F145" s="279" t="s">
        <v>281</v>
      </c>
      <c r="G145" s="279" t="s">
        <v>281</v>
      </c>
      <c r="H145" s="279" t="s">
        <v>281</v>
      </c>
      <c r="I145" s="279" t="s">
        <v>281</v>
      </c>
      <c r="J145" s="40" t="s">
        <v>57</v>
      </c>
      <c r="K145" s="279" t="s">
        <v>281</v>
      </c>
      <c r="L145" s="279" t="s">
        <v>281</v>
      </c>
      <c r="M145" s="279" t="s">
        <v>281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3"/>
    </row>
    <row r="146" spans="1:42" s="5" customFormat="1" ht="20.100000000000001" customHeight="1" x14ac:dyDescent="0.25">
      <c r="A146" s="483"/>
      <c r="B146" s="517"/>
      <c r="C146" s="515"/>
      <c r="D146" s="533"/>
      <c r="E146" s="90" t="s">
        <v>30</v>
      </c>
      <c r="F146" s="279" t="s">
        <v>281</v>
      </c>
      <c r="G146" s="279" t="s">
        <v>281</v>
      </c>
      <c r="H146" s="279" t="s">
        <v>281</v>
      </c>
      <c r="I146" s="279" t="s">
        <v>281</v>
      </c>
      <c r="J146" s="40" t="s">
        <v>38</v>
      </c>
      <c r="K146" s="279" t="s">
        <v>281</v>
      </c>
      <c r="L146" s="279" t="s">
        <v>281</v>
      </c>
      <c r="M146" s="279" t="s">
        <v>281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3"/>
    </row>
    <row r="147" spans="1:42" s="5" customFormat="1" ht="20.100000000000001" customHeight="1" x14ac:dyDescent="0.25">
      <c r="A147" s="483"/>
      <c r="B147" s="517"/>
      <c r="C147" s="515"/>
      <c r="D147" s="533"/>
      <c r="E147" s="83" t="s">
        <v>31</v>
      </c>
      <c r="F147" s="279" t="s">
        <v>281</v>
      </c>
      <c r="G147" s="279" t="s">
        <v>281</v>
      </c>
      <c r="H147" s="279" t="s">
        <v>281</v>
      </c>
      <c r="I147" s="279" t="s">
        <v>281</v>
      </c>
      <c r="J147" s="40" t="s">
        <v>38</v>
      </c>
      <c r="K147" s="279" t="s">
        <v>281</v>
      </c>
      <c r="L147" s="279" t="s">
        <v>281</v>
      </c>
      <c r="M147" s="279" t="s">
        <v>281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3"/>
    </row>
    <row r="148" spans="1:42" s="5" customFormat="1" ht="50.1" customHeight="1" x14ac:dyDescent="0.25">
      <c r="A148" s="483">
        <v>1</v>
      </c>
      <c r="B148" s="517" t="s">
        <v>76</v>
      </c>
      <c r="C148" s="517" t="s">
        <v>79</v>
      </c>
      <c r="D148" s="517" t="s">
        <v>35</v>
      </c>
      <c r="E148" s="98" t="s">
        <v>404</v>
      </c>
      <c r="F148" s="96" t="s">
        <v>34</v>
      </c>
      <c r="G148" s="96" t="s">
        <v>24</v>
      </c>
      <c r="H148" s="95">
        <v>16</v>
      </c>
      <c r="I148" s="95">
        <v>0</v>
      </c>
      <c r="J148" s="95">
        <v>0</v>
      </c>
      <c r="K148" s="344">
        <v>233</v>
      </c>
      <c r="L148" s="97">
        <v>0</v>
      </c>
      <c r="M148" s="97">
        <v>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3"/>
    </row>
    <row r="149" spans="1:42" s="5" customFormat="1" ht="20.100000000000001" customHeight="1" x14ac:dyDescent="0.25">
      <c r="A149" s="533"/>
      <c r="B149" s="533"/>
      <c r="C149" s="517"/>
      <c r="D149" s="533"/>
      <c r="E149" s="83" t="s">
        <v>67</v>
      </c>
      <c r="F149" s="279" t="s">
        <v>281</v>
      </c>
      <c r="G149" s="279" t="s">
        <v>281</v>
      </c>
      <c r="H149" s="69" t="s">
        <v>57</v>
      </c>
      <c r="I149" s="279" t="s">
        <v>281</v>
      </c>
      <c r="J149" s="279" t="s">
        <v>281</v>
      </c>
      <c r="K149" s="279" t="s">
        <v>281</v>
      </c>
      <c r="L149" s="279" t="s">
        <v>281</v>
      </c>
      <c r="M149" s="279" t="s">
        <v>281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3"/>
    </row>
    <row r="150" spans="1:42" s="5" customFormat="1" ht="20.100000000000001" customHeight="1" x14ac:dyDescent="0.25">
      <c r="A150" s="533"/>
      <c r="B150" s="533"/>
      <c r="C150" s="517"/>
      <c r="D150" s="533"/>
      <c r="E150" s="83" t="s">
        <v>30</v>
      </c>
      <c r="F150" s="279" t="s">
        <v>281</v>
      </c>
      <c r="G150" s="279" t="s">
        <v>281</v>
      </c>
      <c r="H150" s="318" t="s">
        <v>68</v>
      </c>
      <c r="I150" s="279" t="s">
        <v>281</v>
      </c>
      <c r="J150" s="279" t="s">
        <v>281</v>
      </c>
      <c r="K150" s="279" t="s">
        <v>281</v>
      </c>
      <c r="L150" s="279" t="s">
        <v>281</v>
      </c>
      <c r="M150" s="279" t="s">
        <v>281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3"/>
    </row>
    <row r="151" spans="1:42" s="5" customFormat="1" ht="20.100000000000001" customHeight="1" x14ac:dyDescent="0.25">
      <c r="A151" s="533"/>
      <c r="B151" s="533"/>
      <c r="C151" s="517"/>
      <c r="D151" s="533"/>
      <c r="E151" s="83" t="s">
        <v>31</v>
      </c>
      <c r="F151" s="279" t="s">
        <v>281</v>
      </c>
      <c r="G151" s="279" t="s">
        <v>281</v>
      </c>
      <c r="H151" s="318" t="s">
        <v>38</v>
      </c>
      <c r="I151" s="279" t="s">
        <v>281</v>
      </c>
      <c r="J151" s="279" t="s">
        <v>281</v>
      </c>
      <c r="K151" s="279" t="s">
        <v>281</v>
      </c>
      <c r="L151" s="279" t="s">
        <v>281</v>
      </c>
      <c r="M151" s="279" t="s">
        <v>281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3"/>
    </row>
    <row r="152" spans="1:42" s="5" customFormat="1" ht="20.100000000000001" customHeight="1" x14ac:dyDescent="0.25">
      <c r="A152" s="270"/>
      <c r="B152" s="271"/>
      <c r="C152" s="3" t="s">
        <v>320</v>
      </c>
      <c r="D152" s="544" t="s">
        <v>321</v>
      </c>
      <c r="E152" s="545"/>
      <c r="F152" s="545"/>
      <c r="G152" s="545"/>
      <c r="H152" s="274"/>
      <c r="I152" s="274"/>
      <c r="J152" s="274"/>
      <c r="K152" s="274"/>
      <c r="L152" s="274"/>
      <c r="M152" s="27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3"/>
    </row>
    <row r="153" spans="1:42" s="5" customFormat="1" ht="20.100000000000001" customHeight="1" x14ac:dyDescent="0.25">
      <c r="A153" s="270"/>
      <c r="B153" s="271"/>
      <c r="C153" s="3"/>
      <c r="D153" s="425"/>
      <c r="E153" s="425"/>
      <c r="F153" s="425"/>
      <c r="G153" s="425"/>
      <c r="H153" s="274"/>
      <c r="I153" s="274"/>
      <c r="J153" s="274"/>
      <c r="K153" s="274"/>
      <c r="L153" s="274"/>
      <c r="M153" s="27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3"/>
    </row>
    <row r="154" spans="1:42" s="5" customFormat="1" ht="30" customHeight="1" x14ac:dyDescent="0.25">
      <c r="A154" s="270"/>
      <c r="B154" s="272"/>
      <c r="C154" s="272"/>
      <c r="D154" s="272"/>
      <c r="E154" s="273"/>
      <c r="F154" s="274"/>
      <c r="G154" s="274"/>
      <c r="H154" s="78"/>
      <c r="I154" s="78"/>
      <c r="J154" s="78"/>
      <c r="K154" s="275"/>
      <c r="L154" s="275"/>
      <c r="M154" s="275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3"/>
    </row>
    <row r="155" spans="1:42" s="5" customFormat="1" ht="20.100000000000001" customHeight="1" x14ac:dyDescent="0.25">
      <c r="A155" s="271"/>
      <c r="B155" s="271"/>
      <c r="C155" s="272"/>
      <c r="D155" s="271"/>
      <c r="E155" s="273"/>
      <c r="F155" s="274"/>
      <c r="G155" s="274"/>
      <c r="H155" s="276"/>
      <c r="I155" s="274"/>
      <c r="J155" s="274"/>
      <c r="K155" s="274"/>
      <c r="L155" s="274"/>
      <c r="M155" s="27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3"/>
    </row>
    <row r="156" spans="1:42" s="5" customFormat="1" ht="20.100000000000001" customHeight="1" x14ac:dyDescent="0.25">
      <c r="A156" s="271"/>
      <c r="B156" s="271"/>
      <c r="C156" s="272"/>
      <c r="D156" s="271"/>
      <c r="E156" s="273"/>
      <c r="F156" s="274"/>
      <c r="G156" s="274"/>
      <c r="H156" s="274"/>
      <c r="I156" s="274"/>
      <c r="J156" s="274"/>
      <c r="K156" s="274"/>
      <c r="L156" s="274"/>
      <c r="M156" s="27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3"/>
    </row>
    <row r="157" spans="1:42" s="5" customFormat="1" ht="20.100000000000001" customHeight="1" x14ac:dyDescent="0.25">
      <c r="A157" s="271"/>
      <c r="B157" s="271"/>
      <c r="C157" s="272"/>
      <c r="D157" s="271"/>
      <c r="E157" s="273"/>
      <c r="F157" s="274"/>
      <c r="G157" s="274"/>
      <c r="H157" s="274"/>
      <c r="I157" s="274"/>
      <c r="J157" s="274"/>
      <c r="K157" s="274"/>
      <c r="L157" s="274"/>
      <c r="M157" s="27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3"/>
    </row>
    <row r="158" spans="1:42" s="5" customFormat="1" ht="30" customHeight="1" x14ac:dyDescent="0.25">
      <c r="A158" s="270"/>
      <c r="B158" s="272"/>
      <c r="C158" s="272"/>
      <c r="D158" s="272"/>
      <c r="E158" s="277"/>
      <c r="F158" s="274"/>
      <c r="G158" s="274"/>
      <c r="H158" s="78"/>
      <c r="I158" s="78"/>
      <c r="J158" s="78"/>
      <c r="K158" s="275"/>
      <c r="L158" s="275"/>
      <c r="M158" s="275"/>
      <c r="N158" s="91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3"/>
    </row>
    <row r="159" spans="1:42" s="5" customFormat="1" ht="20.100000000000001" customHeight="1" x14ac:dyDescent="0.25">
      <c r="A159" s="271"/>
      <c r="B159" s="271"/>
      <c r="C159" s="272"/>
      <c r="D159" s="271"/>
      <c r="E159" s="273"/>
      <c r="F159" s="274"/>
      <c r="G159" s="274"/>
      <c r="H159" s="274"/>
      <c r="I159" s="274"/>
      <c r="J159" s="274"/>
      <c r="K159" s="274"/>
      <c r="L159" s="274"/>
      <c r="M159" s="27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3"/>
    </row>
    <row r="160" spans="1:42" s="5" customFormat="1" ht="20.100000000000001" customHeight="1" x14ac:dyDescent="0.25">
      <c r="A160" s="271"/>
      <c r="B160" s="271"/>
      <c r="C160" s="272"/>
      <c r="D160" s="271"/>
      <c r="E160" s="273"/>
      <c r="F160" s="274"/>
      <c r="G160" s="274"/>
      <c r="H160" s="274"/>
      <c r="I160" s="274"/>
      <c r="J160" s="274"/>
      <c r="K160" s="274"/>
      <c r="L160" s="274"/>
      <c r="M160" s="27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3"/>
    </row>
    <row r="161" spans="1:42" s="5" customFormat="1" ht="20.100000000000001" customHeight="1" x14ac:dyDescent="0.25">
      <c r="A161" s="271"/>
      <c r="B161" s="271"/>
      <c r="C161" s="272"/>
      <c r="D161" s="271"/>
      <c r="E161" s="273"/>
      <c r="F161" s="274"/>
      <c r="G161" s="274"/>
      <c r="H161" s="274"/>
      <c r="I161" s="274"/>
      <c r="J161" s="274"/>
      <c r="K161" s="274"/>
      <c r="L161" s="274"/>
      <c r="M161" s="27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3"/>
    </row>
    <row r="162" spans="1:42" s="5" customFormat="1" ht="30" customHeight="1" x14ac:dyDescent="0.25">
      <c r="A162" s="270"/>
      <c r="B162" s="272"/>
      <c r="C162" s="272"/>
      <c r="D162" s="272"/>
      <c r="E162" s="273"/>
      <c r="F162" s="274"/>
      <c r="G162" s="274"/>
      <c r="H162" s="78"/>
      <c r="I162" s="78"/>
      <c r="J162" s="78"/>
      <c r="K162" s="275"/>
      <c r="L162" s="275"/>
      <c r="M162" s="275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3"/>
    </row>
    <row r="163" spans="1:42" s="5" customFormat="1" ht="20.100000000000001" customHeight="1" x14ac:dyDescent="0.25">
      <c r="A163" s="271"/>
      <c r="B163" s="271"/>
      <c r="C163" s="272"/>
      <c r="D163" s="271"/>
      <c r="E163" s="273"/>
      <c r="F163" s="274"/>
      <c r="G163" s="274"/>
      <c r="H163" s="276"/>
      <c r="I163" s="274"/>
      <c r="J163" s="274"/>
      <c r="K163" s="274"/>
      <c r="L163" s="274"/>
      <c r="M163" s="27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3"/>
    </row>
    <row r="164" spans="1:42" s="5" customFormat="1" ht="20.100000000000001" customHeight="1" x14ac:dyDescent="0.25">
      <c r="A164" s="271"/>
      <c r="B164" s="271"/>
      <c r="C164" s="272"/>
      <c r="D164" s="271"/>
      <c r="E164" s="273"/>
      <c r="F164" s="274"/>
      <c r="G164" s="274"/>
      <c r="H164" s="274"/>
      <c r="I164" s="274"/>
      <c r="J164" s="274"/>
      <c r="K164" s="274"/>
      <c r="L164" s="274"/>
      <c r="M164" s="27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3"/>
    </row>
    <row r="165" spans="1:42" s="5" customFormat="1" ht="20.100000000000001" customHeight="1" x14ac:dyDescent="0.25">
      <c r="A165" s="271"/>
      <c r="B165" s="271"/>
      <c r="C165" s="272"/>
      <c r="D165" s="271"/>
      <c r="E165" s="273"/>
      <c r="F165" s="274"/>
      <c r="G165" s="274"/>
      <c r="H165" s="274"/>
      <c r="I165" s="274"/>
      <c r="J165" s="274"/>
      <c r="K165" s="274"/>
      <c r="L165" s="274"/>
      <c r="M165" s="27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3"/>
    </row>
    <row r="166" spans="1:42" ht="30" customHeight="1" x14ac:dyDescent="0.25">
      <c r="A166" s="270"/>
      <c r="B166" s="272"/>
      <c r="C166" s="272"/>
      <c r="D166" s="272"/>
      <c r="E166" s="273"/>
      <c r="F166" s="274"/>
      <c r="G166" s="274"/>
      <c r="H166" s="78"/>
      <c r="I166" s="78"/>
      <c r="J166" s="78"/>
      <c r="K166" s="275"/>
      <c r="L166" s="275"/>
      <c r="M166" s="275"/>
    </row>
    <row r="167" spans="1:42" ht="20.100000000000001" customHeight="1" x14ac:dyDescent="0.25">
      <c r="A167" s="271"/>
      <c r="B167" s="271"/>
      <c r="C167" s="272"/>
      <c r="D167" s="271"/>
      <c r="E167" s="273"/>
      <c r="F167" s="274"/>
      <c r="G167" s="274"/>
      <c r="H167" s="276"/>
      <c r="I167" s="274"/>
      <c r="J167" s="274"/>
      <c r="K167" s="274"/>
      <c r="L167" s="274"/>
      <c r="M167" s="274"/>
    </row>
    <row r="168" spans="1:42" ht="20.100000000000001" customHeight="1" x14ac:dyDescent="0.25">
      <c r="A168" s="271"/>
      <c r="B168" s="271"/>
      <c r="C168" s="272"/>
      <c r="D168" s="271"/>
      <c r="E168" s="273"/>
      <c r="F168" s="274"/>
      <c r="G168" s="274"/>
      <c r="H168" s="274"/>
      <c r="I168" s="274"/>
      <c r="J168" s="274"/>
      <c r="K168" s="274"/>
      <c r="L168" s="274"/>
      <c r="M168" s="274"/>
    </row>
    <row r="169" spans="1:42" s="5" customFormat="1" ht="20.100000000000001" customHeight="1" x14ac:dyDescent="0.25">
      <c r="A169" s="271"/>
      <c r="B169" s="271"/>
      <c r="C169" s="272"/>
      <c r="D169" s="271"/>
      <c r="E169" s="273"/>
      <c r="F169" s="274"/>
      <c r="G169" s="274"/>
      <c r="H169" s="274"/>
      <c r="I169" s="274"/>
      <c r="J169" s="274"/>
      <c r="K169" s="274"/>
      <c r="L169" s="274"/>
      <c r="M169" s="27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3"/>
    </row>
    <row r="170" spans="1:42" s="5" customFormat="1" ht="30" customHeight="1" x14ac:dyDescent="0.25">
      <c r="A170" s="270"/>
      <c r="B170" s="272"/>
      <c r="C170" s="272"/>
      <c r="D170" s="272"/>
      <c r="E170" s="273"/>
      <c r="F170" s="274"/>
      <c r="G170" s="274"/>
      <c r="H170" s="78"/>
      <c r="I170" s="78"/>
      <c r="J170" s="78"/>
      <c r="K170" s="275"/>
      <c r="L170" s="275"/>
      <c r="M170" s="275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3"/>
    </row>
    <row r="171" spans="1:42" s="5" customFormat="1" ht="20.100000000000001" customHeight="1" x14ac:dyDescent="0.25">
      <c r="A171" s="270"/>
      <c r="B171" s="272"/>
      <c r="C171" s="272"/>
      <c r="D171" s="272"/>
      <c r="E171" s="273"/>
      <c r="F171" s="274"/>
      <c r="G171" s="274"/>
      <c r="H171" s="274"/>
      <c r="I171" s="274"/>
      <c r="J171" s="274"/>
      <c r="K171" s="274"/>
      <c r="L171" s="274"/>
      <c r="M171" s="27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3"/>
    </row>
    <row r="172" spans="1:42" s="5" customFormat="1" ht="20.100000000000001" customHeight="1" x14ac:dyDescent="0.25">
      <c r="A172" s="271"/>
      <c r="B172" s="271"/>
      <c r="C172" s="272"/>
      <c r="D172" s="271"/>
      <c r="E172" s="273"/>
      <c r="F172" s="274"/>
      <c r="G172" s="274"/>
      <c r="H172" s="274"/>
      <c r="I172" s="274"/>
      <c r="J172" s="274"/>
      <c r="K172" s="274"/>
      <c r="L172" s="274"/>
      <c r="M172" s="27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3"/>
    </row>
    <row r="173" spans="1:42" s="5" customFormat="1" ht="20.100000000000001" customHeight="1" x14ac:dyDescent="0.25">
      <c r="A173" s="271"/>
      <c r="B173" s="271"/>
      <c r="C173" s="272"/>
      <c r="D173" s="271"/>
      <c r="E173" s="273"/>
      <c r="F173" s="274"/>
      <c r="G173" s="274"/>
      <c r="H173" s="274"/>
      <c r="I173" s="274"/>
      <c r="J173" s="274"/>
      <c r="K173" s="274"/>
      <c r="L173" s="274"/>
      <c r="M173" s="27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3"/>
    </row>
    <row r="174" spans="1:42" s="5" customFormat="1" ht="20.100000000000001" customHeight="1" x14ac:dyDescent="0.25">
      <c r="A174" s="271"/>
      <c r="B174" s="271"/>
      <c r="C174" s="272"/>
      <c r="D174" s="271"/>
      <c r="E174" s="273"/>
      <c r="F174" s="274"/>
      <c r="G174" s="274"/>
      <c r="H174" s="274"/>
      <c r="I174" s="274"/>
      <c r="J174" s="274"/>
      <c r="K174" s="274"/>
      <c r="L174" s="274"/>
      <c r="M174" s="27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3"/>
    </row>
    <row r="175" spans="1:42" s="5" customFormat="1" ht="30" customHeight="1" x14ac:dyDescent="0.25">
      <c r="A175" s="270"/>
      <c r="B175" s="272"/>
      <c r="C175" s="272"/>
      <c r="D175" s="272"/>
      <c r="E175" s="273"/>
      <c r="F175" s="274"/>
      <c r="G175" s="274"/>
      <c r="H175" s="78"/>
      <c r="I175" s="78"/>
      <c r="J175" s="78"/>
      <c r="K175" s="275"/>
      <c r="L175" s="275"/>
      <c r="M175" s="27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3"/>
    </row>
    <row r="176" spans="1:42" s="5" customFormat="1" ht="20.100000000000001" customHeight="1" x14ac:dyDescent="0.25">
      <c r="A176" s="270"/>
      <c r="B176" s="272"/>
      <c r="C176" s="272"/>
      <c r="D176" s="272"/>
      <c r="E176" s="273"/>
      <c r="F176" s="274"/>
      <c r="G176" s="274"/>
      <c r="H176" s="274"/>
      <c r="I176" s="274"/>
      <c r="J176" s="274"/>
      <c r="K176" s="274"/>
      <c r="L176" s="274"/>
      <c r="M176" s="27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3"/>
    </row>
    <row r="177" spans="1:42" s="5" customFormat="1" ht="20.100000000000001" customHeight="1" x14ac:dyDescent="0.25">
      <c r="A177" s="270"/>
      <c r="B177" s="272"/>
      <c r="C177" s="272"/>
      <c r="D177" s="271"/>
      <c r="E177" s="273"/>
      <c r="F177" s="274"/>
      <c r="G177" s="274"/>
      <c r="H177" s="274"/>
      <c r="I177" s="274"/>
      <c r="J177" s="274"/>
      <c r="K177" s="274"/>
      <c r="L177" s="274"/>
      <c r="M177" s="27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3"/>
    </row>
    <row r="178" spans="1:42" s="5" customFormat="1" ht="20.100000000000001" customHeight="1" x14ac:dyDescent="0.25">
      <c r="A178" s="270"/>
      <c r="B178" s="272"/>
      <c r="C178" s="272"/>
      <c r="D178" s="271"/>
      <c r="E178" s="273"/>
      <c r="F178" s="274"/>
      <c r="G178" s="274"/>
      <c r="H178" s="274"/>
      <c r="I178" s="274"/>
      <c r="J178" s="274"/>
      <c r="K178" s="274"/>
      <c r="L178" s="274"/>
      <c r="M178" s="27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3"/>
    </row>
    <row r="179" spans="1:42" s="5" customFormat="1" ht="20.100000000000001" customHeight="1" x14ac:dyDescent="0.25">
      <c r="A179" s="270"/>
      <c r="B179" s="272"/>
      <c r="C179" s="272"/>
      <c r="D179" s="271"/>
      <c r="E179" s="273"/>
      <c r="F179" s="274"/>
      <c r="G179" s="274"/>
      <c r="H179" s="274"/>
      <c r="I179" s="274"/>
      <c r="J179" s="274"/>
      <c r="K179" s="274"/>
      <c r="L179" s="274"/>
      <c r="M179" s="27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3"/>
    </row>
    <row r="180" spans="1:42" s="5" customFormat="1" ht="30" customHeight="1" x14ac:dyDescent="0.25">
      <c r="A180" s="270"/>
      <c r="B180" s="272"/>
      <c r="C180" s="272"/>
      <c r="D180" s="272"/>
      <c r="E180" s="273"/>
      <c r="F180" s="274"/>
      <c r="G180" s="274"/>
      <c r="H180" s="78"/>
      <c r="I180" s="78"/>
      <c r="J180" s="78"/>
      <c r="K180" s="275"/>
      <c r="L180" s="275"/>
      <c r="M180" s="275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3"/>
    </row>
    <row r="181" spans="1:42" s="5" customFormat="1" ht="20.100000000000001" customHeight="1" x14ac:dyDescent="0.25">
      <c r="A181" s="271"/>
      <c r="B181" s="271"/>
      <c r="C181" s="272"/>
      <c r="D181" s="271"/>
      <c r="E181" s="273"/>
      <c r="F181" s="274"/>
      <c r="G181" s="274"/>
      <c r="H181" s="274"/>
      <c r="I181" s="274"/>
      <c r="J181" s="274"/>
      <c r="K181" s="274"/>
      <c r="L181" s="274"/>
      <c r="M181" s="27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3"/>
    </row>
    <row r="182" spans="1:42" s="5" customFormat="1" ht="20.100000000000001" customHeight="1" x14ac:dyDescent="0.25">
      <c r="A182" s="271"/>
      <c r="B182" s="271"/>
      <c r="C182" s="272"/>
      <c r="D182" s="271"/>
      <c r="E182" s="273"/>
      <c r="F182" s="274"/>
      <c r="G182" s="274"/>
      <c r="H182" s="274"/>
      <c r="I182" s="274"/>
      <c r="J182" s="274"/>
      <c r="K182" s="274"/>
      <c r="L182" s="274"/>
      <c r="M182" s="27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3"/>
    </row>
    <row r="183" spans="1:42" s="5" customFormat="1" ht="20.100000000000001" customHeight="1" x14ac:dyDescent="0.25">
      <c r="A183" s="271"/>
      <c r="B183" s="271"/>
      <c r="C183" s="272"/>
      <c r="D183" s="271"/>
      <c r="E183" s="273"/>
      <c r="F183" s="274"/>
      <c r="G183" s="274"/>
      <c r="H183" s="274"/>
      <c r="I183" s="274"/>
      <c r="J183" s="274"/>
      <c r="K183" s="274"/>
      <c r="L183" s="274"/>
      <c r="M183" s="27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3"/>
    </row>
    <row r="184" spans="1:42" s="5" customFormat="1" ht="30" customHeight="1" x14ac:dyDescent="0.25">
      <c r="A184" s="270"/>
      <c r="B184" s="272"/>
      <c r="C184" s="272"/>
      <c r="D184" s="272"/>
      <c r="E184" s="273"/>
      <c r="F184" s="274"/>
      <c r="G184" s="274"/>
      <c r="H184" s="78"/>
      <c r="I184" s="78"/>
      <c r="J184" s="78"/>
      <c r="K184" s="275"/>
      <c r="L184" s="275"/>
      <c r="M184" s="275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3"/>
    </row>
    <row r="185" spans="1:42" s="5" customFormat="1" ht="20.100000000000001" customHeight="1" x14ac:dyDescent="0.25">
      <c r="A185" s="270"/>
      <c r="B185" s="272"/>
      <c r="C185" s="272"/>
      <c r="D185" s="272"/>
      <c r="E185" s="273"/>
      <c r="F185" s="274"/>
      <c r="G185" s="274"/>
      <c r="H185" s="276"/>
      <c r="I185" s="274"/>
      <c r="J185" s="274"/>
      <c r="K185" s="274"/>
      <c r="L185" s="274"/>
      <c r="M185" s="27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3"/>
    </row>
    <row r="186" spans="1:42" s="5" customFormat="1" ht="20.100000000000001" customHeight="1" x14ac:dyDescent="0.25">
      <c r="A186" s="270"/>
      <c r="B186" s="272"/>
      <c r="C186" s="272"/>
      <c r="D186" s="272"/>
      <c r="E186" s="273"/>
      <c r="F186" s="274"/>
      <c r="G186" s="274"/>
      <c r="H186" s="274"/>
      <c r="I186" s="274"/>
      <c r="J186" s="274"/>
      <c r="K186" s="274"/>
      <c r="L186" s="274"/>
      <c r="M186" s="27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3"/>
    </row>
    <row r="187" spans="1:42" s="5" customFormat="1" ht="20.100000000000001" customHeight="1" x14ac:dyDescent="0.25">
      <c r="A187" s="270"/>
      <c r="B187" s="272"/>
      <c r="C187" s="272"/>
      <c r="D187" s="272"/>
      <c r="E187" s="273"/>
      <c r="F187" s="274"/>
      <c r="G187" s="274"/>
      <c r="H187" s="274"/>
      <c r="I187" s="274"/>
      <c r="J187" s="274"/>
      <c r="K187" s="274"/>
      <c r="L187" s="274"/>
      <c r="M187" s="27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3"/>
    </row>
    <row r="188" spans="1:42" s="5" customFormat="1" ht="30" customHeight="1" x14ac:dyDescent="0.25">
      <c r="A188" s="270"/>
      <c r="B188" s="272"/>
      <c r="C188" s="272"/>
      <c r="D188" s="272"/>
      <c r="E188" s="273"/>
      <c r="F188" s="274"/>
      <c r="G188" s="274"/>
      <c r="H188" s="78"/>
      <c r="I188" s="78"/>
      <c r="J188" s="78"/>
      <c r="K188" s="275"/>
      <c r="L188" s="275"/>
      <c r="M188" s="275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3"/>
    </row>
    <row r="189" spans="1:42" s="5" customFormat="1" ht="20.100000000000001" customHeight="1" x14ac:dyDescent="0.25">
      <c r="A189" s="271"/>
      <c r="B189" s="271"/>
      <c r="C189" s="272"/>
      <c r="D189" s="271"/>
      <c r="E189" s="273"/>
      <c r="F189" s="274"/>
      <c r="G189" s="274"/>
      <c r="H189" s="276"/>
      <c r="I189" s="274"/>
      <c r="J189" s="274"/>
      <c r="K189" s="274"/>
      <c r="L189" s="274"/>
      <c r="M189" s="27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3"/>
    </row>
    <row r="190" spans="1:42" s="5" customFormat="1" ht="20.100000000000001" customHeight="1" x14ac:dyDescent="0.25">
      <c r="A190" s="271"/>
      <c r="B190" s="271"/>
      <c r="C190" s="272"/>
      <c r="D190" s="271"/>
      <c r="E190" s="273"/>
      <c r="F190" s="274"/>
      <c r="G190" s="274"/>
      <c r="H190" s="274"/>
      <c r="I190" s="274"/>
      <c r="J190" s="274"/>
      <c r="K190" s="274"/>
      <c r="L190" s="274"/>
      <c r="M190" s="27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3"/>
    </row>
    <row r="191" spans="1:42" s="5" customFormat="1" ht="20.100000000000001" customHeight="1" x14ac:dyDescent="0.25">
      <c r="A191" s="271"/>
      <c r="B191" s="271"/>
      <c r="C191" s="272"/>
      <c r="D191" s="271"/>
      <c r="E191" s="273"/>
      <c r="F191" s="274"/>
      <c r="G191" s="274"/>
      <c r="H191" s="274"/>
      <c r="I191" s="274"/>
      <c r="J191" s="274"/>
      <c r="K191" s="274"/>
      <c r="L191" s="274"/>
      <c r="M191" s="27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3"/>
    </row>
    <row r="193" spans="1:5" x14ac:dyDescent="0.25">
      <c r="A193" s="3" t="s">
        <v>320</v>
      </c>
      <c r="B193" s="544" t="s">
        <v>321</v>
      </c>
      <c r="C193" s="545"/>
      <c r="D193" s="545"/>
      <c r="E193" s="545"/>
    </row>
    <row r="194" spans="1:5" x14ac:dyDescent="0.25">
      <c r="B194" s="425"/>
      <c r="C194" s="425"/>
      <c r="D194" s="425"/>
      <c r="E194" s="425"/>
    </row>
  </sheetData>
  <autoFilter ref="A1:X191">
    <filterColumn colId="9" showButton="0"/>
    <filterColumn colId="10" showButton="0"/>
    <filterColumn colId="11" showButton="0"/>
  </autoFilter>
  <mergeCells count="155">
    <mergeCell ref="C130:C133"/>
    <mergeCell ref="D130:D133"/>
    <mergeCell ref="A134:A137"/>
    <mergeCell ref="B134:B137"/>
    <mergeCell ref="C134:C137"/>
    <mergeCell ref="D134:D137"/>
    <mergeCell ref="K6:M8"/>
    <mergeCell ref="N6:N8"/>
    <mergeCell ref="O6:R6"/>
    <mergeCell ref="A22:A25"/>
    <mergeCell ref="B22:B25"/>
    <mergeCell ref="C22:C25"/>
    <mergeCell ref="D22:D25"/>
    <mergeCell ref="A26:A29"/>
    <mergeCell ref="B26:B29"/>
    <mergeCell ref="C26:C29"/>
    <mergeCell ref="D26:D29"/>
    <mergeCell ref="A13:A16"/>
    <mergeCell ref="B13:B16"/>
    <mergeCell ref="C13:C16"/>
    <mergeCell ref="D13:D16"/>
    <mergeCell ref="A18:A21"/>
    <mergeCell ref="B18:B21"/>
    <mergeCell ref="C18:C21"/>
    <mergeCell ref="T6:W6"/>
    <mergeCell ref="F7:F9"/>
    <mergeCell ref="G7:G9"/>
    <mergeCell ref="H7:J8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D18:D21"/>
    <mergeCell ref="A38:A41"/>
    <mergeCell ref="B38:B41"/>
    <mergeCell ref="C38:C41"/>
    <mergeCell ref="D38:D41"/>
    <mergeCell ref="A42:A45"/>
    <mergeCell ref="B42:B45"/>
    <mergeCell ref="C42:C45"/>
    <mergeCell ref="D42:D45"/>
    <mergeCell ref="A30:A33"/>
    <mergeCell ref="B30:B33"/>
    <mergeCell ref="C30:C33"/>
    <mergeCell ref="D30:D33"/>
    <mergeCell ref="A34:A37"/>
    <mergeCell ref="B34:B37"/>
    <mergeCell ref="C34:C37"/>
    <mergeCell ref="D34:D37"/>
    <mergeCell ref="A98:A101"/>
    <mergeCell ref="B98:B101"/>
    <mergeCell ref="C98:C101"/>
    <mergeCell ref="D98:D101"/>
    <mergeCell ref="A62:A65"/>
    <mergeCell ref="B62:B65"/>
    <mergeCell ref="C62:C65"/>
    <mergeCell ref="D62:D65"/>
    <mergeCell ref="A66:A69"/>
    <mergeCell ref="B66:B69"/>
    <mergeCell ref="C66:C69"/>
    <mergeCell ref="D66:D69"/>
    <mergeCell ref="A78:A81"/>
    <mergeCell ref="B78:B81"/>
    <mergeCell ref="C78:C81"/>
    <mergeCell ref="D78:D81"/>
    <mergeCell ref="A74:A77"/>
    <mergeCell ref="B74:B77"/>
    <mergeCell ref="C74:C77"/>
    <mergeCell ref="D74:D77"/>
    <mergeCell ref="A90:A93"/>
    <mergeCell ref="B90:B93"/>
    <mergeCell ref="C90:C93"/>
    <mergeCell ref="D90:D93"/>
    <mergeCell ref="A46:A49"/>
    <mergeCell ref="B46:B49"/>
    <mergeCell ref="C46:C49"/>
    <mergeCell ref="D46:D49"/>
    <mergeCell ref="A50:A53"/>
    <mergeCell ref="B50:B53"/>
    <mergeCell ref="C50:C53"/>
    <mergeCell ref="D50:D53"/>
    <mergeCell ref="A70:A73"/>
    <mergeCell ref="B70:B73"/>
    <mergeCell ref="C70:C73"/>
    <mergeCell ref="D70:D73"/>
    <mergeCell ref="A54:A57"/>
    <mergeCell ref="B54:B57"/>
    <mergeCell ref="C54:C57"/>
    <mergeCell ref="D54:D57"/>
    <mergeCell ref="A58:A61"/>
    <mergeCell ref="B58:B61"/>
    <mergeCell ref="C58:C61"/>
    <mergeCell ref="D58:D61"/>
    <mergeCell ref="A94:A97"/>
    <mergeCell ref="B94:B97"/>
    <mergeCell ref="C94:C97"/>
    <mergeCell ref="D94:D97"/>
    <mergeCell ref="A82:A85"/>
    <mergeCell ref="B82:B85"/>
    <mergeCell ref="C82:C85"/>
    <mergeCell ref="D82:D85"/>
    <mergeCell ref="A86:A89"/>
    <mergeCell ref="B86:B89"/>
    <mergeCell ref="C86:C89"/>
    <mergeCell ref="D86:D89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4:A117"/>
    <mergeCell ref="B114:B117"/>
    <mergeCell ref="C114:C117"/>
    <mergeCell ref="D114:D117"/>
    <mergeCell ref="D152:G153"/>
    <mergeCell ref="B193:E194"/>
    <mergeCell ref="A110:A113"/>
    <mergeCell ref="B110:B113"/>
    <mergeCell ref="C110:C113"/>
    <mergeCell ref="D110:D113"/>
    <mergeCell ref="A148:A151"/>
    <mergeCell ref="B148:B151"/>
    <mergeCell ref="C148:C151"/>
    <mergeCell ref="D148:D151"/>
    <mergeCell ref="A138:A142"/>
    <mergeCell ref="B138:B142"/>
    <mergeCell ref="C138:C142"/>
    <mergeCell ref="D138:D142"/>
    <mergeCell ref="A143:A147"/>
    <mergeCell ref="B143:B147"/>
    <mergeCell ref="C143:C147"/>
    <mergeCell ref="D143:D147"/>
    <mergeCell ref="A126:A129"/>
    <mergeCell ref="B126:B129"/>
    <mergeCell ref="C126:C129"/>
    <mergeCell ref="D126:D129"/>
    <mergeCell ref="A130:A133"/>
    <mergeCell ref="B130:B133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166"/>
  <sheetViews>
    <sheetView zoomScale="70" zoomScaleNormal="70" workbookViewId="0">
      <pane ySplit="8" topLeftCell="A27" activePane="bottomLeft" state="frozen"/>
      <selection pane="bottomLeft" activeCell="Q32" sqref="Q32"/>
    </sheetView>
  </sheetViews>
  <sheetFormatPr defaultColWidth="15.140625" defaultRowHeight="15.75" x14ac:dyDescent="0.25"/>
  <cols>
    <col min="1" max="1" width="8.140625" style="182" customWidth="1"/>
    <col min="2" max="2" width="8.5703125" style="182" customWidth="1"/>
    <col min="3" max="3" width="9.140625" style="182" customWidth="1"/>
    <col min="4" max="4" width="15.140625" style="182"/>
    <col min="5" max="5" width="65.7109375" style="183" customWidth="1"/>
    <col min="6" max="6" width="25.42578125" style="184" customWidth="1"/>
    <col min="7" max="13" width="15.140625" style="182"/>
    <col min="14" max="16384" width="15.140625" style="186"/>
  </cols>
  <sheetData>
    <row r="1" spans="1:18" ht="20.25" customHeight="1" x14ac:dyDescent="0.25">
      <c r="I1" s="184"/>
      <c r="J1" s="185"/>
      <c r="K1" s="582" t="s">
        <v>657</v>
      </c>
      <c r="L1" s="582"/>
      <c r="M1" s="582"/>
    </row>
    <row r="2" spans="1:18" ht="23.25" customHeight="1" x14ac:dyDescent="0.25">
      <c r="I2" s="185"/>
      <c r="J2" s="185"/>
      <c r="K2" s="582"/>
      <c r="L2" s="582"/>
      <c r="M2" s="582"/>
    </row>
    <row r="3" spans="1:18" ht="15" customHeight="1" x14ac:dyDescent="0.25">
      <c r="I3" s="185"/>
      <c r="J3" s="185"/>
      <c r="K3" s="582"/>
      <c r="L3" s="582"/>
      <c r="M3" s="582"/>
    </row>
    <row r="4" spans="1:18" ht="20.25" customHeight="1" x14ac:dyDescent="0.25">
      <c r="I4" s="185"/>
      <c r="J4" s="185"/>
      <c r="K4" s="582"/>
      <c r="L4" s="582"/>
      <c r="M4" s="582"/>
    </row>
    <row r="5" spans="1:18" x14ac:dyDescent="0.25">
      <c r="A5" s="583" t="s">
        <v>272</v>
      </c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</row>
    <row r="6" spans="1:18" ht="46.5" customHeight="1" x14ac:dyDescent="0.25">
      <c r="A6" s="585" t="s">
        <v>422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</row>
    <row r="7" spans="1:18" ht="48" customHeight="1" x14ac:dyDescent="0.25">
      <c r="A7" s="586" t="s">
        <v>273</v>
      </c>
      <c r="B7" s="586" t="s">
        <v>274</v>
      </c>
      <c r="C7" s="588" t="s">
        <v>275</v>
      </c>
      <c r="D7" s="590" t="s">
        <v>276</v>
      </c>
      <c r="E7" s="592" t="s">
        <v>277</v>
      </c>
      <c r="F7" s="594" t="s">
        <v>278</v>
      </c>
      <c r="G7" s="595"/>
      <c r="H7" s="595"/>
      <c r="I7" s="595"/>
      <c r="J7" s="596"/>
      <c r="K7" s="597" t="s">
        <v>279</v>
      </c>
      <c r="L7" s="598"/>
      <c r="M7" s="599"/>
    </row>
    <row r="8" spans="1:18" ht="80.25" customHeight="1" x14ac:dyDescent="0.25">
      <c r="A8" s="587"/>
      <c r="B8" s="587"/>
      <c r="C8" s="589"/>
      <c r="D8" s="591"/>
      <c r="E8" s="593"/>
      <c r="F8" s="187" t="s">
        <v>280</v>
      </c>
      <c r="G8" s="187" t="s">
        <v>13</v>
      </c>
      <c r="H8" s="187" t="s">
        <v>15</v>
      </c>
      <c r="I8" s="187" t="s">
        <v>16</v>
      </c>
      <c r="J8" s="187" t="s">
        <v>17</v>
      </c>
      <c r="K8" s="187" t="s">
        <v>15</v>
      </c>
      <c r="L8" s="187" t="s">
        <v>16</v>
      </c>
      <c r="M8" s="187" t="s">
        <v>17</v>
      </c>
    </row>
    <row r="9" spans="1:18" x14ac:dyDescent="0.25">
      <c r="A9" s="188">
        <v>1</v>
      </c>
      <c r="B9" s="188">
        <v>2</v>
      </c>
      <c r="C9" s="188">
        <v>3</v>
      </c>
      <c r="D9" s="188">
        <v>4</v>
      </c>
      <c r="E9" s="189">
        <v>5</v>
      </c>
      <c r="F9" s="187">
        <v>6</v>
      </c>
      <c r="G9" s="188">
        <v>7</v>
      </c>
      <c r="H9" s="188">
        <v>8</v>
      </c>
      <c r="I9" s="188">
        <v>9</v>
      </c>
      <c r="J9" s="188">
        <v>10</v>
      </c>
      <c r="K9" s="188">
        <v>11</v>
      </c>
      <c r="L9" s="188">
        <v>12</v>
      </c>
      <c r="M9" s="188">
        <v>13</v>
      </c>
    </row>
    <row r="10" spans="1:18" ht="39.950000000000003" customHeight="1" x14ac:dyDescent="0.25">
      <c r="A10" s="357" t="s">
        <v>281</v>
      </c>
      <c r="B10" s="357" t="s">
        <v>281</v>
      </c>
      <c r="C10" s="159" t="s">
        <v>281</v>
      </c>
      <c r="D10" s="159" t="s">
        <v>281</v>
      </c>
      <c r="E10" s="291" t="s">
        <v>19</v>
      </c>
      <c r="F10" s="260" t="s">
        <v>281</v>
      </c>
      <c r="G10" s="260" t="s">
        <v>281</v>
      </c>
      <c r="H10" s="292" t="s">
        <v>281</v>
      </c>
      <c r="I10" s="293" t="s">
        <v>281</v>
      </c>
      <c r="J10" s="293" t="s">
        <v>281</v>
      </c>
      <c r="K10" s="294">
        <f>K11</f>
        <v>76177.119999999981</v>
      </c>
      <c r="L10" s="333">
        <f>L11</f>
        <v>133987.4</v>
      </c>
      <c r="M10" s="294">
        <f>M11</f>
        <v>36630.480000000003</v>
      </c>
      <c r="Q10" s="362"/>
      <c r="R10" s="362"/>
    </row>
    <row r="11" spans="1:18" ht="39.950000000000003" customHeight="1" x14ac:dyDescent="0.25">
      <c r="A11" s="573" t="s">
        <v>27</v>
      </c>
      <c r="B11" s="573" t="s">
        <v>213</v>
      </c>
      <c r="C11" s="573" t="s">
        <v>263</v>
      </c>
      <c r="D11" s="573" t="s">
        <v>18</v>
      </c>
      <c r="E11" s="579" t="s">
        <v>283</v>
      </c>
      <c r="F11" s="160" t="s">
        <v>258</v>
      </c>
      <c r="G11" s="161" t="s">
        <v>282</v>
      </c>
      <c r="H11" s="162">
        <f>H13+H17+H21+H25+H29+H33+H37</f>
        <v>597.20000000000005</v>
      </c>
      <c r="I11" s="295">
        <f>I37+I42+I47+I52</f>
        <v>1962.7799999999997</v>
      </c>
      <c r="J11" s="162">
        <f>J52</f>
        <v>327.7</v>
      </c>
      <c r="K11" s="575">
        <f>K13+K17+K21+K25+K29+K33+K37+K42</f>
        <v>76177.119999999981</v>
      </c>
      <c r="L11" s="575">
        <f>L37+L42+L47+L52</f>
        <v>133987.4</v>
      </c>
      <c r="M11" s="575">
        <f>M52</f>
        <v>36630.480000000003</v>
      </c>
    </row>
    <row r="12" spans="1:18" s="190" customFormat="1" ht="39.950000000000003" customHeight="1" x14ac:dyDescent="0.25">
      <c r="A12" s="578"/>
      <c r="B12" s="578"/>
      <c r="C12" s="578"/>
      <c r="D12" s="578"/>
      <c r="E12" s="580"/>
      <c r="F12" s="160" t="s">
        <v>257</v>
      </c>
      <c r="G12" s="161" t="s">
        <v>256</v>
      </c>
      <c r="H12" s="191">
        <f>H14+H18+H22+H26+H30+H34+H38</f>
        <v>27</v>
      </c>
      <c r="I12" s="191">
        <f>I38+I43+I48+I53</f>
        <v>97</v>
      </c>
      <c r="J12" s="191">
        <f>J53</f>
        <v>17</v>
      </c>
      <c r="K12" s="578"/>
      <c r="L12" s="578"/>
      <c r="M12" s="578"/>
    </row>
    <row r="13" spans="1:18" s="190" customFormat="1" ht="39.950000000000003" customHeight="1" x14ac:dyDescent="0.25">
      <c r="A13" s="548" t="s">
        <v>27</v>
      </c>
      <c r="B13" s="548" t="s">
        <v>213</v>
      </c>
      <c r="C13" s="548" t="s">
        <v>263</v>
      </c>
      <c r="D13" s="549" t="s">
        <v>262</v>
      </c>
      <c r="E13" s="562" t="s">
        <v>284</v>
      </c>
      <c r="F13" s="296" t="s">
        <v>258</v>
      </c>
      <c r="G13" s="297" t="s">
        <v>282</v>
      </c>
      <c r="H13" s="298">
        <v>42.5</v>
      </c>
      <c r="I13" s="298">
        <v>0</v>
      </c>
      <c r="J13" s="298">
        <v>0</v>
      </c>
      <c r="K13" s="552">
        <v>4605.6000000000004</v>
      </c>
      <c r="L13" s="552">
        <v>0</v>
      </c>
      <c r="M13" s="552">
        <f>SUM(M15:M16)</f>
        <v>0</v>
      </c>
    </row>
    <row r="14" spans="1:18" s="192" customFormat="1" ht="30" customHeight="1" x14ac:dyDescent="0.25">
      <c r="A14" s="548"/>
      <c r="B14" s="548"/>
      <c r="C14" s="548"/>
      <c r="D14" s="549"/>
      <c r="E14" s="577"/>
      <c r="F14" s="296" t="s">
        <v>257</v>
      </c>
      <c r="G14" s="297" t="s">
        <v>256</v>
      </c>
      <c r="H14" s="299">
        <v>4</v>
      </c>
      <c r="I14" s="299">
        <v>0</v>
      </c>
      <c r="J14" s="299">
        <v>0</v>
      </c>
      <c r="K14" s="564"/>
      <c r="L14" s="564"/>
      <c r="M14" s="564"/>
    </row>
    <row r="15" spans="1:18" s="192" customFormat="1" ht="30" customHeight="1" x14ac:dyDescent="0.25">
      <c r="A15" s="548"/>
      <c r="B15" s="548"/>
      <c r="C15" s="548"/>
      <c r="D15" s="549"/>
      <c r="E15" s="363" t="s">
        <v>285</v>
      </c>
      <c r="F15" s="358" t="s">
        <v>281</v>
      </c>
      <c r="G15" s="358" t="s">
        <v>281</v>
      </c>
      <c r="H15" s="358" t="s">
        <v>57</v>
      </c>
      <c r="I15" s="193" t="s">
        <v>281</v>
      </c>
      <c r="J15" s="193" t="s">
        <v>281</v>
      </c>
      <c r="K15" s="159" t="s">
        <v>281</v>
      </c>
      <c r="L15" s="159" t="s">
        <v>281</v>
      </c>
      <c r="M15" s="159" t="s">
        <v>281</v>
      </c>
    </row>
    <row r="16" spans="1:18" ht="30" customHeight="1" x14ac:dyDescent="0.25">
      <c r="A16" s="548"/>
      <c r="B16" s="548"/>
      <c r="C16" s="548"/>
      <c r="D16" s="549"/>
      <c r="E16" s="363" t="s">
        <v>286</v>
      </c>
      <c r="F16" s="358" t="s">
        <v>281</v>
      </c>
      <c r="G16" s="358" t="s">
        <v>281</v>
      </c>
      <c r="H16" s="358" t="s">
        <v>63</v>
      </c>
      <c r="I16" s="193" t="s">
        <v>281</v>
      </c>
      <c r="J16" s="193" t="s">
        <v>281</v>
      </c>
      <c r="K16" s="159" t="s">
        <v>281</v>
      </c>
      <c r="L16" s="159" t="s">
        <v>281</v>
      </c>
      <c r="M16" s="159" t="s">
        <v>281</v>
      </c>
    </row>
    <row r="17" spans="1:14" ht="30" customHeight="1" x14ac:dyDescent="0.25">
      <c r="A17" s="548" t="s">
        <v>27</v>
      </c>
      <c r="B17" s="548" t="s">
        <v>213</v>
      </c>
      <c r="C17" s="548" t="s">
        <v>263</v>
      </c>
      <c r="D17" s="549" t="s">
        <v>262</v>
      </c>
      <c r="E17" s="562" t="s">
        <v>421</v>
      </c>
      <c r="F17" s="296" t="s">
        <v>258</v>
      </c>
      <c r="G17" s="297" t="s">
        <v>282</v>
      </c>
      <c r="H17" s="298">
        <f>71.2+135.4+72.1</f>
        <v>278.70000000000005</v>
      </c>
      <c r="I17" s="298">
        <v>0</v>
      </c>
      <c r="J17" s="298">
        <v>0</v>
      </c>
      <c r="K17" s="552">
        <f>8345+14425+8420</f>
        <v>31190</v>
      </c>
      <c r="L17" s="552">
        <v>0</v>
      </c>
      <c r="M17" s="552">
        <v>0</v>
      </c>
    </row>
    <row r="18" spans="1:14" s="195" customFormat="1" ht="30" customHeight="1" x14ac:dyDescent="0.25">
      <c r="A18" s="548"/>
      <c r="B18" s="548"/>
      <c r="C18" s="548"/>
      <c r="D18" s="549"/>
      <c r="E18" s="577"/>
      <c r="F18" s="296" t="s">
        <v>257</v>
      </c>
      <c r="G18" s="297" t="s">
        <v>256</v>
      </c>
      <c r="H18" s="299">
        <v>6</v>
      </c>
      <c r="I18" s="299">
        <v>0</v>
      </c>
      <c r="J18" s="299">
        <v>0</v>
      </c>
      <c r="K18" s="564"/>
      <c r="L18" s="564"/>
      <c r="M18" s="564"/>
      <c r="N18" s="194"/>
    </row>
    <row r="19" spans="1:14" s="195" customFormat="1" ht="30" customHeight="1" x14ac:dyDescent="0.25">
      <c r="A19" s="548"/>
      <c r="B19" s="548"/>
      <c r="C19" s="548"/>
      <c r="D19" s="549"/>
      <c r="E19" s="363" t="s">
        <v>285</v>
      </c>
      <c r="F19" s="358" t="s">
        <v>281</v>
      </c>
      <c r="G19" s="358" t="s">
        <v>281</v>
      </c>
      <c r="H19" s="358" t="s">
        <v>57</v>
      </c>
      <c r="I19" s="193" t="s">
        <v>281</v>
      </c>
      <c r="J19" s="193" t="s">
        <v>281</v>
      </c>
      <c r="K19" s="159" t="s">
        <v>281</v>
      </c>
      <c r="L19" s="159" t="s">
        <v>281</v>
      </c>
      <c r="M19" s="159" t="s">
        <v>281</v>
      </c>
      <c r="N19" s="194"/>
    </row>
    <row r="20" spans="1:14" s="195" customFormat="1" ht="30" customHeight="1" x14ac:dyDescent="0.25">
      <c r="A20" s="548"/>
      <c r="B20" s="548"/>
      <c r="C20" s="548"/>
      <c r="D20" s="549"/>
      <c r="E20" s="363" t="s">
        <v>286</v>
      </c>
      <c r="F20" s="358" t="s">
        <v>281</v>
      </c>
      <c r="G20" s="358" t="s">
        <v>281</v>
      </c>
      <c r="H20" s="358" t="s">
        <v>63</v>
      </c>
      <c r="I20" s="193" t="s">
        <v>281</v>
      </c>
      <c r="J20" s="193" t="s">
        <v>281</v>
      </c>
      <c r="K20" s="159" t="s">
        <v>281</v>
      </c>
      <c r="L20" s="159" t="s">
        <v>281</v>
      </c>
      <c r="M20" s="159" t="s">
        <v>281</v>
      </c>
      <c r="N20" s="194"/>
    </row>
    <row r="21" spans="1:14" s="195" customFormat="1" ht="30" customHeight="1" x14ac:dyDescent="0.25">
      <c r="A21" s="548" t="s">
        <v>27</v>
      </c>
      <c r="B21" s="548" t="s">
        <v>213</v>
      </c>
      <c r="C21" s="548" t="s">
        <v>263</v>
      </c>
      <c r="D21" s="549" t="s">
        <v>262</v>
      </c>
      <c r="E21" s="562" t="s">
        <v>287</v>
      </c>
      <c r="F21" s="296" t="s">
        <v>258</v>
      </c>
      <c r="G21" s="297" t="s">
        <v>282</v>
      </c>
      <c r="H21" s="298">
        <v>33.9</v>
      </c>
      <c r="I21" s="298">
        <v>0</v>
      </c>
      <c r="J21" s="298">
        <v>0</v>
      </c>
      <c r="K21" s="552">
        <v>1400</v>
      </c>
      <c r="L21" s="552">
        <v>0</v>
      </c>
      <c r="M21" s="552">
        <v>0</v>
      </c>
      <c r="N21" s="194"/>
    </row>
    <row r="22" spans="1:14" s="195" customFormat="1" ht="30" customHeight="1" x14ac:dyDescent="0.25">
      <c r="A22" s="548"/>
      <c r="B22" s="548"/>
      <c r="C22" s="548"/>
      <c r="D22" s="549"/>
      <c r="E22" s="577"/>
      <c r="F22" s="296" t="s">
        <v>257</v>
      </c>
      <c r="G22" s="297" t="s">
        <v>256</v>
      </c>
      <c r="H22" s="299">
        <v>2</v>
      </c>
      <c r="I22" s="299">
        <v>0</v>
      </c>
      <c r="J22" s="299">
        <v>0</v>
      </c>
      <c r="K22" s="564"/>
      <c r="L22" s="564"/>
      <c r="M22" s="564"/>
      <c r="N22" s="194"/>
    </row>
    <row r="23" spans="1:14" s="195" customFormat="1" ht="30" customHeight="1" x14ac:dyDescent="0.25">
      <c r="A23" s="548"/>
      <c r="B23" s="548"/>
      <c r="C23" s="548"/>
      <c r="D23" s="549"/>
      <c r="E23" s="363" t="s">
        <v>285</v>
      </c>
      <c r="F23" s="358" t="s">
        <v>281</v>
      </c>
      <c r="G23" s="358" t="s">
        <v>281</v>
      </c>
      <c r="H23" s="358" t="s">
        <v>68</v>
      </c>
      <c r="I23" s="193" t="s">
        <v>281</v>
      </c>
      <c r="J23" s="193" t="s">
        <v>281</v>
      </c>
      <c r="K23" s="159" t="s">
        <v>281</v>
      </c>
      <c r="L23" s="159" t="s">
        <v>281</v>
      </c>
      <c r="M23" s="159" t="s">
        <v>281</v>
      </c>
      <c r="N23" s="194"/>
    </row>
    <row r="24" spans="1:14" s="195" customFormat="1" ht="30" customHeight="1" x14ac:dyDescent="0.25">
      <c r="A24" s="548"/>
      <c r="B24" s="548"/>
      <c r="C24" s="548"/>
      <c r="D24" s="549"/>
      <c r="E24" s="363" t="s">
        <v>286</v>
      </c>
      <c r="F24" s="358" t="s">
        <v>281</v>
      </c>
      <c r="G24" s="358" t="s">
        <v>281</v>
      </c>
      <c r="H24" s="358" t="s">
        <v>68</v>
      </c>
      <c r="I24" s="193" t="s">
        <v>281</v>
      </c>
      <c r="J24" s="193" t="s">
        <v>281</v>
      </c>
      <c r="K24" s="159" t="s">
        <v>281</v>
      </c>
      <c r="L24" s="159" t="s">
        <v>281</v>
      </c>
      <c r="M24" s="159" t="s">
        <v>281</v>
      </c>
      <c r="N24" s="194"/>
    </row>
    <row r="25" spans="1:14" s="195" customFormat="1" ht="30" customHeight="1" x14ac:dyDescent="0.25">
      <c r="A25" s="548" t="s">
        <v>27</v>
      </c>
      <c r="B25" s="548" t="s">
        <v>213</v>
      </c>
      <c r="C25" s="548" t="s">
        <v>263</v>
      </c>
      <c r="D25" s="549" t="s">
        <v>262</v>
      </c>
      <c r="E25" s="562" t="s">
        <v>420</v>
      </c>
      <c r="F25" s="296" t="s">
        <v>258</v>
      </c>
      <c r="G25" s="297" t="s">
        <v>282</v>
      </c>
      <c r="H25" s="298">
        <f>43.6+32.1+32.9+41.5</f>
        <v>150.1</v>
      </c>
      <c r="I25" s="298">
        <v>0</v>
      </c>
      <c r="J25" s="298">
        <v>0</v>
      </c>
      <c r="K25" s="552">
        <v>19646.38</v>
      </c>
      <c r="L25" s="552">
        <v>0</v>
      </c>
      <c r="M25" s="552">
        <v>0</v>
      </c>
      <c r="N25" s="194"/>
    </row>
    <row r="26" spans="1:14" s="192" customFormat="1" ht="30" customHeight="1" x14ac:dyDescent="0.25">
      <c r="A26" s="548"/>
      <c r="B26" s="548"/>
      <c r="C26" s="548"/>
      <c r="D26" s="549"/>
      <c r="E26" s="577"/>
      <c r="F26" s="296" t="s">
        <v>257</v>
      </c>
      <c r="G26" s="297" t="s">
        <v>256</v>
      </c>
      <c r="H26" s="299">
        <v>9</v>
      </c>
      <c r="I26" s="299">
        <v>0</v>
      </c>
      <c r="J26" s="299">
        <v>0</v>
      </c>
      <c r="K26" s="564"/>
      <c r="L26" s="564"/>
      <c r="M26" s="564"/>
    </row>
    <row r="27" spans="1:14" s="192" customFormat="1" ht="30" customHeight="1" x14ac:dyDescent="0.25">
      <c r="A27" s="548"/>
      <c r="B27" s="548"/>
      <c r="C27" s="548"/>
      <c r="D27" s="549"/>
      <c r="E27" s="363" t="s">
        <v>285</v>
      </c>
      <c r="F27" s="358" t="s">
        <v>281</v>
      </c>
      <c r="G27" s="358" t="s">
        <v>281</v>
      </c>
      <c r="H27" s="358" t="s">
        <v>55</v>
      </c>
      <c r="I27" s="193" t="s">
        <v>281</v>
      </c>
      <c r="J27" s="193" t="s">
        <v>281</v>
      </c>
      <c r="K27" s="159" t="s">
        <v>281</v>
      </c>
      <c r="L27" s="159" t="s">
        <v>281</v>
      </c>
      <c r="M27" s="159" t="s">
        <v>281</v>
      </c>
    </row>
    <row r="28" spans="1:14" s="192" customFormat="1" ht="30" customHeight="1" x14ac:dyDescent="0.25">
      <c r="A28" s="548"/>
      <c r="B28" s="548"/>
      <c r="C28" s="548"/>
      <c r="D28" s="549"/>
      <c r="E28" s="363" t="s">
        <v>286</v>
      </c>
      <c r="F28" s="358" t="s">
        <v>281</v>
      </c>
      <c r="G28" s="358" t="s">
        <v>281</v>
      </c>
      <c r="H28" s="358" t="s">
        <v>54</v>
      </c>
      <c r="I28" s="193" t="s">
        <v>281</v>
      </c>
      <c r="J28" s="193" t="s">
        <v>281</v>
      </c>
      <c r="K28" s="159" t="s">
        <v>281</v>
      </c>
      <c r="L28" s="159" t="s">
        <v>281</v>
      </c>
      <c r="M28" s="159" t="s">
        <v>281</v>
      </c>
    </row>
    <row r="29" spans="1:14" s="192" customFormat="1" ht="30" customHeight="1" x14ac:dyDescent="0.25">
      <c r="A29" s="548" t="s">
        <v>27</v>
      </c>
      <c r="B29" s="548" t="s">
        <v>213</v>
      </c>
      <c r="C29" s="548" t="s">
        <v>263</v>
      </c>
      <c r="D29" s="549" t="s">
        <v>262</v>
      </c>
      <c r="E29" s="562" t="s">
        <v>419</v>
      </c>
      <c r="F29" s="296" t="s">
        <v>258</v>
      </c>
      <c r="G29" s="297" t="s">
        <v>282</v>
      </c>
      <c r="H29" s="298">
        <v>37.6</v>
      </c>
      <c r="I29" s="298">
        <v>0</v>
      </c>
      <c r="J29" s="298">
        <v>0</v>
      </c>
      <c r="K29" s="552">
        <v>4648.2</v>
      </c>
      <c r="L29" s="552">
        <v>0</v>
      </c>
      <c r="M29" s="552">
        <v>0</v>
      </c>
    </row>
    <row r="30" spans="1:14" s="192" customFormat="1" ht="30" customHeight="1" x14ac:dyDescent="0.25">
      <c r="A30" s="548"/>
      <c r="B30" s="548"/>
      <c r="C30" s="548"/>
      <c r="D30" s="549"/>
      <c r="E30" s="577"/>
      <c r="F30" s="296" t="s">
        <v>257</v>
      </c>
      <c r="G30" s="297" t="s">
        <v>256</v>
      </c>
      <c r="H30" s="299">
        <v>2</v>
      </c>
      <c r="I30" s="299">
        <v>0</v>
      </c>
      <c r="J30" s="299">
        <v>0</v>
      </c>
      <c r="K30" s="564"/>
      <c r="L30" s="564"/>
      <c r="M30" s="564"/>
    </row>
    <row r="31" spans="1:14" s="192" customFormat="1" ht="30" customHeight="1" x14ac:dyDescent="0.25">
      <c r="A31" s="548"/>
      <c r="B31" s="548"/>
      <c r="C31" s="548"/>
      <c r="D31" s="549"/>
      <c r="E31" s="363" t="s">
        <v>285</v>
      </c>
      <c r="F31" s="358" t="s">
        <v>281</v>
      </c>
      <c r="G31" s="358" t="s">
        <v>281</v>
      </c>
      <c r="H31" s="358" t="s">
        <v>57</v>
      </c>
      <c r="I31" s="193" t="s">
        <v>281</v>
      </c>
      <c r="J31" s="193" t="s">
        <v>281</v>
      </c>
      <c r="K31" s="159" t="s">
        <v>281</v>
      </c>
      <c r="L31" s="159" t="s">
        <v>281</v>
      </c>
      <c r="M31" s="159" t="s">
        <v>281</v>
      </c>
    </row>
    <row r="32" spans="1:14" s="192" customFormat="1" ht="30" customHeight="1" x14ac:dyDescent="0.25">
      <c r="A32" s="548"/>
      <c r="B32" s="548"/>
      <c r="C32" s="548"/>
      <c r="D32" s="549"/>
      <c r="E32" s="363" t="s">
        <v>286</v>
      </c>
      <c r="F32" s="358" t="s">
        <v>281</v>
      </c>
      <c r="G32" s="358" t="s">
        <v>281</v>
      </c>
      <c r="H32" s="358" t="s">
        <v>63</v>
      </c>
      <c r="I32" s="193" t="s">
        <v>281</v>
      </c>
      <c r="J32" s="193" t="s">
        <v>281</v>
      </c>
      <c r="K32" s="159" t="s">
        <v>281</v>
      </c>
      <c r="L32" s="159" t="s">
        <v>281</v>
      </c>
      <c r="M32" s="159" t="s">
        <v>281</v>
      </c>
    </row>
    <row r="33" spans="1:15" s="192" customFormat="1" ht="30" customHeight="1" x14ac:dyDescent="0.25">
      <c r="A33" s="548" t="s">
        <v>27</v>
      </c>
      <c r="B33" s="548" t="s">
        <v>213</v>
      </c>
      <c r="C33" s="548" t="s">
        <v>263</v>
      </c>
      <c r="D33" s="549" t="s">
        <v>262</v>
      </c>
      <c r="E33" s="562" t="s">
        <v>418</v>
      </c>
      <c r="F33" s="296" t="s">
        <v>258</v>
      </c>
      <c r="G33" s="297" t="s">
        <v>282</v>
      </c>
      <c r="H33" s="298">
        <v>54.4</v>
      </c>
      <c r="I33" s="298">
        <v>0</v>
      </c>
      <c r="J33" s="298">
        <v>0</v>
      </c>
      <c r="K33" s="552">
        <v>5043.3999999999996</v>
      </c>
      <c r="L33" s="552">
        <v>0</v>
      </c>
      <c r="M33" s="552">
        <v>0</v>
      </c>
    </row>
    <row r="34" spans="1:15" s="192" customFormat="1" ht="30" customHeight="1" x14ac:dyDescent="0.25">
      <c r="A34" s="548"/>
      <c r="B34" s="548"/>
      <c r="C34" s="548"/>
      <c r="D34" s="549"/>
      <c r="E34" s="577"/>
      <c r="F34" s="296" t="s">
        <v>257</v>
      </c>
      <c r="G34" s="297" t="s">
        <v>256</v>
      </c>
      <c r="H34" s="299">
        <v>4</v>
      </c>
      <c r="I34" s="299">
        <v>0</v>
      </c>
      <c r="J34" s="299">
        <v>0</v>
      </c>
      <c r="K34" s="564"/>
      <c r="L34" s="564"/>
      <c r="M34" s="564"/>
    </row>
    <row r="35" spans="1:15" s="192" customFormat="1" ht="37.5" customHeight="1" x14ac:dyDescent="0.25">
      <c r="A35" s="548"/>
      <c r="B35" s="548"/>
      <c r="C35" s="548"/>
      <c r="D35" s="549"/>
      <c r="E35" s="363" t="s">
        <v>285</v>
      </c>
      <c r="F35" s="358" t="s">
        <v>281</v>
      </c>
      <c r="G35" s="358" t="s">
        <v>281</v>
      </c>
      <c r="H35" s="358" t="s">
        <v>55</v>
      </c>
      <c r="I35" s="193" t="s">
        <v>281</v>
      </c>
      <c r="J35" s="193" t="s">
        <v>281</v>
      </c>
      <c r="K35" s="159" t="s">
        <v>281</v>
      </c>
      <c r="L35" s="159" t="s">
        <v>281</v>
      </c>
      <c r="M35" s="159" t="s">
        <v>281</v>
      </c>
    </row>
    <row r="36" spans="1:15" s="192" customFormat="1" ht="30" customHeight="1" x14ac:dyDescent="0.25">
      <c r="A36" s="548"/>
      <c r="B36" s="548"/>
      <c r="C36" s="548"/>
      <c r="D36" s="549"/>
      <c r="E36" s="363" t="s">
        <v>689</v>
      </c>
      <c r="F36" s="358" t="s">
        <v>281</v>
      </c>
      <c r="G36" s="358" t="s">
        <v>281</v>
      </c>
      <c r="H36" s="358" t="s">
        <v>223</v>
      </c>
      <c r="I36" s="193" t="s">
        <v>281</v>
      </c>
      <c r="J36" s="193" t="s">
        <v>281</v>
      </c>
      <c r="K36" s="159" t="s">
        <v>281</v>
      </c>
      <c r="L36" s="159" t="s">
        <v>281</v>
      </c>
      <c r="M36" s="159" t="s">
        <v>281</v>
      </c>
    </row>
    <row r="37" spans="1:15" s="192" customFormat="1" ht="30" customHeight="1" x14ac:dyDescent="0.25">
      <c r="A37" s="554" t="s">
        <v>27</v>
      </c>
      <c r="B37" s="554" t="s">
        <v>213</v>
      </c>
      <c r="C37" s="554" t="s">
        <v>263</v>
      </c>
      <c r="D37" s="557" t="s">
        <v>262</v>
      </c>
      <c r="E37" s="562" t="s">
        <v>567</v>
      </c>
      <c r="F37" s="296" t="s">
        <v>258</v>
      </c>
      <c r="G37" s="297" t="s">
        <v>282</v>
      </c>
      <c r="H37" s="298">
        <v>0</v>
      </c>
      <c r="I37" s="298">
        <v>452.13</v>
      </c>
      <c r="J37" s="298">
        <v>0</v>
      </c>
      <c r="K37" s="552">
        <v>9000</v>
      </c>
      <c r="L37" s="552">
        <v>24718.67</v>
      </c>
      <c r="M37" s="552">
        <v>0</v>
      </c>
      <c r="O37" s="364"/>
    </row>
    <row r="38" spans="1:15" ht="30" customHeight="1" x14ac:dyDescent="0.25">
      <c r="A38" s="555"/>
      <c r="B38" s="555"/>
      <c r="C38" s="555"/>
      <c r="D38" s="558"/>
      <c r="E38" s="577"/>
      <c r="F38" s="296" t="s">
        <v>257</v>
      </c>
      <c r="G38" s="297" t="s">
        <v>256</v>
      </c>
      <c r="H38" s="299">
        <v>0</v>
      </c>
      <c r="I38" s="297">
        <v>29</v>
      </c>
      <c r="J38" s="297">
        <v>0</v>
      </c>
      <c r="K38" s="581"/>
      <c r="L38" s="564"/>
      <c r="M38" s="564"/>
      <c r="O38" s="677"/>
    </row>
    <row r="39" spans="1:15" ht="30" customHeight="1" x14ac:dyDescent="0.25">
      <c r="A39" s="555"/>
      <c r="B39" s="555"/>
      <c r="C39" s="555"/>
      <c r="D39" s="558"/>
      <c r="E39" s="363" t="s">
        <v>690</v>
      </c>
      <c r="F39" s="358" t="s">
        <v>281</v>
      </c>
      <c r="G39" s="358" t="s">
        <v>281</v>
      </c>
      <c r="H39" s="358" t="s">
        <v>281</v>
      </c>
      <c r="I39" s="358" t="s">
        <v>224</v>
      </c>
      <c r="J39" s="193" t="s">
        <v>281</v>
      </c>
      <c r="K39" s="159" t="s">
        <v>281</v>
      </c>
      <c r="L39" s="159" t="s">
        <v>281</v>
      </c>
      <c r="M39" s="159" t="s">
        <v>281</v>
      </c>
      <c r="O39" s="678"/>
    </row>
    <row r="40" spans="1:15" ht="30" customHeight="1" x14ac:dyDescent="0.25">
      <c r="A40" s="555"/>
      <c r="B40" s="555"/>
      <c r="C40" s="555"/>
      <c r="D40" s="558"/>
      <c r="E40" s="363" t="s">
        <v>691</v>
      </c>
      <c r="F40" s="358" t="s">
        <v>281</v>
      </c>
      <c r="G40" s="358" t="s">
        <v>281</v>
      </c>
      <c r="H40" s="358" t="s">
        <v>281</v>
      </c>
      <c r="I40" s="358" t="s">
        <v>38</v>
      </c>
      <c r="J40" s="193" t="s">
        <v>281</v>
      </c>
      <c r="K40" s="159" t="s">
        <v>281</v>
      </c>
      <c r="L40" s="159" t="s">
        <v>281</v>
      </c>
      <c r="M40" s="159" t="s">
        <v>281</v>
      </c>
    </row>
    <row r="41" spans="1:15" ht="30" customHeight="1" x14ac:dyDescent="0.25">
      <c r="A41" s="556"/>
      <c r="B41" s="556"/>
      <c r="C41" s="556"/>
      <c r="D41" s="559"/>
      <c r="E41" s="189" t="s">
        <v>288</v>
      </c>
      <c r="F41" s="358" t="s">
        <v>281</v>
      </c>
      <c r="G41" s="358" t="s">
        <v>281</v>
      </c>
      <c r="H41" s="358" t="s">
        <v>281</v>
      </c>
      <c r="I41" s="358" t="s">
        <v>38</v>
      </c>
      <c r="J41" s="193" t="s">
        <v>281</v>
      </c>
      <c r="K41" s="159" t="s">
        <v>281</v>
      </c>
      <c r="L41" s="159" t="s">
        <v>281</v>
      </c>
      <c r="M41" s="159" t="s">
        <v>281</v>
      </c>
      <c r="O41" s="362"/>
    </row>
    <row r="42" spans="1:15" ht="30" customHeight="1" x14ac:dyDescent="0.25">
      <c r="A42" s="554" t="s">
        <v>27</v>
      </c>
      <c r="B42" s="554" t="s">
        <v>213</v>
      </c>
      <c r="C42" s="554" t="s">
        <v>263</v>
      </c>
      <c r="D42" s="557" t="s">
        <v>262</v>
      </c>
      <c r="E42" s="562" t="s">
        <v>417</v>
      </c>
      <c r="F42" s="296" t="s">
        <v>258</v>
      </c>
      <c r="G42" s="297" t="s">
        <v>282</v>
      </c>
      <c r="H42" s="298">
        <v>0</v>
      </c>
      <c r="I42" s="298">
        <v>86.4</v>
      </c>
      <c r="J42" s="298">
        <v>0</v>
      </c>
      <c r="K42" s="552">
        <v>643.54</v>
      </c>
      <c r="L42" s="552">
        <v>1991.7</v>
      </c>
      <c r="M42" s="552">
        <v>0</v>
      </c>
    </row>
    <row r="43" spans="1:15" ht="48.75" customHeight="1" x14ac:dyDescent="0.25">
      <c r="A43" s="555"/>
      <c r="B43" s="555"/>
      <c r="C43" s="555"/>
      <c r="D43" s="558"/>
      <c r="E43" s="577"/>
      <c r="F43" s="296" t="s">
        <v>257</v>
      </c>
      <c r="G43" s="297" t="s">
        <v>256</v>
      </c>
      <c r="H43" s="297">
        <v>0</v>
      </c>
      <c r="I43" s="297">
        <v>4</v>
      </c>
      <c r="J43" s="297">
        <v>0</v>
      </c>
      <c r="K43" s="581"/>
      <c r="L43" s="564"/>
      <c r="M43" s="564"/>
    </row>
    <row r="44" spans="1:15" ht="30" customHeight="1" x14ac:dyDescent="0.25">
      <c r="A44" s="555"/>
      <c r="B44" s="555"/>
      <c r="C44" s="555"/>
      <c r="D44" s="558"/>
      <c r="E44" s="363" t="s">
        <v>261</v>
      </c>
      <c r="F44" s="358" t="s">
        <v>281</v>
      </c>
      <c r="G44" s="358" t="s">
        <v>281</v>
      </c>
      <c r="H44" s="358" t="s">
        <v>281</v>
      </c>
      <c r="I44" s="193" t="s">
        <v>224</v>
      </c>
      <c r="J44" s="193" t="s">
        <v>281</v>
      </c>
      <c r="K44" s="159" t="s">
        <v>281</v>
      </c>
      <c r="L44" s="159" t="s">
        <v>281</v>
      </c>
      <c r="M44" s="159" t="s">
        <v>281</v>
      </c>
    </row>
    <row r="45" spans="1:15" ht="30" customHeight="1" x14ac:dyDescent="0.25">
      <c r="A45" s="555"/>
      <c r="B45" s="555"/>
      <c r="C45" s="555"/>
      <c r="D45" s="558"/>
      <c r="E45" s="363" t="s">
        <v>260</v>
      </c>
      <c r="F45" s="358" t="s">
        <v>281</v>
      </c>
      <c r="G45" s="358" t="s">
        <v>281</v>
      </c>
      <c r="H45" s="358" t="s">
        <v>281</v>
      </c>
      <c r="I45" s="193" t="s">
        <v>38</v>
      </c>
      <c r="J45" s="193" t="s">
        <v>281</v>
      </c>
      <c r="K45" s="159" t="s">
        <v>281</v>
      </c>
      <c r="L45" s="159" t="s">
        <v>281</v>
      </c>
      <c r="M45" s="159" t="s">
        <v>281</v>
      </c>
    </row>
    <row r="46" spans="1:15" ht="30" customHeight="1" x14ac:dyDescent="0.25">
      <c r="A46" s="556"/>
      <c r="B46" s="556"/>
      <c r="C46" s="556"/>
      <c r="D46" s="559"/>
      <c r="E46" s="189" t="s">
        <v>288</v>
      </c>
      <c r="F46" s="358" t="s">
        <v>281</v>
      </c>
      <c r="G46" s="358" t="s">
        <v>281</v>
      </c>
      <c r="H46" s="358" t="s">
        <v>281</v>
      </c>
      <c r="I46" s="358" t="s">
        <v>38</v>
      </c>
      <c r="J46" s="357" t="s">
        <v>281</v>
      </c>
      <c r="K46" s="159" t="s">
        <v>281</v>
      </c>
      <c r="L46" s="159" t="s">
        <v>281</v>
      </c>
      <c r="M46" s="159" t="s">
        <v>281</v>
      </c>
    </row>
    <row r="47" spans="1:15" ht="30" customHeight="1" x14ac:dyDescent="0.25">
      <c r="A47" s="554" t="s">
        <v>27</v>
      </c>
      <c r="B47" s="554" t="s">
        <v>213</v>
      </c>
      <c r="C47" s="554" t="s">
        <v>263</v>
      </c>
      <c r="D47" s="557" t="s">
        <v>262</v>
      </c>
      <c r="E47" s="562" t="s">
        <v>658</v>
      </c>
      <c r="F47" s="296" t="s">
        <v>258</v>
      </c>
      <c r="G47" s="297" t="s">
        <v>282</v>
      </c>
      <c r="H47" s="298">
        <v>0</v>
      </c>
      <c r="I47" s="298">
        <v>801.9</v>
      </c>
      <c r="J47" s="298">
        <v>0</v>
      </c>
      <c r="K47" s="552">
        <v>0</v>
      </c>
      <c r="L47" s="552">
        <v>45505.22</v>
      </c>
      <c r="M47" s="552">
        <v>0</v>
      </c>
    </row>
    <row r="48" spans="1:15" ht="30" customHeight="1" x14ac:dyDescent="0.25">
      <c r="A48" s="555"/>
      <c r="B48" s="555"/>
      <c r="C48" s="555"/>
      <c r="D48" s="558"/>
      <c r="E48" s="577"/>
      <c r="F48" s="296" t="s">
        <v>257</v>
      </c>
      <c r="G48" s="297" t="s">
        <v>256</v>
      </c>
      <c r="H48" s="299">
        <v>0</v>
      </c>
      <c r="I48" s="299">
        <v>36</v>
      </c>
      <c r="J48" s="299">
        <v>0</v>
      </c>
      <c r="K48" s="553"/>
      <c r="L48" s="553"/>
      <c r="M48" s="553"/>
    </row>
    <row r="49" spans="1:13" ht="30" customHeight="1" x14ac:dyDescent="0.25">
      <c r="A49" s="555"/>
      <c r="B49" s="555"/>
      <c r="C49" s="555"/>
      <c r="D49" s="558"/>
      <c r="E49" s="363" t="s">
        <v>261</v>
      </c>
      <c r="F49" s="358" t="s">
        <v>281</v>
      </c>
      <c r="G49" s="358" t="s">
        <v>281</v>
      </c>
      <c r="H49" s="358" t="s">
        <v>281</v>
      </c>
      <c r="I49" s="193" t="s">
        <v>38</v>
      </c>
      <c r="J49" s="193" t="s">
        <v>281</v>
      </c>
      <c r="K49" s="159" t="s">
        <v>281</v>
      </c>
      <c r="L49" s="159" t="s">
        <v>281</v>
      </c>
      <c r="M49" s="159" t="s">
        <v>281</v>
      </c>
    </row>
    <row r="50" spans="1:13" ht="30" customHeight="1" x14ac:dyDescent="0.25">
      <c r="A50" s="555"/>
      <c r="B50" s="555"/>
      <c r="C50" s="555"/>
      <c r="D50" s="558"/>
      <c r="E50" s="363" t="s">
        <v>260</v>
      </c>
      <c r="F50" s="358" t="s">
        <v>281</v>
      </c>
      <c r="G50" s="358" t="s">
        <v>281</v>
      </c>
      <c r="H50" s="358" t="s">
        <v>281</v>
      </c>
      <c r="I50" s="193" t="s">
        <v>38</v>
      </c>
      <c r="J50" s="193" t="s">
        <v>281</v>
      </c>
      <c r="K50" s="159" t="s">
        <v>281</v>
      </c>
      <c r="L50" s="159" t="s">
        <v>281</v>
      </c>
      <c r="M50" s="159" t="s">
        <v>281</v>
      </c>
    </row>
    <row r="51" spans="1:13" ht="30" customHeight="1" x14ac:dyDescent="0.25">
      <c r="A51" s="556"/>
      <c r="B51" s="556"/>
      <c r="C51" s="556"/>
      <c r="D51" s="559"/>
      <c r="E51" s="189" t="s">
        <v>288</v>
      </c>
      <c r="F51" s="358" t="s">
        <v>281</v>
      </c>
      <c r="G51" s="358" t="s">
        <v>281</v>
      </c>
      <c r="H51" s="358" t="s">
        <v>281</v>
      </c>
      <c r="I51" s="358" t="s">
        <v>38</v>
      </c>
      <c r="J51" s="357" t="s">
        <v>281</v>
      </c>
      <c r="K51" s="159" t="s">
        <v>281</v>
      </c>
      <c r="L51" s="159" t="s">
        <v>281</v>
      </c>
      <c r="M51" s="159" t="s">
        <v>281</v>
      </c>
    </row>
    <row r="52" spans="1:13" ht="30" customHeight="1" x14ac:dyDescent="0.25">
      <c r="A52" s="554" t="s">
        <v>27</v>
      </c>
      <c r="B52" s="554" t="s">
        <v>213</v>
      </c>
      <c r="C52" s="554" t="s">
        <v>263</v>
      </c>
      <c r="D52" s="557" t="s">
        <v>262</v>
      </c>
      <c r="E52" s="562" t="s">
        <v>568</v>
      </c>
      <c r="F52" s="296" t="s">
        <v>258</v>
      </c>
      <c r="G52" s="297" t="s">
        <v>282</v>
      </c>
      <c r="H52" s="298">
        <v>0</v>
      </c>
      <c r="I52" s="298">
        <v>622.35</v>
      </c>
      <c r="J52" s="298">
        <v>327.7</v>
      </c>
      <c r="K52" s="552">
        <v>0</v>
      </c>
      <c r="L52" s="552">
        <v>61771.81</v>
      </c>
      <c r="M52" s="552">
        <v>36630.480000000003</v>
      </c>
    </row>
    <row r="53" spans="1:13" ht="30" customHeight="1" x14ac:dyDescent="0.25">
      <c r="A53" s="555"/>
      <c r="B53" s="555"/>
      <c r="C53" s="555"/>
      <c r="D53" s="558"/>
      <c r="E53" s="577"/>
      <c r="F53" s="296" t="s">
        <v>257</v>
      </c>
      <c r="G53" s="297" t="s">
        <v>256</v>
      </c>
      <c r="H53" s="299">
        <v>0</v>
      </c>
      <c r="I53" s="299">
        <v>28</v>
      </c>
      <c r="J53" s="299">
        <v>17</v>
      </c>
      <c r="K53" s="581"/>
      <c r="L53" s="581"/>
      <c r="M53" s="564"/>
    </row>
    <row r="54" spans="1:13" ht="30" customHeight="1" x14ac:dyDescent="0.25">
      <c r="A54" s="555"/>
      <c r="B54" s="555"/>
      <c r="C54" s="555"/>
      <c r="D54" s="558"/>
      <c r="E54" s="363" t="s">
        <v>261</v>
      </c>
      <c r="F54" s="358" t="s">
        <v>281</v>
      </c>
      <c r="G54" s="358" t="s">
        <v>281</v>
      </c>
      <c r="H54" s="358" t="s">
        <v>281</v>
      </c>
      <c r="I54" s="193" t="s">
        <v>224</v>
      </c>
      <c r="J54" s="193" t="s">
        <v>224</v>
      </c>
      <c r="K54" s="159" t="s">
        <v>281</v>
      </c>
      <c r="L54" s="159" t="s">
        <v>281</v>
      </c>
      <c r="M54" s="159" t="s">
        <v>281</v>
      </c>
    </row>
    <row r="55" spans="1:13" ht="30" customHeight="1" x14ac:dyDescent="0.25">
      <c r="A55" s="555"/>
      <c r="B55" s="555"/>
      <c r="C55" s="555"/>
      <c r="D55" s="558"/>
      <c r="E55" s="363" t="s">
        <v>260</v>
      </c>
      <c r="F55" s="358" t="s">
        <v>281</v>
      </c>
      <c r="G55" s="358" t="s">
        <v>281</v>
      </c>
      <c r="H55" s="358" t="s">
        <v>281</v>
      </c>
      <c r="I55" s="193" t="s">
        <v>38</v>
      </c>
      <c r="J55" s="193" t="s">
        <v>38</v>
      </c>
      <c r="K55" s="159" t="s">
        <v>281</v>
      </c>
      <c r="L55" s="159" t="s">
        <v>281</v>
      </c>
      <c r="M55" s="159" t="s">
        <v>281</v>
      </c>
    </row>
    <row r="56" spans="1:13" ht="30" customHeight="1" x14ac:dyDescent="0.25">
      <c r="A56" s="573" t="s">
        <v>27</v>
      </c>
      <c r="B56" s="573" t="s">
        <v>18</v>
      </c>
      <c r="C56" s="573" t="s">
        <v>18</v>
      </c>
      <c r="D56" s="573" t="s">
        <v>18</v>
      </c>
      <c r="E56" s="579" t="s">
        <v>369</v>
      </c>
      <c r="F56" s="160" t="s">
        <v>258</v>
      </c>
      <c r="G56" s="161" t="s">
        <v>282</v>
      </c>
      <c r="H56" s="162">
        <f>H58+H62+H66+H70+H74</f>
        <v>191.90000000000003</v>
      </c>
      <c r="I56" s="162">
        <f>I77</f>
        <v>19.3</v>
      </c>
      <c r="J56" s="162">
        <f t="shared" ref="J56:M56" si="0">J58+J62+J66+J75</f>
        <v>0</v>
      </c>
      <c r="K56" s="575">
        <f t="shared" si="0"/>
        <v>0</v>
      </c>
      <c r="L56" s="575">
        <f t="shared" si="0"/>
        <v>0</v>
      </c>
      <c r="M56" s="575">
        <f t="shared" si="0"/>
        <v>0</v>
      </c>
    </row>
    <row r="57" spans="1:13" ht="30" customHeight="1" x14ac:dyDescent="0.25">
      <c r="A57" s="578"/>
      <c r="B57" s="578"/>
      <c r="C57" s="578"/>
      <c r="D57" s="578"/>
      <c r="E57" s="580"/>
      <c r="F57" s="160" t="s">
        <v>257</v>
      </c>
      <c r="G57" s="161" t="s">
        <v>256</v>
      </c>
      <c r="H57" s="191">
        <f>H59+H63+H67+H71+H75</f>
        <v>13</v>
      </c>
      <c r="I57" s="191">
        <f>I78</f>
        <v>1</v>
      </c>
      <c r="J57" s="191">
        <f>J59+J63+J67+J71+J75</f>
        <v>0</v>
      </c>
      <c r="K57" s="578"/>
      <c r="L57" s="578"/>
      <c r="M57" s="578"/>
    </row>
    <row r="58" spans="1:13" s="192" customFormat="1" ht="30" customHeight="1" x14ac:dyDescent="0.25">
      <c r="A58" s="548" t="s">
        <v>27</v>
      </c>
      <c r="B58" s="548" t="s">
        <v>20</v>
      </c>
      <c r="C58" s="548" t="s">
        <v>263</v>
      </c>
      <c r="D58" s="549" t="s">
        <v>262</v>
      </c>
      <c r="E58" s="562" t="s">
        <v>569</v>
      </c>
      <c r="F58" s="296" t="s">
        <v>258</v>
      </c>
      <c r="G58" s="297" t="s">
        <v>282</v>
      </c>
      <c r="H58" s="298">
        <v>64.400000000000006</v>
      </c>
      <c r="I58" s="298">
        <v>0</v>
      </c>
      <c r="J58" s="298">
        <v>0</v>
      </c>
      <c r="K58" s="552">
        <v>0</v>
      </c>
      <c r="L58" s="552">
        <v>0</v>
      </c>
      <c r="M58" s="552">
        <v>0</v>
      </c>
    </row>
    <row r="59" spans="1:13" s="192" customFormat="1" ht="30" customHeight="1" x14ac:dyDescent="0.25">
      <c r="A59" s="548"/>
      <c r="B59" s="548"/>
      <c r="C59" s="548"/>
      <c r="D59" s="549"/>
      <c r="E59" s="577"/>
      <c r="F59" s="296" t="s">
        <v>257</v>
      </c>
      <c r="G59" s="297" t="s">
        <v>256</v>
      </c>
      <c r="H59" s="299">
        <v>4</v>
      </c>
      <c r="I59" s="299">
        <v>0</v>
      </c>
      <c r="J59" s="299">
        <v>0</v>
      </c>
      <c r="K59" s="564"/>
      <c r="L59" s="564"/>
      <c r="M59" s="564"/>
    </row>
    <row r="60" spans="1:13" s="192" customFormat="1" ht="30" customHeight="1" x14ac:dyDescent="0.25">
      <c r="A60" s="548"/>
      <c r="B60" s="548"/>
      <c r="C60" s="548"/>
      <c r="D60" s="549"/>
      <c r="E60" s="363" t="s">
        <v>570</v>
      </c>
      <c r="F60" s="358" t="s">
        <v>281</v>
      </c>
      <c r="G60" s="358" t="s">
        <v>281</v>
      </c>
      <c r="H60" s="358" t="s">
        <v>68</v>
      </c>
      <c r="I60" s="193" t="s">
        <v>281</v>
      </c>
      <c r="J60" s="193" t="s">
        <v>281</v>
      </c>
      <c r="K60" s="159" t="s">
        <v>281</v>
      </c>
      <c r="L60" s="159" t="s">
        <v>281</v>
      </c>
      <c r="M60" s="159" t="s">
        <v>281</v>
      </c>
    </row>
    <row r="61" spans="1:13" s="192" customFormat="1" ht="30" customHeight="1" x14ac:dyDescent="0.25">
      <c r="A61" s="548"/>
      <c r="B61" s="548"/>
      <c r="C61" s="548"/>
      <c r="D61" s="549"/>
      <c r="E61" s="363" t="s">
        <v>289</v>
      </c>
      <c r="F61" s="358" t="s">
        <v>281</v>
      </c>
      <c r="G61" s="358" t="s">
        <v>281</v>
      </c>
      <c r="H61" s="358" t="s">
        <v>68</v>
      </c>
      <c r="I61" s="193" t="s">
        <v>281</v>
      </c>
      <c r="J61" s="193" t="s">
        <v>281</v>
      </c>
      <c r="K61" s="159" t="s">
        <v>281</v>
      </c>
      <c r="L61" s="159" t="s">
        <v>281</v>
      </c>
      <c r="M61" s="159" t="s">
        <v>281</v>
      </c>
    </row>
    <row r="62" spans="1:13" s="192" customFormat="1" ht="30" customHeight="1" x14ac:dyDescent="0.25">
      <c r="A62" s="548" t="s">
        <v>27</v>
      </c>
      <c r="B62" s="548" t="s">
        <v>213</v>
      </c>
      <c r="C62" s="548" t="s">
        <v>263</v>
      </c>
      <c r="D62" s="549" t="s">
        <v>262</v>
      </c>
      <c r="E62" s="562" t="s">
        <v>571</v>
      </c>
      <c r="F62" s="296" t="s">
        <v>258</v>
      </c>
      <c r="G62" s="297" t="s">
        <v>282</v>
      </c>
      <c r="H62" s="298">
        <v>16.399999999999999</v>
      </c>
      <c r="I62" s="298">
        <v>0</v>
      </c>
      <c r="J62" s="298">
        <v>0</v>
      </c>
      <c r="K62" s="552">
        <v>0</v>
      </c>
      <c r="L62" s="552">
        <v>0</v>
      </c>
      <c r="M62" s="552">
        <v>0</v>
      </c>
    </row>
    <row r="63" spans="1:13" s="192" customFormat="1" ht="30" customHeight="1" x14ac:dyDescent="0.25">
      <c r="A63" s="548"/>
      <c r="B63" s="548"/>
      <c r="C63" s="548"/>
      <c r="D63" s="549"/>
      <c r="E63" s="577"/>
      <c r="F63" s="296" t="s">
        <v>257</v>
      </c>
      <c r="G63" s="297" t="s">
        <v>256</v>
      </c>
      <c r="H63" s="299">
        <v>3</v>
      </c>
      <c r="I63" s="299">
        <v>0</v>
      </c>
      <c r="J63" s="299">
        <v>0</v>
      </c>
      <c r="K63" s="564"/>
      <c r="L63" s="564"/>
      <c r="M63" s="564"/>
    </row>
    <row r="64" spans="1:13" s="192" customFormat="1" ht="30" customHeight="1" x14ac:dyDescent="0.25">
      <c r="A64" s="548"/>
      <c r="B64" s="548"/>
      <c r="C64" s="548"/>
      <c r="D64" s="549"/>
      <c r="E64" s="363" t="s">
        <v>570</v>
      </c>
      <c r="F64" s="358" t="s">
        <v>281</v>
      </c>
      <c r="G64" s="358" t="s">
        <v>281</v>
      </c>
      <c r="H64" s="358" t="s">
        <v>55</v>
      </c>
      <c r="I64" s="193" t="s">
        <v>281</v>
      </c>
      <c r="J64" s="193" t="s">
        <v>281</v>
      </c>
      <c r="K64" s="159" t="s">
        <v>281</v>
      </c>
      <c r="L64" s="159" t="s">
        <v>281</v>
      </c>
      <c r="M64" s="159" t="s">
        <v>281</v>
      </c>
    </row>
    <row r="65" spans="1:13" s="192" customFormat="1" ht="30" customHeight="1" x14ac:dyDescent="0.25">
      <c r="A65" s="548"/>
      <c r="B65" s="548"/>
      <c r="C65" s="548"/>
      <c r="D65" s="549"/>
      <c r="E65" s="363" t="s">
        <v>572</v>
      </c>
      <c r="F65" s="358" t="s">
        <v>281</v>
      </c>
      <c r="G65" s="358" t="s">
        <v>281</v>
      </c>
      <c r="H65" s="358" t="s">
        <v>55</v>
      </c>
      <c r="I65" s="193" t="s">
        <v>281</v>
      </c>
      <c r="J65" s="193" t="s">
        <v>281</v>
      </c>
      <c r="K65" s="159" t="s">
        <v>281</v>
      </c>
      <c r="L65" s="159" t="s">
        <v>281</v>
      </c>
      <c r="M65" s="159" t="s">
        <v>281</v>
      </c>
    </row>
    <row r="66" spans="1:13" s="192" customFormat="1" ht="30" customHeight="1" x14ac:dyDescent="0.25">
      <c r="A66" s="554" t="s">
        <v>27</v>
      </c>
      <c r="B66" s="554" t="s">
        <v>213</v>
      </c>
      <c r="C66" s="554" t="s">
        <v>263</v>
      </c>
      <c r="D66" s="557" t="s">
        <v>262</v>
      </c>
      <c r="E66" s="562" t="s">
        <v>573</v>
      </c>
      <c r="F66" s="296" t="s">
        <v>258</v>
      </c>
      <c r="G66" s="297" t="s">
        <v>282</v>
      </c>
      <c r="H66" s="298">
        <v>43.3</v>
      </c>
      <c r="I66" s="298">
        <v>0</v>
      </c>
      <c r="J66" s="298">
        <v>0</v>
      </c>
      <c r="K66" s="552">
        <v>0</v>
      </c>
      <c r="L66" s="552">
        <v>0</v>
      </c>
      <c r="M66" s="552">
        <v>0</v>
      </c>
    </row>
    <row r="67" spans="1:13" s="192" customFormat="1" ht="30" customHeight="1" x14ac:dyDescent="0.25">
      <c r="A67" s="555"/>
      <c r="B67" s="555"/>
      <c r="C67" s="555"/>
      <c r="D67" s="558"/>
      <c r="E67" s="565"/>
      <c r="F67" s="296" t="s">
        <v>257</v>
      </c>
      <c r="G67" s="297" t="s">
        <v>256</v>
      </c>
      <c r="H67" s="299">
        <v>4</v>
      </c>
      <c r="I67" s="299">
        <v>0</v>
      </c>
      <c r="J67" s="299">
        <v>0</v>
      </c>
      <c r="K67" s="553"/>
      <c r="L67" s="553"/>
      <c r="M67" s="553"/>
    </row>
    <row r="68" spans="1:13" s="192" customFormat="1" ht="30.75" customHeight="1" x14ac:dyDescent="0.25">
      <c r="A68" s="555"/>
      <c r="B68" s="555"/>
      <c r="C68" s="555"/>
      <c r="D68" s="558"/>
      <c r="E68" s="363" t="s">
        <v>570</v>
      </c>
      <c r="F68" s="358" t="s">
        <v>281</v>
      </c>
      <c r="G68" s="358" t="s">
        <v>281</v>
      </c>
      <c r="H68" s="260" t="s">
        <v>37</v>
      </c>
      <c r="I68" s="193" t="s">
        <v>281</v>
      </c>
      <c r="J68" s="193" t="s">
        <v>281</v>
      </c>
      <c r="K68" s="163" t="s">
        <v>281</v>
      </c>
      <c r="L68" s="163" t="s">
        <v>281</v>
      </c>
      <c r="M68" s="163" t="s">
        <v>281</v>
      </c>
    </row>
    <row r="69" spans="1:13" s="192" customFormat="1" ht="30" customHeight="1" x14ac:dyDescent="0.25">
      <c r="A69" s="556"/>
      <c r="B69" s="556"/>
      <c r="C69" s="556"/>
      <c r="D69" s="559"/>
      <c r="E69" s="365" t="s">
        <v>289</v>
      </c>
      <c r="F69" s="358" t="s">
        <v>281</v>
      </c>
      <c r="G69" s="358" t="s">
        <v>281</v>
      </c>
      <c r="H69" s="260" t="s">
        <v>38</v>
      </c>
      <c r="I69" s="193" t="s">
        <v>281</v>
      </c>
      <c r="J69" s="193" t="s">
        <v>281</v>
      </c>
      <c r="K69" s="163" t="s">
        <v>281</v>
      </c>
      <c r="L69" s="163" t="s">
        <v>281</v>
      </c>
      <c r="M69" s="163" t="s">
        <v>281</v>
      </c>
    </row>
    <row r="70" spans="1:13" s="192" customFormat="1" ht="30" customHeight="1" x14ac:dyDescent="0.25">
      <c r="A70" s="554" t="s">
        <v>27</v>
      </c>
      <c r="B70" s="554" t="s">
        <v>213</v>
      </c>
      <c r="C70" s="554" t="s">
        <v>263</v>
      </c>
      <c r="D70" s="557" t="s">
        <v>262</v>
      </c>
      <c r="E70" s="562" t="s">
        <v>574</v>
      </c>
      <c r="F70" s="296" t="s">
        <v>258</v>
      </c>
      <c r="G70" s="297" t="s">
        <v>282</v>
      </c>
      <c r="H70" s="298">
        <v>21.6</v>
      </c>
      <c r="I70" s="298">
        <v>0</v>
      </c>
      <c r="J70" s="298">
        <v>0</v>
      </c>
      <c r="K70" s="552">
        <v>0</v>
      </c>
      <c r="L70" s="552">
        <v>0</v>
      </c>
      <c r="M70" s="552">
        <v>0</v>
      </c>
    </row>
    <row r="71" spans="1:13" s="192" customFormat="1" ht="30" customHeight="1" x14ac:dyDescent="0.25">
      <c r="A71" s="555"/>
      <c r="B71" s="555"/>
      <c r="C71" s="555"/>
      <c r="D71" s="558"/>
      <c r="E71" s="565"/>
      <c r="F71" s="296" t="s">
        <v>257</v>
      </c>
      <c r="G71" s="297" t="s">
        <v>256</v>
      </c>
      <c r="H71" s="299">
        <v>1</v>
      </c>
      <c r="I71" s="299">
        <v>0</v>
      </c>
      <c r="J71" s="299">
        <v>0</v>
      </c>
      <c r="K71" s="553"/>
      <c r="L71" s="553"/>
      <c r="M71" s="553"/>
    </row>
    <row r="72" spans="1:13" s="192" customFormat="1" ht="20.100000000000001" customHeight="1" x14ac:dyDescent="0.25">
      <c r="A72" s="555"/>
      <c r="B72" s="555"/>
      <c r="C72" s="555"/>
      <c r="D72" s="558"/>
      <c r="E72" s="363" t="s">
        <v>570</v>
      </c>
      <c r="F72" s="358" t="s">
        <v>281</v>
      </c>
      <c r="G72" s="358" t="s">
        <v>281</v>
      </c>
      <c r="H72" s="358" t="s">
        <v>37</v>
      </c>
      <c r="I72" s="193" t="s">
        <v>281</v>
      </c>
      <c r="J72" s="193" t="s">
        <v>281</v>
      </c>
      <c r="K72" s="163" t="s">
        <v>281</v>
      </c>
      <c r="L72" s="163" t="s">
        <v>281</v>
      </c>
      <c r="M72" s="163" t="s">
        <v>281</v>
      </c>
    </row>
    <row r="73" spans="1:13" s="192" customFormat="1" ht="30" customHeight="1" x14ac:dyDescent="0.25">
      <c r="A73" s="556"/>
      <c r="B73" s="556"/>
      <c r="C73" s="556"/>
      <c r="D73" s="559"/>
      <c r="E73" s="365" t="s">
        <v>289</v>
      </c>
      <c r="F73" s="358" t="s">
        <v>281</v>
      </c>
      <c r="G73" s="358" t="s">
        <v>281</v>
      </c>
      <c r="H73" s="358" t="s">
        <v>225</v>
      </c>
      <c r="I73" s="193" t="s">
        <v>281</v>
      </c>
      <c r="J73" s="193" t="s">
        <v>281</v>
      </c>
      <c r="K73" s="163" t="s">
        <v>281</v>
      </c>
      <c r="L73" s="163" t="s">
        <v>281</v>
      </c>
      <c r="M73" s="163" t="s">
        <v>281</v>
      </c>
    </row>
    <row r="74" spans="1:13" s="192" customFormat="1" ht="30" customHeight="1" x14ac:dyDescent="0.25">
      <c r="A74" s="554" t="s">
        <v>27</v>
      </c>
      <c r="B74" s="554" t="s">
        <v>213</v>
      </c>
      <c r="C74" s="554" t="s">
        <v>263</v>
      </c>
      <c r="D74" s="554" t="s">
        <v>262</v>
      </c>
      <c r="E74" s="562" t="s">
        <v>692</v>
      </c>
      <c r="F74" s="296" t="s">
        <v>258</v>
      </c>
      <c r="G74" s="297" t="s">
        <v>282</v>
      </c>
      <c r="H74" s="298">
        <v>46.2</v>
      </c>
      <c r="I74" s="298"/>
      <c r="J74" s="298">
        <v>0</v>
      </c>
      <c r="K74" s="552">
        <v>0</v>
      </c>
      <c r="L74" s="552">
        <v>0</v>
      </c>
      <c r="M74" s="552">
        <v>0</v>
      </c>
    </row>
    <row r="75" spans="1:13" s="192" customFormat="1" ht="30" customHeight="1" x14ac:dyDescent="0.25">
      <c r="A75" s="555"/>
      <c r="B75" s="555"/>
      <c r="C75" s="555"/>
      <c r="D75" s="555"/>
      <c r="E75" s="565"/>
      <c r="F75" s="296" t="s">
        <v>257</v>
      </c>
      <c r="G75" s="297" t="s">
        <v>256</v>
      </c>
      <c r="H75" s="299">
        <v>1</v>
      </c>
      <c r="I75" s="299"/>
      <c r="J75" s="299">
        <v>0</v>
      </c>
      <c r="K75" s="553"/>
      <c r="L75" s="553"/>
      <c r="M75" s="553"/>
    </row>
    <row r="76" spans="1:13" s="192" customFormat="1" ht="20.100000000000001" customHeight="1" x14ac:dyDescent="0.25">
      <c r="A76" s="556"/>
      <c r="B76" s="556"/>
      <c r="C76" s="556"/>
      <c r="D76" s="556"/>
      <c r="E76" s="365" t="s">
        <v>289</v>
      </c>
      <c r="F76" s="358"/>
      <c r="G76" s="358" t="s">
        <v>281</v>
      </c>
      <c r="H76" s="366" t="s">
        <v>63</v>
      </c>
      <c r="I76" s="193" t="s">
        <v>281</v>
      </c>
      <c r="J76" s="193" t="s">
        <v>281</v>
      </c>
      <c r="K76" s="163" t="s">
        <v>281</v>
      </c>
      <c r="L76" s="163" t="s">
        <v>281</v>
      </c>
      <c r="M76" s="163" t="s">
        <v>281</v>
      </c>
    </row>
    <row r="77" spans="1:13" s="192" customFormat="1" ht="30" customHeight="1" x14ac:dyDescent="0.25">
      <c r="A77" s="554" t="s">
        <v>27</v>
      </c>
      <c r="B77" s="554" t="s">
        <v>213</v>
      </c>
      <c r="C77" s="554" t="s">
        <v>263</v>
      </c>
      <c r="D77" s="554" t="s">
        <v>262</v>
      </c>
      <c r="E77" s="562" t="s">
        <v>693</v>
      </c>
      <c r="F77" s="296" t="s">
        <v>258</v>
      </c>
      <c r="G77" s="297" t="s">
        <v>282</v>
      </c>
      <c r="H77" s="298">
        <v>0</v>
      </c>
      <c r="I77" s="298">
        <v>19.3</v>
      </c>
      <c r="J77" s="298">
        <v>0</v>
      </c>
      <c r="K77" s="552">
        <v>0</v>
      </c>
      <c r="L77" s="552">
        <v>0</v>
      </c>
      <c r="M77" s="552">
        <v>0</v>
      </c>
    </row>
    <row r="78" spans="1:13" s="192" customFormat="1" ht="30" customHeight="1" x14ac:dyDescent="0.25">
      <c r="A78" s="555"/>
      <c r="B78" s="555"/>
      <c r="C78" s="555"/>
      <c r="D78" s="555"/>
      <c r="E78" s="565"/>
      <c r="F78" s="296" t="s">
        <v>257</v>
      </c>
      <c r="G78" s="297" t="s">
        <v>256</v>
      </c>
      <c r="H78" s="299">
        <v>0</v>
      </c>
      <c r="I78" s="299">
        <v>1</v>
      </c>
      <c r="J78" s="299">
        <v>0</v>
      </c>
      <c r="K78" s="553"/>
      <c r="L78" s="553"/>
      <c r="M78" s="553"/>
    </row>
    <row r="79" spans="1:13" s="192" customFormat="1" ht="20.100000000000001" customHeight="1" x14ac:dyDescent="0.25">
      <c r="A79" s="555"/>
      <c r="B79" s="555"/>
      <c r="C79" s="555"/>
      <c r="D79" s="555"/>
      <c r="E79" s="363" t="s">
        <v>570</v>
      </c>
      <c r="F79" s="358" t="s">
        <v>281</v>
      </c>
      <c r="G79" s="358" t="s">
        <v>281</v>
      </c>
      <c r="H79" s="358" t="s">
        <v>281</v>
      </c>
      <c r="I79" s="367" t="s">
        <v>55</v>
      </c>
      <c r="J79" s="358" t="s">
        <v>281</v>
      </c>
      <c r="K79" s="368"/>
      <c r="L79" s="368"/>
      <c r="M79" s="368"/>
    </row>
    <row r="80" spans="1:13" s="192" customFormat="1" ht="20.100000000000001" customHeight="1" x14ac:dyDescent="0.25">
      <c r="A80" s="556"/>
      <c r="B80" s="556"/>
      <c r="C80" s="556"/>
      <c r="D80" s="556"/>
      <c r="E80" s="365" t="s">
        <v>289</v>
      </c>
      <c r="F80" s="358" t="s">
        <v>281</v>
      </c>
      <c r="G80" s="358" t="s">
        <v>281</v>
      </c>
      <c r="H80" s="358" t="s">
        <v>281</v>
      </c>
      <c r="I80" s="367" t="s">
        <v>37</v>
      </c>
      <c r="J80" s="358" t="s">
        <v>281</v>
      </c>
      <c r="K80" s="368"/>
      <c r="L80" s="368"/>
      <c r="M80" s="368"/>
    </row>
    <row r="81" spans="1:13" s="192" customFormat="1" ht="30" customHeight="1" x14ac:dyDescent="0.25">
      <c r="A81" s="573" t="s">
        <v>27</v>
      </c>
      <c r="B81" s="573" t="s">
        <v>18</v>
      </c>
      <c r="C81" s="573" t="s">
        <v>18</v>
      </c>
      <c r="D81" s="573" t="s">
        <v>18</v>
      </c>
      <c r="E81" s="369" t="s">
        <v>259</v>
      </c>
      <c r="F81" s="370" t="s">
        <v>258</v>
      </c>
      <c r="G81" s="161" t="s">
        <v>282</v>
      </c>
      <c r="H81" s="371">
        <f>H83+H87+H90+H93+H96+H99</f>
        <v>294.60000000000002</v>
      </c>
      <c r="I81" s="371">
        <f>I102</f>
        <v>69.2</v>
      </c>
      <c r="J81" s="371">
        <f>J105+J108+J111+J114+J117+J120+J123+J126+J129+J132+J135+J138+J141+J144+J147+J150+J153+J156</f>
        <v>698.88999999999976</v>
      </c>
      <c r="K81" s="575">
        <f>K87+K90+K93+K102+K105+K108+K111+K114+K117+K120+K123+K126+K129+K132+K135+K138+K141+K144+K147+K150+K153+K156</f>
        <v>0</v>
      </c>
      <c r="L81" s="575">
        <f>L87+L90+L93+L102+L105+L108+L111+L114+L117+L120+L123+L126+L129+L132+L135+L138+L141+L144+L147+L150+L153+L156</f>
        <v>0</v>
      </c>
      <c r="M81" s="575">
        <f>M87+M90+M93+M102+M105+M108+M111+M114+M117+M120+M123+M126+M129+M129+M132+M135+M138+M141+M144+M147+M150+M153+M156</f>
        <v>0</v>
      </c>
    </row>
    <row r="82" spans="1:13" s="192" customFormat="1" ht="30" customHeight="1" x14ac:dyDescent="0.25">
      <c r="A82" s="574"/>
      <c r="B82" s="574"/>
      <c r="C82" s="574"/>
      <c r="D82" s="574"/>
      <c r="E82" s="412"/>
      <c r="F82" s="370" t="s">
        <v>257</v>
      </c>
      <c r="G82" s="161" t="s">
        <v>256</v>
      </c>
      <c r="H82" s="191">
        <f>H84+H88+H91+H94+H97+H100</f>
        <v>23</v>
      </c>
      <c r="I82" s="191">
        <f>I88+I91+I94+I103+I106+I109+I112+I115+I118+I121+I124+I127+I130+I133+I136+I139+I142+I145+I148+I151+I154+I157</f>
        <v>2</v>
      </c>
      <c r="J82" s="191">
        <f>J88+J91+J94+J103+J106+J109+J112+J115+J118+J121+J124+J127+J130+J133+J136+J139+J142+J145+J148+J151+J154+J157</f>
        <v>60</v>
      </c>
      <c r="K82" s="576"/>
      <c r="L82" s="576"/>
      <c r="M82" s="576"/>
    </row>
    <row r="83" spans="1:13" ht="30" customHeight="1" x14ac:dyDescent="0.25">
      <c r="A83" s="566" t="s">
        <v>27</v>
      </c>
      <c r="B83" s="554" t="s">
        <v>213</v>
      </c>
      <c r="C83" s="554" t="s">
        <v>18</v>
      </c>
      <c r="D83" s="554" t="s">
        <v>262</v>
      </c>
      <c r="E83" s="562" t="s">
        <v>659</v>
      </c>
      <c r="F83" s="296" t="s">
        <v>258</v>
      </c>
      <c r="G83" s="297" t="s">
        <v>282</v>
      </c>
      <c r="H83" s="298">
        <v>43.9</v>
      </c>
      <c r="I83" s="298">
        <v>0</v>
      </c>
      <c r="J83" s="298">
        <v>0</v>
      </c>
      <c r="K83" s="572">
        <v>0</v>
      </c>
      <c r="L83" s="572">
        <v>0</v>
      </c>
      <c r="M83" s="572">
        <v>0</v>
      </c>
    </row>
    <row r="84" spans="1:13" ht="30" customHeight="1" x14ac:dyDescent="0.25">
      <c r="A84" s="567"/>
      <c r="B84" s="569"/>
      <c r="C84" s="569"/>
      <c r="D84" s="555"/>
      <c r="E84" s="571"/>
      <c r="F84" s="296" t="s">
        <v>257</v>
      </c>
      <c r="G84" s="297" t="s">
        <v>256</v>
      </c>
      <c r="H84" s="299">
        <v>1</v>
      </c>
      <c r="I84" s="299">
        <v>0</v>
      </c>
      <c r="J84" s="299">
        <v>0</v>
      </c>
      <c r="K84" s="572"/>
      <c r="L84" s="572"/>
      <c r="M84" s="572"/>
    </row>
    <row r="85" spans="1:13" ht="30" customHeight="1" x14ac:dyDescent="0.25">
      <c r="A85" s="567"/>
      <c r="B85" s="569"/>
      <c r="C85" s="569"/>
      <c r="D85" s="555"/>
      <c r="E85" s="363" t="s">
        <v>570</v>
      </c>
      <c r="F85" s="358" t="s">
        <v>281</v>
      </c>
      <c r="G85" s="358" t="s">
        <v>281</v>
      </c>
      <c r="H85" s="193" t="s">
        <v>36</v>
      </c>
      <c r="I85" s="358" t="s">
        <v>281</v>
      </c>
      <c r="J85" s="358" t="s">
        <v>281</v>
      </c>
      <c r="K85" s="159" t="s">
        <v>281</v>
      </c>
      <c r="L85" s="159" t="s">
        <v>281</v>
      </c>
      <c r="M85" s="159" t="s">
        <v>281</v>
      </c>
    </row>
    <row r="86" spans="1:13" ht="30" customHeight="1" x14ac:dyDescent="0.25">
      <c r="A86" s="568"/>
      <c r="B86" s="570"/>
      <c r="C86" s="570"/>
      <c r="D86" s="556"/>
      <c r="E86" s="363" t="s">
        <v>289</v>
      </c>
      <c r="F86" s="358" t="s">
        <v>281</v>
      </c>
      <c r="G86" s="358" t="s">
        <v>281</v>
      </c>
      <c r="H86" s="193" t="s">
        <v>36</v>
      </c>
      <c r="I86" s="358" t="s">
        <v>281</v>
      </c>
      <c r="J86" s="358" t="s">
        <v>281</v>
      </c>
      <c r="K86" s="159" t="s">
        <v>281</v>
      </c>
      <c r="L86" s="159" t="s">
        <v>281</v>
      </c>
      <c r="M86" s="159" t="s">
        <v>281</v>
      </c>
    </row>
    <row r="87" spans="1:13" ht="30" customHeight="1" x14ac:dyDescent="0.25">
      <c r="A87" s="554" t="s">
        <v>27</v>
      </c>
      <c r="B87" s="554" t="s">
        <v>213</v>
      </c>
      <c r="C87" s="554" t="s">
        <v>18</v>
      </c>
      <c r="D87" s="557" t="s">
        <v>262</v>
      </c>
      <c r="E87" s="562" t="s">
        <v>290</v>
      </c>
      <c r="F87" s="296" t="s">
        <v>258</v>
      </c>
      <c r="G87" s="297" t="s">
        <v>282</v>
      </c>
      <c r="H87" s="298">
        <v>32.1</v>
      </c>
      <c r="I87" s="298">
        <v>0</v>
      </c>
      <c r="J87" s="298">
        <v>0</v>
      </c>
      <c r="K87" s="552">
        <v>0</v>
      </c>
      <c r="L87" s="552">
        <v>0</v>
      </c>
      <c r="M87" s="552">
        <v>0</v>
      </c>
    </row>
    <row r="88" spans="1:13" ht="30" customHeight="1" x14ac:dyDescent="0.25">
      <c r="A88" s="555"/>
      <c r="B88" s="555"/>
      <c r="C88" s="555"/>
      <c r="D88" s="558"/>
      <c r="E88" s="565"/>
      <c r="F88" s="296" t="s">
        <v>257</v>
      </c>
      <c r="G88" s="297" t="s">
        <v>256</v>
      </c>
      <c r="H88" s="299">
        <v>4</v>
      </c>
      <c r="I88" s="299">
        <v>0</v>
      </c>
      <c r="J88" s="299">
        <v>0</v>
      </c>
      <c r="K88" s="553"/>
      <c r="L88" s="553"/>
      <c r="M88" s="553"/>
    </row>
    <row r="89" spans="1:13" ht="30" customHeight="1" x14ac:dyDescent="0.25">
      <c r="A89" s="556"/>
      <c r="B89" s="556"/>
      <c r="C89" s="556"/>
      <c r="D89" s="559"/>
      <c r="E89" s="196" t="s">
        <v>289</v>
      </c>
      <c r="F89" s="358" t="s">
        <v>281</v>
      </c>
      <c r="G89" s="358" t="s">
        <v>281</v>
      </c>
      <c r="H89" s="358" t="s">
        <v>223</v>
      </c>
      <c r="I89" s="358" t="s">
        <v>281</v>
      </c>
      <c r="J89" s="357" t="s">
        <v>281</v>
      </c>
      <c r="K89" s="159" t="s">
        <v>281</v>
      </c>
      <c r="L89" s="159" t="s">
        <v>281</v>
      </c>
      <c r="M89" s="159" t="s">
        <v>281</v>
      </c>
    </row>
    <row r="90" spans="1:13" s="197" customFormat="1" ht="30" customHeight="1" x14ac:dyDescent="0.25">
      <c r="A90" s="548" t="s">
        <v>27</v>
      </c>
      <c r="B90" s="548" t="s">
        <v>213</v>
      </c>
      <c r="C90" s="548" t="s">
        <v>18</v>
      </c>
      <c r="D90" s="549" t="s">
        <v>262</v>
      </c>
      <c r="E90" s="562" t="s">
        <v>291</v>
      </c>
      <c r="F90" s="296" t="s">
        <v>258</v>
      </c>
      <c r="G90" s="297" t="s">
        <v>282</v>
      </c>
      <c r="H90" s="298">
        <v>40.200000000000003</v>
      </c>
      <c r="I90" s="298">
        <v>0</v>
      </c>
      <c r="J90" s="298">
        <v>0</v>
      </c>
      <c r="K90" s="552">
        <v>0</v>
      </c>
      <c r="L90" s="552">
        <v>0</v>
      </c>
      <c r="M90" s="552">
        <v>0</v>
      </c>
    </row>
    <row r="91" spans="1:13" ht="30" customHeight="1" x14ac:dyDescent="0.25">
      <c r="A91" s="548"/>
      <c r="B91" s="548"/>
      <c r="C91" s="548"/>
      <c r="D91" s="549"/>
      <c r="E91" s="563"/>
      <c r="F91" s="296" t="s">
        <v>257</v>
      </c>
      <c r="G91" s="297" t="s">
        <v>256</v>
      </c>
      <c r="H91" s="299">
        <v>3</v>
      </c>
      <c r="I91" s="299">
        <v>0</v>
      </c>
      <c r="J91" s="299">
        <v>0</v>
      </c>
      <c r="K91" s="564"/>
      <c r="L91" s="564"/>
      <c r="M91" s="564"/>
    </row>
    <row r="92" spans="1:13" ht="30" customHeight="1" x14ac:dyDescent="0.25">
      <c r="A92" s="548"/>
      <c r="B92" s="548"/>
      <c r="C92" s="548"/>
      <c r="D92" s="549"/>
      <c r="E92" s="196" t="s">
        <v>289</v>
      </c>
      <c r="F92" s="358" t="s">
        <v>281</v>
      </c>
      <c r="G92" s="358" t="s">
        <v>281</v>
      </c>
      <c r="H92" s="358" t="s">
        <v>38</v>
      </c>
      <c r="I92" s="358" t="s">
        <v>281</v>
      </c>
      <c r="J92" s="357" t="s">
        <v>281</v>
      </c>
      <c r="K92" s="159" t="s">
        <v>281</v>
      </c>
      <c r="L92" s="159" t="s">
        <v>281</v>
      </c>
      <c r="M92" s="159" t="s">
        <v>281</v>
      </c>
    </row>
    <row r="93" spans="1:13" s="197" customFormat="1" ht="30" customHeight="1" x14ac:dyDescent="0.25">
      <c r="A93" s="548" t="s">
        <v>27</v>
      </c>
      <c r="B93" s="548" t="s">
        <v>213</v>
      </c>
      <c r="C93" s="548" t="s">
        <v>18</v>
      </c>
      <c r="D93" s="549" t="s">
        <v>262</v>
      </c>
      <c r="E93" s="550" t="s">
        <v>292</v>
      </c>
      <c r="F93" s="296" t="s">
        <v>258</v>
      </c>
      <c r="G93" s="297" t="s">
        <v>282</v>
      </c>
      <c r="H93" s="298">
        <v>120.1</v>
      </c>
      <c r="I93" s="298">
        <v>0</v>
      </c>
      <c r="J93" s="298">
        <v>0</v>
      </c>
      <c r="K93" s="546">
        <v>0</v>
      </c>
      <c r="L93" s="546">
        <v>0</v>
      </c>
      <c r="M93" s="546">
        <v>0</v>
      </c>
    </row>
    <row r="94" spans="1:13" ht="30" customHeight="1" x14ac:dyDescent="0.25">
      <c r="A94" s="548"/>
      <c r="B94" s="548"/>
      <c r="C94" s="548"/>
      <c r="D94" s="549"/>
      <c r="E94" s="551"/>
      <c r="F94" s="296" t="s">
        <v>257</v>
      </c>
      <c r="G94" s="297" t="s">
        <v>256</v>
      </c>
      <c r="H94" s="299">
        <v>7</v>
      </c>
      <c r="I94" s="299">
        <v>0</v>
      </c>
      <c r="J94" s="299">
        <v>0</v>
      </c>
      <c r="K94" s="547"/>
      <c r="L94" s="547"/>
      <c r="M94" s="547"/>
    </row>
    <row r="95" spans="1:13" ht="30" customHeight="1" x14ac:dyDescent="0.25">
      <c r="A95" s="548"/>
      <c r="B95" s="548"/>
      <c r="C95" s="548"/>
      <c r="D95" s="549"/>
      <c r="E95" s="198" t="s">
        <v>694</v>
      </c>
      <c r="F95" s="358" t="s">
        <v>281</v>
      </c>
      <c r="G95" s="358" t="s">
        <v>281</v>
      </c>
      <c r="H95" s="358" t="s">
        <v>224</v>
      </c>
      <c r="I95" s="358" t="s">
        <v>281</v>
      </c>
      <c r="J95" s="357" t="s">
        <v>281</v>
      </c>
      <c r="K95" s="159" t="s">
        <v>281</v>
      </c>
      <c r="L95" s="159" t="s">
        <v>281</v>
      </c>
      <c r="M95" s="159" t="s">
        <v>281</v>
      </c>
    </row>
    <row r="96" spans="1:13" s="197" customFormat="1" ht="30" customHeight="1" x14ac:dyDescent="0.25">
      <c r="A96" s="548" t="s">
        <v>27</v>
      </c>
      <c r="B96" s="548" t="s">
        <v>213</v>
      </c>
      <c r="C96" s="548" t="s">
        <v>18</v>
      </c>
      <c r="D96" s="549" t="s">
        <v>262</v>
      </c>
      <c r="E96" s="550" t="s">
        <v>575</v>
      </c>
      <c r="F96" s="296" t="s">
        <v>258</v>
      </c>
      <c r="G96" s="297" t="s">
        <v>282</v>
      </c>
      <c r="H96" s="298">
        <v>23.2</v>
      </c>
      <c r="I96" s="298">
        <v>0</v>
      </c>
      <c r="J96" s="298">
        <v>0</v>
      </c>
      <c r="K96" s="546">
        <v>0</v>
      </c>
      <c r="L96" s="546">
        <v>0</v>
      </c>
      <c r="M96" s="546">
        <v>0</v>
      </c>
    </row>
    <row r="97" spans="1:13" s="197" customFormat="1" ht="30" customHeight="1" x14ac:dyDescent="0.25">
      <c r="A97" s="548"/>
      <c r="B97" s="548"/>
      <c r="C97" s="548"/>
      <c r="D97" s="549"/>
      <c r="E97" s="551"/>
      <c r="F97" s="296" t="s">
        <v>257</v>
      </c>
      <c r="G97" s="297" t="s">
        <v>256</v>
      </c>
      <c r="H97" s="299">
        <v>5</v>
      </c>
      <c r="I97" s="299">
        <v>0</v>
      </c>
      <c r="J97" s="299">
        <v>0</v>
      </c>
      <c r="K97" s="547"/>
      <c r="L97" s="547"/>
      <c r="M97" s="547"/>
    </row>
    <row r="98" spans="1:13" s="197" customFormat="1" ht="30" customHeight="1" x14ac:dyDescent="0.25">
      <c r="A98" s="548"/>
      <c r="B98" s="548"/>
      <c r="C98" s="548"/>
      <c r="D98" s="549"/>
      <c r="E98" s="198" t="s">
        <v>289</v>
      </c>
      <c r="F98" s="358" t="s">
        <v>281</v>
      </c>
      <c r="G98" s="358" t="s">
        <v>281</v>
      </c>
      <c r="H98" s="358" t="s">
        <v>225</v>
      </c>
      <c r="I98" s="358" t="s">
        <v>281</v>
      </c>
      <c r="J98" s="357" t="s">
        <v>281</v>
      </c>
      <c r="K98" s="159" t="s">
        <v>281</v>
      </c>
      <c r="L98" s="159" t="s">
        <v>281</v>
      </c>
      <c r="M98" s="159" t="s">
        <v>281</v>
      </c>
    </row>
    <row r="99" spans="1:13" s="197" customFormat="1" ht="30" customHeight="1" x14ac:dyDescent="0.25">
      <c r="A99" s="554" t="s">
        <v>27</v>
      </c>
      <c r="B99" s="554" t="s">
        <v>213</v>
      </c>
      <c r="C99" s="554" t="s">
        <v>18</v>
      </c>
      <c r="D99" s="557" t="s">
        <v>262</v>
      </c>
      <c r="E99" s="560" t="s">
        <v>648</v>
      </c>
      <c r="F99" s="296" t="s">
        <v>258</v>
      </c>
      <c r="G99" s="297" t="s">
        <v>282</v>
      </c>
      <c r="H99" s="297">
        <v>35.1</v>
      </c>
      <c r="I99" s="298">
        <v>0</v>
      </c>
      <c r="J99" s="298">
        <v>0</v>
      </c>
      <c r="K99" s="552">
        <v>0</v>
      </c>
      <c r="L99" s="552">
        <v>0</v>
      </c>
      <c r="M99" s="552">
        <v>0</v>
      </c>
    </row>
    <row r="100" spans="1:13" s="197" customFormat="1" ht="30" customHeight="1" x14ac:dyDescent="0.25">
      <c r="A100" s="555"/>
      <c r="B100" s="555"/>
      <c r="C100" s="555"/>
      <c r="D100" s="558"/>
      <c r="E100" s="561"/>
      <c r="F100" s="296" t="s">
        <v>257</v>
      </c>
      <c r="G100" s="297" t="s">
        <v>256</v>
      </c>
      <c r="H100" s="297">
        <v>3</v>
      </c>
      <c r="I100" s="297">
        <v>0</v>
      </c>
      <c r="J100" s="334" t="s">
        <v>28</v>
      </c>
      <c r="K100" s="553"/>
      <c r="L100" s="553"/>
      <c r="M100" s="553"/>
    </row>
    <row r="101" spans="1:13" s="197" customFormat="1" ht="30" customHeight="1" x14ac:dyDescent="0.25">
      <c r="A101" s="556"/>
      <c r="B101" s="556"/>
      <c r="C101" s="556"/>
      <c r="D101" s="559"/>
      <c r="E101" s="198" t="s">
        <v>289</v>
      </c>
      <c r="F101" s="358" t="s">
        <v>281</v>
      </c>
      <c r="G101" s="358" t="s">
        <v>281</v>
      </c>
      <c r="H101" s="358" t="s">
        <v>38</v>
      </c>
      <c r="I101" s="358" t="s">
        <v>281</v>
      </c>
      <c r="J101" s="358" t="s">
        <v>281</v>
      </c>
      <c r="K101" s="358" t="s">
        <v>281</v>
      </c>
      <c r="L101" s="358" t="s">
        <v>281</v>
      </c>
      <c r="M101" s="358" t="s">
        <v>281</v>
      </c>
    </row>
    <row r="102" spans="1:13" ht="30" customHeight="1" x14ac:dyDescent="0.25">
      <c r="A102" s="548" t="s">
        <v>27</v>
      </c>
      <c r="B102" s="548" t="s">
        <v>213</v>
      </c>
      <c r="C102" s="548" t="s">
        <v>18</v>
      </c>
      <c r="D102" s="549" t="s">
        <v>262</v>
      </c>
      <c r="E102" s="550" t="s">
        <v>576</v>
      </c>
      <c r="F102" s="296" t="s">
        <v>258</v>
      </c>
      <c r="G102" s="297" t="s">
        <v>282</v>
      </c>
      <c r="H102" s="298">
        <v>0</v>
      </c>
      <c r="I102" s="298">
        <v>69.2</v>
      </c>
      <c r="J102" s="298">
        <v>0</v>
      </c>
      <c r="K102" s="546">
        <v>0</v>
      </c>
      <c r="L102" s="546">
        <v>0</v>
      </c>
      <c r="M102" s="546">
        <v>0</v>
      </c>
    </row>
    <row r="103" spans="1:13" ht="30" customHeight="1" x14ac:dyDescent="0.25">
      <c r="A103" s="548"/>
      <c r="B103" s="548"/>
      <c r="C103" s="548"/>
      <c r="D103" s="549"/>
      <c r="E103" s="551"/>
      <c r="F103" s="296" t="s">
        <v>257</v>
      </c>
      <c r="G103" s="297" t="s">
        <v>256</v>
      </c>
      <c r="H103" s="299">
        <v>0</v>
      </c>
      <c r="I103" s="299">
        <v>2</v>
      </c>
      <c r="J103" s="299">
        <v>0</v>
      </c>
      <c r="K103" s="547"/>
      <c r="L103" s="547"/>
      <c r="M103" s="547"/>
    </row>
    <row r="104" spans="1:13" ht="30" customHeight="1" x14ac:dyDescent="0.25">
      <c r="A104" s="548"/>
      <c r="B104" s="548"/>
      <c r="C104" s="548"/>
      <c r="D104" s="549"/>
      <c r="E104" s="198" t="s">
        <v>289</v>
      </c>
      <c r="F104" s="358" t="s">
        <v>281</v>
      </c>
      <c r="G104" s="358" t="s">
        <v>281</v>
      </c>
      <c r="H104" s="358" t="s">
        <v>281</v>
      </c>
      <c r="I104" s="358" t="s">
        <v>224</v>
      </c>
      <c r="J104" s="357" t="s">
        <v>281</v>
      </c>
      <c r="K104" s="159" t="s">
        <v>281</v>
      </c>
      <c r="L104" s="159" t="s">
        <v>281</v>
      </c>
      <c r="M104" s="159" t="s">
        <v>281</v>
      </c>
    </row>
    <row r="105" spans="1:13" s="197" customFormat="1" ht="30" customHeight="1" x14ac:dyDescent="0.25">
      <c r="A105" s="548" t="s">
        <v>27</v>
      </c>
      <c r="B105" s="548" t="s">
        <v>213</v>
      </c>
      <c r="C105" s="548" t="s">
        <v>18</v>
      </c>
      <c r="D105" s="549" t="s">
        <v>262</v>
      </c>
      <c r="E105" s="550" t="s">
        <v>577</v>
      </c>
      <c r="F105" s="296" t="s">
        <v>258</v>
      </c>
      <c r="G105" s="297" t="s">
        <v>282</v>
      </c>
      <c r="H105" s="298">
        <v>0</v>
      </c>
      <c r="I105" s="298">
        <v>0</v>
      </c>
      <c r="J105" s="298">
        <v>54.5</v>
      </c>
      <c r="K105" s="546">
        <v>0</v>
      </c>
      <c r="L105" s="546">
        <v>0</v>
      </c>
      <c r="M105" s="546">
        <v>0</v>
      </c>
    </row>
    <row r="106" spans="1:13" s="197" customFormat="1" ht="30" customHeight="1" x14ac:dyDescent="0.25">
      <c r="A106" s="548"/>
      <c r="B106" s="548"/>
      <c r="C106" s="548"/>
      <c r="D106" s="549"/>
      <c r="E106" s="551"/>
      <c r="F106" s="296" t="s">
        <v>257</v>
      </c>
      <c r="G106" s="297" t="s">
        <v>256</v>
      </c>
      <c r="H106" s="299">
        <v>0</v>
      </c>
      <c r="I106" s="299">
        <v>0</v>
      </c>
      <c r="J106" s="299">
        <v>8</v>
      </c>
      <c r="K106" s="547"/>
      <c r="L106" s="547"/>
      <c r="M106" s="547"/>
    </row>
    <row r="107" spans="1:13" s="197" customFormat="1" ht="30" customHeight="1" x14ac:dyDescent="0.25">
      <c r="A107" s="548"/>
      <c r="B107" s="548"/>
      <c r="C107" s="548"/>
      <c r="D107" s="549"/>
      <c r="E107" s="198" t="s">
        <v>289</v>
      </c>
      <c r="F107" s="358" t="s">
        <v>281</v>
      </c>
      <c r="G107" s="358" t="s">
        <v>281</v>
      </c>
      <c r="H107" s="358" t="s">
        <v>281</v>
      </c>
      <c r="I107" s="358" t="s">
        <v>281</v>
      </c>
      <c r="J107" s="357" t="s">
        <v>224</v>
      </c>
      <c r="K107" s="159" t="s">
        <v>281</v>
      </c>
      <c r="L107" s="159" t="s">
        <v>281</v>
      </c>
      <c r="M107" s="159" t="s">
        <v>281</v>
      </c>
    </row>
    <row r="108" spans="1:13" s="197" customFormat="1" ht="30" customHeight="1" x14ac:dyDescent="0.25">
      <c r="A108" s="548" t="s">
        <v>27</v>
      </c>
      <c r="B108" s="548" t="s">
        <v>213</v>
      </c>
      <c r="C108" s="548" t="s">
        <v>18</v>
      </c>
      <c r="D108" s="549" t="s">
        <v>262</v>
      </c>
      <c r="E108" s="550" t="s">
        <v>578</v>
      </c>
      <c r="F108" s="296" t="s">
        <v>258</v>
      </c>
      <c r="G108" s="297" t="s">
        <v>282</v>
      </c>
      <c r="H108" s="298">
        <v>0</v>
      </c>
      <c r="I108" s="298">
        <v>0</v>
      </c>
      <c r="J108" s="298">
        <v>48.3</v>
      </c>
      <c r="K108" s="546">
        <v>0</v>
      </c>
      <c r="L108" s="546">
        <v>0</v>
      </c>
      <c r="M108" s="546">
        <v>0</v>
      </c>
    </row>
    <row r="109" spans="1:13" s="197" customFormat="1" ht="30" customHeight="1" x14ac:dyDescent="0.25">
      <c r="A109" s="548"/>
      <c r="B109" s="548"/>
      <c r="C109" s="548"/>
      <c r="D109" s="549"/>
      <c r="E109" s="551"/>
      <c r="F109" s="296" t="s">
        <v>257</v>
      </c>
      <c r="G109" s="297" t="s">
        <v>256</v>
      </c>
      <c r="H109" s="299">
        <v>0</v>
      </c>
      <c r="I109" s="299">
        <v>0</v>
      </c>
      <c r="J109" s="299">
        <v>2</v>
      </c>
      <c r="K109" s="547"/>
      <c r="L109" s="547"/>
      <c r="M109" s="547"/>
    </row>
    <row r="110" spans="1:13" s="197" customFormat="1" ht="30" customHeight="1" x14ac:dyDescent="0.25">
      <c r="A110" s="548"/>
      <c r="B110" s="548"/>
      <c r="C110" s="548"/>
      <c r="D110" s="549"/>
      <c r="E110" s="198" t="s">
        <v>289</v>
      </c>
      <c r="F110" s="358" t="s">
        <v>281</v>
      </c>
      <c r="G110" s="358" t="s">
        <v>281</v>
      </c>
      <c r="H110" s="358" t="s">
        <v>281</v>
      </c>
      <c r="I110" s="358" t="s">
        <v>281</v>
      </c>
      <c r="J110" s="357" t="s">
        <v>224</v>
      </c>
      <c r="K110" s="159" t="s">
        <v>281</v>
      </c>
      <c r="L110" s="159" t="s">
        <v>281</v>
      </c>
      <c r="M110" s="159" t="s">
        <v>281</v>
      </c>
    </row>
    <row r="111" spans="1:13" s="197" customFormat="1" ht="30" customHeight="1" x14ac:dyDescent="0.25">
      <c r="A111" s="548" t="s">
        <v>27</v>
      </c>
      <c r="B111" s="548" t="s">
        <v>213</v>
      </c>
      <c r="C111" s="548" t="s">
        <v>18</v>
      </c>
      <c r="D111" s="549" t="s">
        <v>262</v>
      </c>
      <c r="E111" s="550" t="s">
        <v>579</v>
      </c>
      <c r="F111" s="296" t="s">
        <v>258</v>
      </c>
      <c r="G111" s="297" t="s">
        <v>282</v>
      </c>
      <c r="H111" s="298">
        <v>0</v>
      </c>
      <c r="I111" s="298">
        <v>0</v>
      </c>
      <c r="J111" s="298">
        <v>70.739999999999995</v>
      </c>
      <c r="K111" s="546">
        <v>0</v>
      </c>
      <c r="L111" s="546">
        <v>0</v>
      </c>
      <c r="M111" s="546">
        <v>0</v>
      </c>
    </row>
    <row r="112" spans="1:13" s="197" customFormat="1" ht="30" customHeight="1" x14ac:dyDescent="0.25">
      <c r="A112" s="548"/>
      <c r="B112" s="548"/>
      <c r="C112" s="548"/>
      <c r="D112" s="549"/>
      <c r="E112" s="551"/>
      <c r="F112" s="296" t="s">
        <v>257</v>
      </c>
      <c r="G112" s="297" t="s">
        <v>256</v>
      </c>
      <c r="H112" s="299">
        <v>0</v>
      </c>
      <c r="I112" s="299">
        <v>0</v>
      </c>
      <c r="J112" s="299">
        <v>5</v>
      </c>
      <c r="K112" s="547"/>
      <c r="L112" s="547"/>
      <c r="M112" s="547"/>
    </row>
    <row r="113" spans="1:13" s="197" customFormat="1" ht="30" customHeight="1" x14ac:dyDescent="0.25">
      <c r="A113" s="548"/>
      <c r="B113" s="548"/>
      <c r="C113" s="548"/>
      <c r="D113" s="549"/>
      <c r="E113" s="198" t="s">
        <v>289</v>
      </c>
      <c r="F113" s="358" t="s">
        <v>281</v>
      </c>
      <c r="G113" s="358" t="s">
        <v>281</v>
      </c>
      <c r="H113" s="358" t="s">
        <v>281</v>
      </c>
      <c r="I113" s="358" t="s">
        <v>281</v>
      </c>
      <c r="J113" s="357" t="s">
        <v>224</v>
      </c>
      <c r="K113" s="159" t="s">
        <v>281</v>
      </c>
      <c r="L113" s="159" t="s">
        <v>281</v>
      </c>
      <c r="M113" s="159" t="s">
        <v>281</v>
      </c>
    </row>
    <row r="114" spans="1:13" s="197" customFormat="1" ht="30" customHeight="1" x14ac:dyDescent="0.25">
      <c r="A114" s="548" t="s">
        <v>27</v>
      </c>
      <c r="B114" s="548" t="s">
        <v>213</v>
      </c>
      <c r="C114" s="548" t="s">
        <v>18</v>
      </c>
      <c r="D114" s="549" t="s">
        <v>262</v>
      </c>
      <c r="E114" s="550" t="s">
        <v>580</v>
      </c>
      <c r="F114" s="296" t="s">
        <v>258</v>
      </c>
      <c r="G114" s="297" t="s">
        <v>282</v>
      </c>
      <c r="H114" s="298">
        <v>0</v>
      </c>
      <c r="I114" s="298">
        <v>0</v>
      </c>
      <c r="J114" s="298">
        <v>51.8</v>
      </c>
      <c r="K114" s="546">
        <v>0</v>
      </c>
      <c r="L114" s="546">
        <v>0</v>
      </c>
      <c r="M114" s="546">
        <v>0</v>
      </c>
    </row>
    <row r="115" spans="1:13" s="197" customFormat="1" ht="30" customHeight="1" x14ac:dyDescent="0.25">
      <c r="A115" s="548"/>
      <c r="B115" s="548"/>
      <c r="C115" s="548"/>
      <c r="D115" s="549"/>
      <c r="E115" s="551"/>
      <c r="F115" s="296" t="s">
        <v>257</v>
      </c>
      <c r="G115" s="297" t="s">
        <v>256</v>
      </c>
      <c r="H115" s="299">
        <v>0</v>
      </c>
      <c r="I115" s="299">
        <v>0</v>
      </c>
      <c r="J115" s="299">
        <v>1</v>
      </c>
      <c r="K115" s="547"/>
      <c r="L115" s="547"/>
      <c r="M115" s="547"/>
    </row>
    <row r="116" spans="1:13" s="197" customFormat="1" ht="30" customHeight="1" x14ac:dyDescent="0.25">
      <c r="A116" s="548"/>
      <c r="B116" s="548"/>
      <c r="C116" s="548"/>
      <c r="D116" s="549"/>
      <c r="E116" s="198" t="s">
        <v>289</v>
      </c>
      <c r="F116" s="358" t="s">
        <v>281</v>
      </c>
      <c r="G116" s="358" t="s">
        <v>281</v>
      </c>
      <c r="H116" s="358" t="s">
        <v>281</v>
      </c>
      <c r="I116" s="358" t="s">
        <v>281</v>
      </c>
      <c r="J116" s="357" t="s">
        <v>224</v>
      </c>
      <c r="K116" s="159" t="s">
        <v>281</v>
      </c>
      <c r="L116" s="159" t="s">
        <v>281</v>
      </c>
      <c r="M116" s="159" t="s">
        <v>281</v>
      </c>
    </row>
    <row r="117" spans="1:13" s="197" customFormat="1" ht="30" customHeight="1" x14ac:dyDescent="0.25">
      <c r="A117" s="548" t="s">
        <v>27</v>
      </c>
      <c r="B117" s="548" t="s">
        <v>213</v>
      </c>
      <c r="C117" s="548" t="s">
        <v>18</v>
      </c>
      <c r="D117" s="549" t="s">
        <v>262</v>
      </c>
      <c r="E117" s="550" t="s">
        <v>581</v>
      </c>
      <c r="F117" s="296" t="s">
        <v>258</v>
      </c>
      <c r="G117" s="297" t="s">
        <v>282</v>
      </c>
      <c r="H117" s="298">
        <v>0</v>
      </c>
      <c r="I117" s="298">
        <v>0</v>
      </c>
      <c r="J117" s="298">
        <v>43.7</v>
      </c>
      <c r="K117" s="546">
        <v>0</v>
      </c>
      <c r="L117" s="546">
        <v>0</v>
      </c>
      <c r="M117" s="546">
        <v>0</v>
      </c>
    </row>
    <row r="118" spans="1:13" s="197" customFormat="1" ht="30" customHeight="1" x14ac:dyDescent="0.25">
      <c r="A118" s="548"/>
      <c r="B118" s="548"/>
      <c r="C118" s="548"/>
      <c r="D118" s="549"/>
      <c r="E118" s="551"/>
      <c r="F118" s="296" t="s">
        <v>257</v>
      </c>
      <c r="G118" s="297" t="s">
        <v>256</v>
      </c>
      <c r="H118" s="299">
        <v>0</v>
      </c>
      <c r="I118" s="299">
        <v>0</v>
      </c>
      <c r="J118" s="299">
        <v>6</v>
      </c>
      <c r="K118" s="547"/>
      <c r="L118" s="547"/>
      <c r="M118" s="547"/>
    </row>
    <row r="119" spans="1:13" s="197" customFormat="1" ht="30" customHeight="1" x14ac:dyDescent="0.25">
      <c r="A119" s="548"/>
      <c r="B119" s="548"/>
      <c r="C119" s="548"/>
      <c r="D119" s="549"/>
      <c r="E119" s="198" t="s">
        <v>289</v>
      </c>
      <c r="F119" s="358" t="s">
        <v>281</v>
      </c>
      <c r="G119" s="358" t="s">
        <v>281</v>
      </c>
      <c r="H119" s="358" t="s">
        <v>281</v>
      </c>
      <c r="I119" s="358" t="s">
        <v>281</v>
      </c>
      <c r="J119" s="357" t="s">
        <v>224</v>
      </c>
      <c r="K119" s="159" t="s">
        <v>281</v>
      </c>
      <c r="L119" s="159" t="s">
        <v>281</v>
      </c>
      <c r="M119" s="159" t="s">
        <v>281</v>
      </c>
    </row>
    <row r="120" spans="1:13" s="197" customFormat="1" ht="30" customHeight="1" x14ac:dyDescent="0.25">
      <c r="A120" s="548" t="s">
        <v>27</v>
      </c>
      <c r="B120" s="548" t="s">
        <v>213</v>
      </c>
      <c r="C120" s="548" t="s">
        <v>18</v>
      </c>
      <c r="D120" s="549" t="s">
        <v>262</v>
      </c>
      <c r="E120" s="550" t="s">
        <v>582</v>
      </c>
      <c r="F120" s="296" t="s">
        <v>258</v>
      </c>
      <c r="G120" s="297" t="s">
        <v>282</v>
      </c>
      <c r="H120" s="298">
        <v>0</v>
      </c>
      <c r="I120" s="298">
        <v>0</v>
      </c>
      <c r="J120" s="298">
        <v>31.8</v>
      </c>
      <c r="K120" s="546">
        <v>0</v>
      </c>
      <c r="L120" s="546">
        <v>0</v>
      </c>
      <c r="M120" s="546">
        <v>0</v>
      </c>
    </row>
    <row r="121" spans="1:13" s="197" customFormat="1" ht="30" customHeight="1" x14ac:dyDescent="0.25">
      <c r="A121" s="548"/>
      <c r="B121" s="548"/>
      <c r="C121" s="548"/>
      <c r="D121" s="549"/>
      <c r="E121" s="551"/>
      <c r="F121" s="296" t="s">
        <v>257</v>
      </c>
      <c r="G121" s="297" t="s">
        <v>256</v>
      </c>
      <c r="H121" s="299">
        <v>0</v>
      </c>
      <c r="I121" s="299">
        <v>0</v>
      </c>
      <c r="J121" s="299">
        <v>2</v>
      </c>
      <c r="K121" s="547"/>
      <c r="L121" s="547"/>
      <c r="M121" s="547"/>
    </row>
    <row r="122" spans="1:13" s="197" customFormat="1" ht="30" customHeight="1" x14ac:dyDescent="0.25">
      <c r="A122" s="548"/>
      <c r="B122" s="548"/>
      <c r="C122" s="548"/>
      <c r="D122" s="549"/>
      <c r="E122" s="198" t="s">
        <v>289</v>
      </c>
      <c r="F122" s="358" t="s">
        <v>281</v>
      </c>
      <c r="G122" s="358" t="s">
        <v>281</v>
      </c>
      <c r="H122" s="358" t="s">
        <v>281</v>
      </c>
      <c r="I122" s="358" t="s">
        <v>281</v>
      </c>
      <c r="J122" s="357" t="s">
        <v>224</v>
      </c>
      <c r="K122" s="159" t="s">
        <v>281</v>
      </c>
      <c r="L122" s="159" t="s">
        <v>281</v>
      </c>
      <c r="M122" s="159" t="s">
        <v>281</v>
      </c>
    </row>
    <row r="123" spans="1:13" s="197" customFormat="1" ht="30" customHeight="1" x14ac:dyDescent="0.25">
      <c r="A123" s="548" t="s">
        <v>27</v>
      </c>
      <c r="B123" s="548" t="s">
        <v>213</v>
      </c>
      <c r="C123" s="548" t="s">
        <v>18</v>
      </c>
      <c r="D123" s="549" t="s">
        <v>262</v>
      </c>
      <c r="E123" s="550" t="s">
        <v>583</v>
      </c>
      <c r="F123" s="296" t="s">
        <v>258</v>
      </c>
      <c r="G123" s="297" t="s">
        <v>282</v>
      </c>
      <c r="H123" s="298">
        <v>0</v>
      </c>
      <c r="I123" s="298">
        <v>0</v>
      </c>
      <c r="J123" s="298">
        <v>34.4</v>
      </c>
      <c r="K123" s="546">
        <v>0</v>
      </c>
      <c r="L123" s="546">
        <v>0</v>
      </c>
      <c r="M123" s="546">
        <v>0</v>
      </c>
    </row>
    <row r="124" spans="1:13" s="197" customFormat="1" ht="30" customHeight="1" x14ac:dyDescent="0.25">
      <c r="A124" s="548"/>
      <c r="B124" s="548"/>
      <c r="C124" s="548"/>
      <c r="D124" s="549"/>
      <c r="E124" s="551"/>
      <c r="F124" s="296" t="s">
        <v>257</v>
      </c>
      <c r="G124" s="297" t="s">
        <v>256</v>
      </c>
      <c r="H124" s="299">
        <v>0</v>
      </c>
      <c r="I124" s="299">
        <v>0</v>
      </c>
      <c r="J124" s="299">
        <v>2</v>
      </c>
      <c r="K124" s="547"/>
      <c r="L124" s="547"/>
      <c r="M124" s="547"/>
    </row>
    <row r="125" spans="1:13" s="197" customFormat="1" ht="30" customHeight="1" x14ac:dyDescent="0.25">
      <c r="A125" s="548"/>
      <c r="B125" s="548"/>
      <c r="C125" s="548"/>
      <c r="D125" s="549"/>
      <c r="E125" s="198" t="s">
        <v>289</v>
      </c>
      <c r="F125" s="358" t="s">
        <v>281</v>
      </c>
      <c r="G125" s="358" t="s">
        <v>281</v>
      </c>
      <c r="H125" s="358" t="s">
        <v>281</v>
      </c>
      <c r="I125" s="358" t="s">
        <v>281</v>
      </c>
      <c r="J125" s="357" t="s">
        <v>224</v>
      </c>
      <c r="K125" s="159" t="s">
        <v>281</v>
      </c>
      <c r="L125" s="159" t="s">
        <v>281</v>
      </c>
      <c r="M125" s="159" t="s">
        <v>281</v>
      </c>
    </row>
    <row r="126" spans="1:13" s="197" customFormat="1" ht="30" customHeight="1" x14ac:dyDescent="0.25">
      <c r="A126" s="548" t="s">
        <v>27</v>
      </c>
      <c r="B126" s="548" t="s">
        <v>213</v>
      </c>
      <c r="C126" s="548" t="s">
        <v>18</v>
      </c>
      <c r="D126" s="549" t="s">
        <v>262</v>
      </c>
      <c r="E126" s="550" t="s">
        <v>584</v>
      </c>
      <c r="F126" s="296" t="s">
        <v>258</v>
      </c>
      <c r="G126" s="297" t="s">
        <v>282</v>
      </c>
      <c r="H126" s="298">
        <v>0</v>
      </c>
      <c r="I126" s="298">
        <v>0</v>
      </c>
      <c r="J126" s="298">
        <v>32.5</v>
      </c>
      <c r="K126" s="546">
        <v>0</v>
      </c>
      <c r="L126" s="546">
        <v>0</v>
      </c>
      <c r="M126" s="546">
        <v>0</v>
      </c>
    </row>
    <row r="127" spans="1:13" s="197" customFormat="1" ht="30" customHeight="1" x14ac:dyDescent="0.25">
      <c r="A127" s="548"/>
      <c r="B127" s="548"/>
      <c r="C127" s="548"/>
      <c r="D127" s="549"/>
      <c r="E127" s="551"/>
      <c r="F127" s="296" t="s">
        <v>257</v>
      </c>
      <c r="G127" s="297" t="s">
        <v>256</v>
      </c>
      <c r="H127" s="299">
        <v>0</v>
      </c>
      <c r="I127" s="299">
        <v>0</v>
      </c>
      <c r="J127" s="299">
        <v>2</v>
      </c>
      <c r="K127" s="547"/>
      <c r="L127" s="547"/>
      <c r="M127" s="547"/>
    </row>
    <row r="128" spans="1:13" s="197" customFormat="1" ht="30" customHeight="1" x14ac:dyDescent="0.25">
      <c r="A128" s="548"/>
      <c r="B128" s="548"/>
      <c r="C128" s="548"/>
      <c r="D128" s="549"/>
      <c r="E128" s="198" t="s">
        <v>289</v>
      </c>
      <c r="F128" s="358" t="s">
        <v>281</v>
      </c>
      <c r="G128" s="358" t="s">
        <v>281</v>
      </c>
      <c r="H128" s="358" t="s">
        <v>281</v>
      </c>
      <c r="I128" s="358" t="s">
        <v>281</v>
      </c>
      <c r="J128" s="357" t="s">
        <v>224</v>
      </c>
      <c r="K128" s="159" t="s">
        <v>281</v>
      </c>
      <c r="L128" s="159" t="s">
        <v>281</v>
      </c>
      <c r="M128" s="159" t="s">
        <v>281</v>
      </c>
    </row>
    <row r="129" spans="1:13" s="197" customFormat="1" ht="30" customHeight="1" x14ac:dyDescent="0.25">
      <c r="A129" s="548" t="s">
        <v>27</v>
      </c>
      <c r="B129" s="548" t="s">
        <v>213</v>
      </c>
      <c r="C129" s="548" t="s">
        <v>18</v>
      </c>
      <c r="D129" s="549" t="s">
        <v>262</v>
      </c>
      <c r="E129" s="550" t="s">
        <v>585</v>
      </c>
      <c r="F129" s="296" t="s">
        <v>258</v>
      </c>
      <c r="G129" s="297" t="s">
        <v>282</v>
      </c>
      <c r="H129" s="298">
        <v>0</v>
      </c>
      <c r="I129" s="298">
        <v>0</v>
      </c>
      <c r="J129" s="298">
        <v>32.5</v>
      </c>
      <c r="K129" s="546">
        <v>0</v>
      </c>
      <c r="L129" s="546">
        <v>0</v>
      </c>
      <c r="M129" s="546">
        <v>0</v>
      </c>
    </row>
    <row r="130" spans="1:13" s="197" customFormat="1" ht="30" customHeight="1" x14ac:dyDescent="0.25">
      <c r="A130" s="548"/>
      <c r="B130" s="548"/>
      <c r="C130" s="548"/>
      <c r="D130" s="549"/>
      <c r="E130" s="551"/>
      <c r="F130" s="296" t="s">
        <v>257</v>
      </c>
      <c r="G130" s="297" t="s">
        <v>256</v>
      </c>
      <c r="H130" s="299">
        <v>0</v>
      </c>
      <c r="I130" s="299">
        <v>0</v>
      </c>
      <c r="J130" s="299">
        <v>1</v>
      </c>
      <c r="K130" s="547"/>
      <c r="L130" s="547"/>
      <c r="M130" s="547"/>
    </row>
    <row r="131" spans="1:13" s="197" customFormat="1" ht="30" customHeight="1" x14ac:dyDescent="0.25">
      <c r="A131" s="548"/>
      <c r="B131" s="548"/>
      <c r="C131" s="548"/>
      <c r="D131" s="549"/>
      <c r="E131" s="198" t="s">
        <v>289</v>
      </c>
      <c r="F131" s="358" t="s">
        <v>281</v>
      </c>
      <c r="G131" s="358" t="s">
        <v>281</v>
      </c>
      <c r="H131" s="358" t="s">
        <v>281</v>
      </c>
      <c r="I131" s="358" t="s">
        <v>281</v>
      </c>
      <c r="J131" s="357" t="s">
        <v>224</v>
      </c>
      <c r="K131" s="159" t="s">
        <v>281</v>
      </c>
      <c r="L131" s="159" t="s">
        <v>281</v>
      </c>
      <c r="M131" s="159" t="s">
        <v>281</v>
      </c>
    </row>
    <row r="132" spans="1:13" s="197" customFormat="1" ht="30" customHeight="1" x14ac:dyDescent="0.25">
      <c r="A132" s="548" t="s">
        <v>27</v>
      </c>
      <c r="B132" s="548" t="s">
        <v>213</v>
      </c>
      <c r="C132" s="548" t="s">
        <v>18</v>
      </c>
      <c r="D132" s="549" t="s">
        <v>262</v>
      </c>
      <c r="E132" s="550" t="s">
        <v>586</v>
      </c>
      <c r="F132" s="296" t="s">
        <v>258</v>
      </c>
      <c r="G132" s="297" t="s">
        <v>282</v>
      </c>
      <c r="H132" s="298">
        <v>0</v>
      </c>
      <c r="I132" s="298">
        <v>0</v>
      </c>
      <c r="J132" s="298">
        <v>34.1</v>
      </c>
      <c r="K132" s="546">
        <v>0</v>
      </c>
      <c r="L132" s="546">
        <v>0</v>
      </c>
      <c r="M132" s="546">
        <v>0</v>
      </c>
    </row>
    <row r="133" spans="1:13" s="197" customFormat="1" ht="30" customHeight="1" x14ac:dyDescent="0.25">
      <c r="A133" s="548"/>
      <c r="B133" s="548"/>
      <c r="C133" s="548"/>
      <c r="D133" s="549"/>
      <c r="E133" s="551"/>
      <c r="F133" s="296" t="s">
        <v>257</v>
      </c>
      <c r="G133" s="297" t="s">
        <v>256</v>
      </c>
      <c r="H133" s="299">
        <v>0</v>
      </c>
      <c r="I133" s="299">
        <v>0</v>
      </c>
      <c r="J133" s="299">
        <v>5</v>
      </c>
      <c r="K133" s="547"/>
      <c r="L133" s="547"/>
      <c r="M133" s="547"/>
    </row>
    <row r="134" spans="1:13" s="197" customFormat="1" ht="30" customHeight="1" x14ac:dyDescent="0.25">
      <c r="A134" s="548"/>
      <c r="B134" s="548"/>
      <c r="C134" s="548"/>
      <c r="D134" s="549"/>
      <c r="E134" s="198" t="s">
        <v>289</v>
      </c>
      <c r="F134" s="358" t="s">
        <v>281</v>
      </c>
      <c r="G134" s="358" t="s">
        <v>281</v>
      </c>
      <c r="H134" s="358" t="s">
        <v>281</v>
      </c>
      <c r="I134" s="358" t="s">
        <v>281</v>
      </c>
      <c r="J134" s="357" t="s">
        <v>224</v>
      </c>
      <c r="K134" s="159" t="s">
        <v>281</v>
      </c>
      <c r="L134" s="159" t="s">
        <v>281</v>
      </c>
      <c r="M134" s="159" t="s">
        <v>281</v>
      </c>
    </row>
    <row r="135" spans="1:13" s="197" customFormat="1" ht="30" customHeight="1" x14ac:dyDescent="0.25">
      <c r="A135" s="548" t="s">
        <v>27</v>
      </c>
      <c r="B135" s="548" t="s">
        <v>213</v>
      </c>
      <c r="C135" s="548" t="s">
        <v>18</v>
      </c>
      <c r="D135" s="549" t="s">
        <v>262</v>
      </c>
      <c r="E135" s="550" t="s">
        <v>587</v>
      </c>
      <c r="F135" s="296" t="s">
        <v>258</v>
      </c>
      <c r="G135" s="297" t="s">
        <v>282</v>
      </c>
      <c r="H135" s="298">
        <v>0</v>
      </c>
      <c r="I135" s="298">
        <v>0</v>
      </c>
      <c r="J135" s="298">
        <v>16.95</v>
      </c>
      <c r="K135" s="546">
        <v>0</v>
      </c>
      <c r="L135" s="546">
        <v>0</v>
      </c>
      <c r="M135" s="546">
        <v>0</v>
      </c>
    </row>
    <row r="136" spans="1:13" s="197" customFormat="1" ht="30" customHeight="1" x14ac:dyDescent="0.25">
      <c r="A136" s="548"/>
      <c r="B136" s="548"/>
      <c r="C136" s="548"/>
      <c r="D136" s="549"/>
      <c r="E136" s="551"/>
      <c r="F136" s="296" t="s">
        <v>257</v>
      </c>
      <c r="G136" s="297" t="s">
        <v>256</v>
      </c>
      <c r="H136" s="299">
        <v>0</v>
      </c>
      <c r="I136" s="299">
        <v>0</v>
      </c>
      <c r="J136" s="299">
        <v>1</v>
      </c>
      <c r="K136" s="547"/>
      <c r="L136" s="547"/>
      <c r="M136" s="547"/>
    </row>
    <row r="137" spans="1:13" s="197" customFormat="1" ht="30" customHeight="1" x14ac:dyDescent="0.25">
      <c r="A137" s="548"/>
      <c r="B137" s="548"/>
      <c r="C137" s="548"/>
      <c r="D137" s="549"/>
      <c r="E137" s="198" t="s">
        <v>289</v>
      </c>
      <c r="F137" s="358" t="s">
        <v>281</v>
      </c>
      <c r="G137" s="358" t="s">
        <v>281</v>
      </c>
      <c r="H137" s="358" t="s">
        <v>281</v>
      </c>
      <c r="I137" s="358" t="s">
        <v>281</v>
      </c>
      <c r="J137" s="357" t="s">
        <v>224</v>
      </c>
      <c r="K137" s="159" t="s">
        <v>281</v>
      </c>
      <c r="L137" s="159" t="s">
        <v>281</v>
      </c>
      <c r="M137" s="159" t="s">
        <v>281</v>
      </c>
    </row>
    <row r="138" spans="1:13" s="197" customFormat="1" ht="30" customHeight="1" x14ac:dyDescent="0.25">
      <c r="A138" s="548" t="s">
        <v>27</v>
      </c>
      <c r="B138" s="548" t="s">
        <v>213</v>
      </c>
      <c r="C138" s="548" t="s">
        <v>18</v>
      </c>
      <c r="D138" s="549" t="s">
        <v>262</v>
      </c>
      <c r="E138" s="550" t="s">
        <v>588</v>
      </c>
      <c r="F138" s="296" t="s">
        <v>258</v>
      </c>
      <c r="G138" s="297" t="s">
        <v>282</v>
      </c>
      <c r="H138" s="298">
        <v>0</v>
      </c>
      <c r="I138" s="298">
        <v>0</v>
      </c>
      <c r="J138" s="298">
        <v>49.4</v>
      </c>
      <c r="K138" s="546">
        <v>0</v>
      </c>
      <c r="L138" s="546">
        <v>0</v>
      </c>
      <c r="M138" s="546">
        <v>0</v>
      </c>
    </row>
    <row r="139" spans="1:13" s="197" customFormat="1" ht="30" customHeight="1" x14ac:dyDescent="0.25">
      <c r="A139" s="548"/>
      <c r="B139" s="548"/>
      <c r="C139" s="548"/>
      <c r="D139" s="549"/>
      <c r="E139" s="551"/>
      <c r="F139" s="296" t="s">
        <v>257</v>
      </c>
      <c r="G139" s="297" t="s">
        <v>256</v>
      </c>
      <c r="H139" s="299">
        <v>0</v>
      </c>
      <c r="I139" s="299">
        <v>0</v>
      </c>
      <c r="J139" s="299">
        <v>9</v>
      </c>
      <c r="K139" s="547"/>
      <c r="L139" s="547"/>
      <c r="M139" s="547"/>
    </row>
    <row r="140" spans="1:13" s="197" customFormat="1" ht="30" customHeight="1" x14ac:dyDescent="0.25">
      <c r="A140" s="548"/>
      <c r="B140" s="548"/>
      <c r="C140" s="548"/>
      <c r="D140" s="549"/>
      <c r="E140" s="198" t="s">
        <v>289</v>
      </c>
      <c r="F140" s="358" t="s">
        <v>281</v>
      </c>
      <c r="G140" s="358" t="s">
        <v>281</v>
      </c>
      <c r="H140" s="358" t="s">
        <v>281</v>
      </c>
      <c r="I140" s="358" t="s">
        <v>281</v>
      </c>
      <c r="J140" s="357" t="s">
        <v>224</v>
      </c>
      <c r="K140" s="159" t="s">
        <v>281</v>
      </c>
      <c r="L140" s="159" t="s">
        <v>281</v>
      </c>
      <c r="M140" s="159" t="s">
        <v>281</v>
      </c>
    </row>
    <row r="141" spans="1:13" s="197" customFormat="1" ht="30" customHeight="1" x14ac:dyDescent="0.25">
      <c r="A141" s="548" t="s">
        <v>27</v>
      </c>
      <c r="B141" s="548" t="s">
        <v>213</v>
      </c>
      <c r="C141" s="548" t="s">
        <v>18</v>
      </c>
      <c r="D141" s="549" t="s">
        <v>262</v>
      </c>
      <c r="E141" s="550" t="s">
        <v>589</v>
      </c>
      <c r="F141" s="296" t="s">
        <v>258</v>
      </c>
      <c r="G141" s="297" t="s">
        <v>282</v>
      </c>
      <c r="H141" s="298">
        <v>0</v>
      </c>
      <c r="I141" s="298">
        <v>0</v>
      </c>
      <c r="J141" s="298">
        <v>32.299999999999997</v>
      </c>
      <c r="K141" s="546">
        <v>0</v>
      </c>
      <c r="L141" s="546">
        <v>0</v>
      </c>
      <c r="M141" s="546">
        <v>0</v>
      </c>
    </row>
    <row r="142" spans="1:13" s="197" customFormat="1" ht="30" customHeight="1" x14ac:dyDescent="0.25">
      <c r="A142" s="548"/>
      <c r="B142" s="548"/>
      <c r="C142" s="548"/>
      <c r="D142" s="549"/>
      <c r="E142" s="551"/>
      <c r="F142" s="296" t="s">
        <v>257</v>
      </c>
      <c r="G142" s="297" t="s">
        <v>256</v>
      </c>
      <c r="H142" s="299">
        <v>0</v>
      </c>
      <c r="I142" s="299">
        <v>0</v>
      </c>
      <c r="J142" s="299">
        <v>1</v>
      </c>
      <c r="K142" s="547"/>
      <c r="L142" s="547"/>
      <c r="M142" s="547"/>
    </row>
    <row r="143" spans="1:13" s="197" customFormat="1" ht="30" customHeight="1" x14ac:dyDescent="0.25">
      <c r="A143" s="548"/>
      <c r="B143" s="548"/>
      <c r="C143" s="548"/>
      <c r="D143" s="549"/>
      <c r="E143" s="198" t="s">
        <v>289</v>
      </c>
      <c r="F143" s="358" t="s">
        <v>281</v>
      </c>
      <c r="G143" s="358" t="s">
        <v>281</v>
      </c>
      <c r="H143" s="358" t="s">
        <v>281</v>
      </c>
      <c r="I143" s="358" t="s">
        <v>281</v>
      </c>
      <c r="J143" s="357" t="s">
        <v>224</v>
      </c>
      <c r="K143" s="159" t="s">
        <v>281</v>
      </c>
      <c r="L143" s="159" t="s">
        <v>281</v>
      </c>
      <c r="M143" s="159" t="s">
        <v>281</v>
      </c>
    </row>
    <row r="144" spans="1:13" s="197" customFormat="1" ht="30" customHeight="1" x14ac:dyDescent="0.25">
      <c r="A144" s="548" t="s">
        <v>27</v>
      </c>
      <c r="B144" s="548" t="s">
        <v>213</v>
      </c>
      <c r="C144" s="548" t="s">
        <v>18</v>
      </c>
      <c r="D144" s="549" t="s">
        <v>262</v>
      </c>
      <c r="E144" s="550" t="s">
        <v>590</v>
      </c>
      <c r="F144" s="296" t="s">
        <v>258</v>
      </c>
      <c r="G144" s="297" t="s">
        <v>282</v>
      </c>
      <c r="H144" s="298">
        <v>0</v>
      </c>
      <c r="I144" s="298">
        <v>0</v>
      </c>
      <c r="J144" s="298">
        <v>36.9</v>
      </c>
      <c r="K144" s="546">
        <v>0</v>
      </c>
      <c r="L144" s="546">
        <v>0</v>
      </c>
      <c r="M144" s="546">
        <v>0</v>
      </c>
    </row>
    <row r="145" spans="1:13" s="197" customFormat="1" ht="30" customHeight="1" x14ac:dyDescent="0.25">
      <c r="A145" s="548"/>
      <c r="B145" s="548"/>
      <c r="C145" s="548"/>
      <c r="D145" s="549"/>
      <c r="E145" s="551"/>
      <c r="F145" s="296" t="s">
        <v>257</v>
      </c>
      <c r="G145" s="297" t="s">
        <v>256</v>
      </c>
      <c r="H145" s="299">
        <v>0</v>
      </c>
      <c r="I145" s="299">
        <v>0</v>
      </c>
      <c r="J145" s="299">
        <v>3</v>
      </c>
      <c r="K145" s="547"/>
      <c r="L145" s="547"/>
      <c r="M145" s="547"/>
    </row>
    <row r="146" spans="1:13" s="197" customFormat="1" ht="30" customHeight="1" x14ac:dyDescent="0.25">
      <c r="A146" s="548"/>
      <c r="B146" s="548"/>
      <c r="C146" s="548"/>
      <c r="D146" s="549"/>
      <c r="E146" s="198" t="s">
        <v>289</v>
      </c>
      <c r="F146" s="358" t="s">
        <v>281</v>
      </c>
      <c r="G146" s="358" t="s">
        <v>281</v>
      </c>
      <c r="H146" s="358" t="s">
        <v>281</v>
      </c>
      <c r="I146" s="358" t="s">
        <v>281</v>
      </c>
      <c r="J146" s="357" t="s">
        <v>224</v>
      </c>
      <c r="K146" s="159" t="s">
        <v>281</v>
      </c>
      <c r="L146" s="159" t="s">
        <v>281</v>
      </c>
      <c r="M146" s="159" t="s">
        <v>281</v>
      </c>
    </row>
    <row r="147" spans="1:13" s="197" customFormat="1" ht="30" customHeight="1" x14ac:dyDescent="0.25">
      <c r="A147" s="548" t="s">
        <v>27</v>
      </c>
      <c r="B147" s="548" t="s">
        <v>213</v>
      </c>
      <c r="C147" s="548" t="s">
        <v>18</v>
      </c>
      <c r="D147" s="549" t="s">
        <v>262</v>
      </c>
      <c r="E147" s="550" t="s">
        <v>591</v>
      </c>
      <c r="F147" s="296" t="s">
        <v>258</v>
      </c>
      <c r="G147" s="297" t="s">
        <v>282</v>
      </c>
      <c r="H147" s="298">
        <v>0</v>
      </c>
      <c r="I147" s="298">
        <v>0</v>
      </c>
      <c r="J147" s="298">
        <v>27.5</v>
      </c>
      <c r="K147" s="546">
        <v>0</v>
      </c>
      <c r="L147" s="546">
        <v>0</v>
      </c>
      <c r="M147" s="546">
        <v>0</v>
      </c>
    </row>
    <row r="148" spans="1:13" s="197" customFormat="1" ht="30" customHeight="1" x14ac:dyDescent="0.25">
      <c r="A148" s="548"/>
      <c r="B148" s="548"/>
      <c r="C148" s="548"/>
      <c r="D148" s="549"/>
      <c r="E148" s="551"/>
      <c r="F148" s="296" t="s">
        <v>257</v>
      </c>
      <c r="G148" s="297" t="s">
        <v>256</v>
      </c>
      <c r="H148" s="299">
        <v>0</v>
      </c>
      <c r="I148" s="299">
        <v>0</v>
      </c>
      <c r="J148" s="299">
        <v>1</v>
      </c>
      <c r="K148" s="547"/>
      <c r="L148" s="547"/>
      <c r="M148" s="547"/>
    </row>
    <row r="149" spans="1:13" s="197" customFormat="1" ht="30" customHeight="1" x14ac:dyDescent="0.25">
      <c r="A149" s="548"/>
      <c r="B149" s="548"/>
      <c r="C149" s="548"/>
      <c r="D149" s="549"/>
      <c r="E149" s="198" t="s">
        <v>289</v>
      </c>
      <c r="F149" s="358" t="s">
        <v>281</v>
      </c>
      <c r="G149" s="358" t="s">
        <v>281</v>
      </c>
      <c r="H149" s="358" t="s">
        <v>281</v>
      </c>
      <c r="I149" s="358" t="s">
        <v>281</v>
      </c>
      <c r="J149" s="357" t="s">
        <v>224</v>
      </c>
      <c r="K149" s="159" t="s">
        <v>281</v>
      </c>
      <c r="L149" s="159" t="s">
        <v>281</v>
      </c>
      <c r="M149" s="159" t="s">
        <v>281</v>
      </c>
    </row>
    <row r="150" spans="1:13" s="197" customFormat="1" ht="30" customHeight="1" x14ac:dyDescent="0.25">
      <c r="A150" s="548" t="s">
        <v>27</v>
      </c>
      <c r="B150" s="548" t="s">
        <v>213</v>
      </c>
      <c r="C150" s="548" t="s">
        <v>18</v>
      </c>
      <c r="D150" s="549" t="s">
        <v>262</v>
      </c>
      <c r="E150" s="550" t="s">
        <v>592</v>
      </c>
      <c r="F150" s="296" t="s">
        <v>258</v>
      </c>
      <c r="G150" s="297" t="s">
        <v>282</v>
      </c>
      <c r="H150" s="298">
        <v>0</v>
      </c>
      <c r="I150" s="298">
        <v>0</v>
      </c>
      <c r="J150" s="298">
        <v>54.3</v>
      </c>
      <c r="K150" s="546">
        <v>0</v>
      </c>
      <c r="L150" s="546">
        <v>0</v>
      </c>
      <c r="M150" s="546">
        <v>0</v>
      </c>
    </row>
    <row r="151" spans="1:13" s="197" customFormat="1" ht="30" customHeight="1" x14ac:dyDescent="0.25">
      <c r="A151" s="548"/>
      <c r="B151" s="548"/>
      <c r="C151" s="548"/>
      <c r="D151" s="549"/>
      <c r="E151" s="551"/>
      <c r="F151" s="296" t="s">
        <v>257</v>
      </c>
      <c r="G151" s="297" t="s">
        <v>256</v>
      </c>
      <c r="H151" s="299">
        <v>0</v>
      </c>
      <c r="I151" s="299">
        <v>0</v>
      </c>
      <c r="J151" s="299">
        <v>5</v>
      </c>
      <c r="K151" s="547"/>
      <c r="L151" s="547"/>
      <c r="M151" s="547"/>
    </row>
    <row r="152" spans="1:13" s="197" customFormat="1" ht="30" customHeight="1" x14ac:dyDescent="0.25">
      <c r="A152" s="548"/>
      <c r="B152" s="548"/>
      <c r="C152" s="548"/>
      <c r="D152" s="549"/>
      <c r="E152" s="198" t="s">
        <v>289</v>
      </c>
      <c r="F152" s="358" t="s">
        <v>281</v>
      </c>
      <c r="G152" s="358" t="s">
        <v>281</v>
      </c>
      <c r="H152" s="358" t="s">
        <v>281</v>
      </c>
      <c r="I152" s="358" t="s">
        <v>281</v>
      </c>
      <c r="J152" s="357" t="s">
        <v>224</v>
      </c>
      <c r="K152" s="159" t="s">
        <v>281</v>
      </c>
      <c r="L152" s="159" t="s">
        <v>281</v>
      </c>
      <c r="M152" s="159" t="s">
        <v>281</v>
      </c>
    </row>
    <row r="153" spans="1:13" s="197" customFormat="1" ht="30" customHeight="1" x14ac:dyDescent="0.25">
      <c r="A153" s="548" t="s">
        <v>27</v>
      </c>
      <c r="B153" s="548" t="s">
        <v>213</v>
      </c>
      <c r="C153" s="548" t="s">
        <v>18</v>
      </c>
      <c r="D153" s="549" t="s">
        <v>262</v>
      </c>
      <c r="E153" s="550" t="s">
        <v>593</v>
      </c>
      <c r="F153" s="296" t="s">
        <v>258</v>
      </c>
      <c r="G153" s="297" t="s">
        <v>282</v>
      </c>
      <c r="H153" s="298">
        <v>0</v>
      </c>
      <c r="I153" s="298">
        <v>0</v>
      </c>
      <c r="J153" s="298">
        <v>34.4</v>
      </c>
      <c r="K153" s="546">
        <v>0</v>
      </c>
      <c r="L153" s="546">
        <v>0</v>
      </c>
      <c r="M153" s="546">
        <v>0</v>
      </c>
    </row>
    <row r="154" spans="1:13" s="197" customFormat="1" ht="30" customHeight="1" x14ac:dyDescent="0.25">
      <c r="A154" s="548"/>
      <c r="B154" s="548"/>
      <c r="C154" s="548"/>
      <c r="D154" s="549"/>
      <c r="E154" s="551"/>
      <c r="F154" s="296" t="s">
        <v>257</v>
      </c>
      <c r="G154" s="297" t="s">
        <v>256</v>
      </c>
      <c r="H154" s="299">
        <v>0</v>
      </c>
      <c r="I154" s="299">
        <v>0</v>
      </c>
      <c r="J154" s="299">
        <v>3</v>
      </c>
      <c r="K154" s="547"/>
      <c r="L154" s="547"/>
      <c r="M154" s="547"/>
    </row>
    <row r="155" spans="1:13" s="197" customFormat="1" ht="30" customHeight="1" x14ac:dyDescent="0.25">
      <c r="A155" s="548"/>
      <c r="B155" s="548"/>
      <c r="C155" s="548"/>
      <c r="D155" s="549"/>
      <c r="E155" s="198" t="s">
        <v>289</v>
      </c>
      <c r="F155" s="358" t="s">
        <v>281</v>
      </c>
      <c r="G155" s="358" t="s">
        <v>281</v>
      </c>
      <c r="H155" s="358" t="s">
        <v>281</v>
      </c>
      <c r="I155" s="358" t="s">
        <v>281</v>
      </c>
      <c r="J155" s="357" t="s">
        <v>224</v>
      </c>
      <c r="K155" s="159" t="s">
        <v>281</v>
      </c>
      <c r="L155" s="159" t="s">
        <v>281</v>
      </c>
      <c r="M155" s="159" t="s">
        <v>281</v>
      </c>
    </row>
    <row r="156" spans="1:13" s="197" customFormat="1" ht="30" customHeight="1" x14ac:dyDescent="0.25">
      <c r="A156" s="548" t="s">
        <v>27</v>
      </c>
      <c r="B156" s="548" t="s">
        <v>213</v>
      </c>
      <c r="C156" s="548" t="s">
        <v>18</v>
      </c>
      <c r="D156" s="549" t="s">
        <v>262</v>
      </c>
      <c r="E156" s="550" t="s">
        <v>594</v>
      </c>
      <c r="F156" s="296" t="s">
        <v>258</v>
      </c>
      <c r="G156" s="297" t="s">
        <v>282</v>
      </c>
      <c r="H156" s="298">
        <v>0</v>
      </c>
      <c r="I156" s="298">
        <v>0</v>
      </c>
      <c r="J156" s="298">
        <v>12.8</v>
      </c>
      <c r="K156" s="546">
        <v>0</v>
      </c>
      <c r="L156" s="546">
        <v>0</v>
      </c>
      <c r="M156" s="546">
        <v>0</v>
      </c>
    </row>
    <row r="157" spans="1:13" s="197" customFormat="1" ht="30" customHeight="1" x14ac:dyDescent="0.25">
      <c r="A157" s="548"/>
      <c r="B157" s="548"/>
      <c r="C157" s="548"/>
      <c r="D157" s="549"/>
      <c r="E157" s="551"/>
      <c r="F157" s="296" t="s">
        <v>257</v>
      </c>
      <c r="G157" s="297" t="s">
        <v>256</v>
      </c>
      <c r="H157" s="299">
        <v>0</v>
      </c>
      <c r="I157" s="299">
        <v>0</v>
      </c>
      <c r="J157" s="299">
        <v>3</v>
      </c>
      <c r="K157" s="547"/>
      <c r="L157" s="547"/>
      <c r="M157" s="547"/>
    </row>
    <row r="158" spans="1:13" s="197" customFormat="1" ht="30" customHeight="1" x14ac:dyDescent="0.25">
      <c r="A158" s="548"/>
      <c r="B158" s="548"/>
      <c r="C158" s="548"/>
      <c r="D158" s="549"/>
      <c r="E158" s="198" t="s">
        <v>289</v>
      </c>
      <c r="F158" s="358" t="s">
        <v>281</v>
      </c>
      <c r="G158" s="358" t="s">
        <v>281</v>
      </c>
      <c r="H158" s="358" t="s">
        <v>281</v>
      </c>
      <c r="I158" s="358" t="s">
        <v>281</v>
      </c>
      <c r="J158" s="357" t="s">
        <v>224</v>
      </c>
      <c r="K158" s="159" t="s">
        <v>281</v>
      </c>
      <c r="L158" s="159" t="s">
        <v>281</v>
      </c>
      <c r="M158" s="159" t="s">
        <v>281</v>
      </c>
    </row>
    <row r="159" spans="1:13" s="197" customFormat="1" ht="30" customHeight="1" x14ac:dyDescent="0.25">
      <c r="A159" s="300"/>
      <c r="B159" s="300"/>
      <c r="C159" s="300"/>
      <c r="D159" s="301"/>
      <c r="E159" s="302"/>
      <c r="F159" s="301"/>
      <c r="G159" s="301"/>
      <c r="H159" s="301"/>
      <c r="I159" s="301"/>
      <c r="J159" s="300"/>
      <c r="K159" s="303"/>
      <c r="L159" s="303"/>
      <c r="M159" s="303"/>
    </row>
    <row r="160" spans="1:13" s="197" customFormat="1" ht="30" customHeight="1" x14ac:dyDescent="0.25">
      <c r="A160" s="182"/>
      <c r="B160" s="182"/>
      <c r="C160" s="182"/>
      <c r="D160" s="182"/>
      <c r="E160" s="183"/>
      <c r="F160" s="184"/>
      <c r="G160" s="182"/>
      <c r="H160" s="182"/>
      <c r="I160" s="182"/>
      <c r="J160" s="182"/>
      <c r="K160" s="182"/>
      <c r="L160" s="182"/>
      <c r="M160" s="182"/>
    </row>
    <row r="161" spans="1:13" s="197" customFormat="1" ht="30" customHeight="1" x14ac:dyDescent="0.25">
      <c r="A161" s="182"/>
      <c r="B161" s="182"/>
      <c r="C161" s="182"/>
      <c r="D161" s="182"/>
      <c r="E161" s="183"/>
      <c r="F161" s="184"/>
      <c r="G161" s="182"/>
      <c r="H161" s="182"/>
      <c r="I161" s="182"/>
      <c r="J161" s="182"/>
      <c r="K161" s="182"/>
      <c r="L161" s="182"/>
      <c r="M161" s="182"/>
    </row>
    <row r="162" spans="1:13" s="197" customFormat="1" ht="30" customHeight="1" x14ac:dyDescent="0.25">
      <c r="A162" s="182"/>
      <c r="B162" s="182"/>
      <c r="C162" s="182"/>
      <c r="D162" s="182"/>
      <c r="E162" s="183"/>
      <c r="F162" s="184"/>
      <c r="G162" s="182"/>
      <c r="H162" s="182"/>
      <c r="I162" s="182"/>
      <c r="J162" s="182"/>
      <c r="K162" s="182"/>
      <c r="L162" s="182"/>
      <c r="M162" s="182"/>
    </row>
    <row r="163" spans="1:13" s="197" customFormat="1" ht="30" customHeight="1" x14ac:dyDescent="0.25">
      <c r="A163" s="182"/>
      <c r="B163" s="182"/>
      <c r="C163" s="182"/>
      <c r="D163" s="182"/>
      <c r="E163" s="183"/>
      <c r="F163" s="184"/>
      <c r="G163" s="182"/>
      <c r="H163" s="182"/>
      <c r="I163" s="182"/>
      <c r="J163" s="182"/>
      <c r="K163" s="182"/>
      <c r="L163" s="182"/>
      <c r="M163" s="182"/>
    </row>
    <row r="164" spans="1:13" s="197" customFormat="1" ht="30" customHeight="1" x14ac:dyDescent="0.25">
      <c r="A164" s="182"/>
      <c r="B164" s="182"/>
      <c r="C164" s="182"/>
      <c r="D164" s="182"/>
      <c r="E164" s="183"/>
      <c r="F164" s="184"/>
      <c r="G164" s="182"/>
      <c r="H164" s="182"/>
      <c r="I164" s="182"/>
      <c r="J164" s="182"/>
      <c r="K164" s="182"/>
      <c r="L164" s="182"/>
      <c r="M164" s="182"/>
    </row>
    <row r="165" spans="1:13" s="197" customFormat="1" ht="30" customHeight="1" x14ac:dyDescent="0.25">
      <c r="A165" s="182"/>
      <c r="B165" s="182"/>
      <c r="C165" s="182"/>
      <c r="D165" s="182"/>
      <c r="E165" s="183"/>
      <c r="F165" s="184"/>
      <c r="G165" s="182"/>
      <c r="H165" s="182"/>
      <c r="I165" s="182"/>
      <c r="J165" s="182"/>
      <c r="K165" s="182"/>
      <c r="L165" s="182"/>
      <c r="M165" s="182"/>
    </row>
    <row r="166" spans="1:13" s="197" customFormat="1" ht="30" customHeight="1" x14ac:dyDescent="0.25">
      <c r="A166" s="182"/>
      <c r="B166" s="182"/>
      <c r="C166" s="182"/>
      <c r="D166" s="182"/>
      <c r="E166" s="183"/>
      <c r="F166" s="184"/>
      <c r="G166" s="182"/>
      <c r="H166" s="182"/>
      <c r="I166" s="182"/>
      <c r="J166" s="182"/>
      <c r="K166" s="182"/>
      <c r="L166" s="182"/>
      <c r="M166" s="182"/>
    </row>
  </sheetData>
  <autoFilter ref="A1:M158">
    <filterColumn colId="10" showButton="0"/>
    <filterColumn colId="11" showButton="0"/>
  </autoFilter>
  <mergeCells count="362">
    <mergeCell ref="A13:A16"/>
    <mergeCell ref="B13:B16"/>
    <mergeCell ref="C13:C16"/>
    <mergeCell ref="D13:D16"/>
    <mergeCell ref="E13:E14"/>
    <mergeCell ref="K13:K14"/>
    <mergeCell ref="L13:L14"/>
    <mergeCell ref="M13:M14"/>
    <mergeCell ref="K1:M4"/>
    <mergeCell ref="A5:M5"/>
    <mergeCell ref="A6:M6"/>
    <mergeCell ref="A7:A8"/>
    <mergeCell ref="B7:B8"/>
    <mergeCell ref="C7:C8"/>
    <mergeCell ref="D7:D8"/>
    <mergeCell ref="E7:E8"/>
    <mergeCell ref="F7:J7"/>
    <mergeCell ref="K7:M7"/>
    <mergeCell ref="A11:A12"/>
    <mergeCell ref="B11:B12"/>
    <mergeCell ref="C11:C12"/>
    <mergeCell ref="D11:D12"/>
    <mergeCell ref="E11:E12"/>
    <mergeCell ref="K11:K12"/>
    <mergeCell ref="E21:E22"/>
    <mergeCell ref="K21:K22"/>
    <mergeCell ref="L21:L22"/>
    <mergeCell ref="M21:M22"/>
    <mergeCell ref="A17:A20"/>
    <mergeCell ref="B17:B20"/>
    <mergeCell ref="C17:C20"/>
    <mergeCell ref="D17:D20"/>
    <mergeCell ref="E17:E18"/>
    <mergeCell ref="K17:K18"/>
    <mergeCell ref="L11:L12"/>
    <mergeCell ref="M11:M12"/>
    <mergeCell ref="L25:L26"/>
    <mergeCell ref="M25:M26"/>
    <mergeCell ref="A29:A32"/>
    <mergeCell ref="B29:B32"/>
    <mergeCell ref="C29:C32"/>
    <mergeCell ref="D29:D32"/>
    <mergeCell ref="E29:E30"/>
    <mergeCell ref="K29:K30"/>
    <mergeCell ref="L29:L30"/>
    <mergeCell ref="M29:M30"/>
    <mergeCell ref="A25:A28"/>
    <mergeCell ref="B25:B28"/>
    <mergeCell ref="C25:C28"/>
    <mergeCell ref="D25:D28"/>
    <mergeCell ref="E25:E26"/>
    <mergeCell ref="K25:K26"/>
    <mergeCell ref="L17:L18"/>
    <mergeCell ref="M17:M18"/>
    <mergeCell ref="A21:A24"/>
    <mergeCell ref="B21:B24"/>
    <mergeCell ref="C21:C24"/>
    <mergeCell ref="D21:D24"/>
    <mergeCell ref="L33:L34"/>
    <mergeCell ref="M33:M34"/>
    <mergeCell ref="A37:A41"/>
    <mergeCell ref="B37:B41"/>
    <mergeCell ref="C37:C41"/>
    <mergeCell ref="D37:D41"/>
    <mergeCell ref="E37:E38"/>
    <mergeCell ref="K37:K38"/>
    <mergeCell ref="L37:L38"/>
    <mergeCell ref="M37:M38"/>
    <mergeCell ref="A33:A36"/>
    <mergeCell ref="B33:B36"/>
    <mergeCell ref="C33:C36"/>
    <mergeCell ref="D33:D36"/>
    <mergeCell ref="E33:E34"/>
    <mergeCell ref="K33:K34"/>
    <mergeCell ref="O38:O39"/>
    <mergeCell ref="A42:A46"/>
    <mergeCell ref="B42:B46"/>
    <mergeCell ref="C42:C46"/>
    <mergeCell ref="D42:D46"/>
    <mergeCell ref="E42:E43"/>
    <mergeCell ref="K42:K43"/>
    <mergeCell ref="L42:L43"/>
    <mergeCell ref="M42:M43"/>
    <mergeCell ref="L47:L48"/>
    <mergeCell ref="M47:M48"/>
    <mergeCell ref="A52:A55"/>
    <mergeCell ref="B52:B55"/>
    <mergeCell ref="C52:C55"/>
    <mergeCell ref="D52:D55"/>
    <mergeCell ref="E52:E53"/>
    <mergeCell ref="K52:K53"/>
    <mergeCell ref="L52:L53"/>
    <mergeCell ref="M52:M53"/>
    <mergeCell ref="A47:A51"/>
    <mergeCell ref="B47:B51"/>
    <mergeCell ref="C47:C51"/>
    <mergeCell ref="D47:D51"/>
    <mergeCell ref="E47:E48"/>
    <mergeCell ref="K47:K48"/>
    <mergeCell ref="L56:L57"/>
    <mergeCell ref="M56:M57"/>
    <mergeCell ref="A58:A61"/>
    <mergeCell ref="B58:B61"/>
    <mergeCell ref="C58:C61"/>
    <mergeCell ref="D58:D61"/>
    <mergeCell ref="E58:E59"/>
    <mergeCell ref="K58:K59"/>
    <mergeCell ref="L58:L59"/>
    <mergeCell ref="M58:M59"/>
    <mergeCell ref="A56:A57"/>
    <mergeCell ref="B56:B57"/>
    <mergeCell ref="C56:C57"/>
    <mergeCell ref="D56:D57"/>
    <mergeCell ref="E56:E57"/>
    <mergeCell ref="K56:K57"/>
    <mergeCell ref="L62:L63"/>
    <mergeCell ref="M62:M63"/>
    <mergeCell ref="A66:A69"/>
    <mergeCell ref="B66:B69"/>
    <mergeCell ref="C66:C69"/>
    <mergeCell ref="D66:D69"/>
    <mergeCell ref="E66:E67"/>
    <mergeCell ref="K66:K67"/>
    <mergeCell ref="L66:L67"/>
    <mergeCell ref="M66:M67"/>
    <mergeCell ref="A62:A65"/>
    <mergeCell ref="B62:B65"/>
    <mergeCell ref="C62:C65"/>
    <mergeCell ref="D62:D65"/>
    <mergeCell ref="E62:E63"/>
    <mergeCell ref="K62:K63"/>
    <mergeCell ref="L70:L71"/>
    <mergeCell ref="M70:M71"/>
    <mergeCell ref="E74:E75"/>
    <mergeCell ref="K74:K75"/>
    <mergeCell ref="L74:L75"/>
    <mergeCell ref="M74:M75"/>
    <mergeCell ref="A70:A73"/>
    <mergeCell ref="B70:B73"/>
    <mergeCell ref="C70:C73"/>
    <mergeCell ref="D70:D73"/>
    <mergeCell ref="E70:E71"/>
    <mergeCell ref="K70:K71"/>
    <mergeCell ref="E77:E78"/>
    <mergeCell ref="K77:K78"/>
    <mergeCell ref="L77:L78"/>
    <mergeCell ref="M77:M78"/>
    <mergeCell ref="A74:A76"/>
    <mergeCell ref="B74:B76"/>
    <mergeCell ref="C74:C76"/>
    <mergeCell ref="D74:D76"/>
    <mergeCell ref="A81:A82"/>
    <mergeCell ref="B81:B82"/>
    <mergeCell ref="C81:C82"/>
    <mergeCell ref="D81:D82"/>
    <mergeCell ref="K81:K82"/>
    <mergeCell ref="L81:L82"/>
    <mergeCell ref="M81:M82"/>
    <mergeCell ref="A77:A80"/>
    <mergeCell ref="B77:B80"/>
    <mergeCell ref="C77:C80"/>
    <mergeCell ref="D77:D80"/>
    <mergeCell ref="A83:A86"/>
    <mergeCell ref="B83:B86"/>
    <mergeCell ref="C83:C86"/>
    <mergeCell ref="D83:D86"/>
    <mergeCell ref="E83:E84"/>
    <mergeCell ref="K83:K84"/>
    <mergeCell ref="L83:L84"/>
    <mergeCell ref="M83:M84"/>
    <mergeCell ref="L87:L88"/>
    <mergeCell ref="M87:M88"/>
    <mergeCell ref="A90:A92"/>
    <mergeCell ref="B90:B92"/>
    <mergeCell ref="C90:C92"/>
    <mergeCell ref="D90:D92"/>
    <mergeCell ref="E90:E91"/>
    <mergeCell ref="K90:K91"/>
    <mergeCell ref="L90:L91"/>
    <mergeCell ref="M90:M91"/>
    <mergeCell ref="A87:A89"/>
    <mergeCell ref="B87:B89"/>
    <mergeCell ref="C87:C89"/>
    <mergeCell ref="D87:D89"/>
    <mergeCell ref="E87:E88"/>
    <mergeCell ref="K87:K88"/>
    <mergeCell ref="L93:L94"/>
    <mergeCell ref="M93:M94"/>
    <mergeCell ref="A96:A98"/>
    <mergeCell ref="B96:B98"/>
    <mergeCell ref="C96:C98"/>
    <mergeCell ref="D96:D98"/>
    <mergeCell ref="E96:E97"/>
    <mergeCell ref="K96:K97"/>
    <mergeCell ref="L96:L97"/>
    <mergeCell ref="M96:M97"/>
    <mergeCell ref="A93:A95"/>
    <mergeCell ref="B93:B95"/>
    <mergeCell ref="C93:C95"/>
    <mergeCell ref="D93:D95"/>
    <mergeCell ref="E93:E94"/>
    <mergeCell ref="K93:K94"/>
    <mergeCell ref="L99:L100"/>
    <mergeCell ref="M99:M100"/>
    <mergeCell ref="A102:A104"/>
    <mergeCell ref="B102:B104"/>
    <mergeCell ref="C102:C104"/>
    <mergeCell ref="D102:D104"/>
    <mergeCell ref="E102:E103"/>
    <mergeCell ref="K102:K103"/>
    <mergeCell ref="L102:L103"/>
    <mergeCell ref="M102:M103"/>
    <mergeCell ref="A99:A101"/>
    <mergeCell ref="B99:B101"/>
    <mergeCell ref="C99:C101"/>
    <mergeCell ref="D99:D101"/>
    <mergeCell ref="E99:E100"/>
    <mergeCell ref="K99:K100"/>
    <mergeCell ref="L105:L106"/>
    <mergeCell ref="M105:M106"/>
    <mergeCell ref="A108:A110"/>
    <mergeCell ref="B108:B110"/>
    <mergeCell ref="C108:C110"/>
    <mergeCell ref="D108:D110"/>
    <mergeCell ref="E108:E109"/>
    <mergeCell ref="K108:K109"/>
    <mergeCell ref="L108:L109"/>
    <mergeCell ref="M108:M109"/>
    <mergeCell ref="A105:A107"/>
    <mergeCell ref="B105:B107"/>
    <mergeCell ref="C105:C107"/>
    <mergeCell ref="D105:D107"/>
    <mergeCell ref="E105:E106"/>
    <mergeCell ref="K105:K106"/>
    <mergeCell ref="L111:L112"/>
    <mergeCell ref="M111:M112"/>
    <mergeCell ref="A114:A116"/>
    <mergeCell ref="B114:B116"/>
    <mergeCell ref="C114:C116"/>
    <mergeCell ref="D114:D116"/>
    <mergeCell ref="E114:E115"/>
    <mergeCell ref="K114:K115"/>
    <mergeCell ref="L114:L115"/>
    <mergeCell ref="M114:M115"/>
    <mergeCell ref="A111:A113"/>
    <mergeCell ref="B111:B113"/>
    <mergeCell ref="C111:C113"/>
    <mergeCell ref="D111:D113"/>
    <mergeCell ref="E111:E112"/>
    <mergeCell ref="K111:K112"/>
    <mergeCell ref="L117:L118"/>
    <mergeCell ref="M117:M118"/>
    <mergeCell ref="A120:A122"/>
    <mergeCell ref="B120:B122"/>
    <mergeCell ref="C120:C122"/>
    <mergeCell ref="D120:D122"/>
    <mergeCell ref="E120:E121"/>
    <mergeCell ref="K120:K121"/>
    <mergeCell ref="L120:L121"/>
    <mergeCell ref="M120:M121"/>
    <mergeCell ref="A117:A119"/>
    <mergeCell ref="B117:B119"/>
    <mergeCell ref="C117:C119"/>
    <mergeCell ref="D117:D119"/>
    <mergeCell ref="E117:E118"/>
    <mergeCell ref="K117:K118"/>
    <mergeCell ref="L123:L124"/>
    <mergeCell ref="M123:M124"/>
    <mergeCell ref="A126:A128"/>
    <mergeCell ref="B126:B128"/>
    <mergeCell ref="C126:C128"/>
    <mergeCell ref="D126:D128"/>
    <mergeCell ref="E126:E127"/>
    <mergeCell ref="K126:K127"/>
    <mergeCell ref="L126:L127"/>
    <mergeCell ref="M126:M127"/>
    <mergeCell ref="A123:A125"/>
    <mergeCell ref="B123:B125"/>
    <mergeCell ref="C123:C125"/>
    <mergeCell ref="D123:D125"/>
    <mergeCell ref="E123:E124"/>
    <mergeCell ref="K123:K124"/>
    <mergeCell ref="L129:L130"/>
    <mergeCell ref="M129:M130"/>
    <mergeCell ref="A132:A134"/>
    <mergeCell ref="B132:B134"/>
    <mergeCell ref="C132:C134"/>
    <mergeCell ref="D132:D134"/>
    <mergeCell ref="E132:E133"/>
    <mergeCell ref="K132:K133"/>
    <mergeCell ref="L132:L133"/>
    <mergeCell ref="M132:M133"/>
    <mergeCell ref="A129:A131"/>
    <mergeCell ref="B129:B131"/>
    <mergeCell ref="C129:C131"/>
    <mergeCell ref="D129:D131"/>
    <mergeCell ref="E129:E130"/>
    <mergeCell ref="K129:K130"/>
    <mergeCell ref="L135:L136"/>
    <mergeCell ref="M135:M136"/>
    <mergeCell ref="A138:A140"/>
    <mergeCell ref="B138:B140"/>
    <mergeCell ref="C138:C140"/>
    <mergeCell ref="D138:D140"/>
    <mergeCell ref="E138:E139"/>
    <mergeCell ref="K138:K139"/>
    <mergeCell ref="L138:L139"/>
    <mergeCell ref="M138:M139"/>
    <mergeCell ref="A135:A137"/>
    <mergeCell ref="B135:B137"/>
    <mergeCell ref="C135:C137"/>
    <mergeCell ref="D135:D137"/>
    <mergeCell ref="E135:E136"/>
    <mergeCell ref="K135:K136"/>
    <mergeCell ref="L141:L142"/>
    <mergeCell ref="M141:M142"/>
    <mergeCell ref="A144:A146"/>
    <mergeCell ref="B144:B146"/>
    <mergeCell ref="C144:C146"/>
    <mergeCell ref="D144:D146"/>
    <mergeCell ref="E144:E145"/>
    <mergeCell ref="K144:K145"/>
    <mergeCell ref="L144:L145"/>
    <mergeCell ref="M144:M145"/>
    <mergeCell ref="A141:A143"/>
    <mergeCell ref="B141:B143"/>
    <mergeCell ref="C141:C143"/>
    <mergeCell ref="D141:D143"/>
    <mergeCell ref="E141:E142"/>
    <mergeCell ref="K141:K142"/>
    <mergeCell ref="L147:L148"/>
    <mergeCell ref="M147:M148"/>
    <mergeCell ref="A150:A152"/>
    <mergeCell ref="B150:B152"/>
    <mergeCell ref="C150:C152"/>
    <mergeCell ref="D150:D152"/>
    <mergeCell ref="E150:E151"/>
    <mergeCell ref="K150:K151"/>
    <mergeCell ref="L150:L151"/>
    <mergeCell ref="M150:M151"/>
    <mergeCell ref="A147:A149"/>
    <mergeCell ref="B147:B149"/>
    <mergeCell ref="C147:C149"/>
    <mergeCell ref="D147:D149"/>
    <mergeCell ref="E147:E148"/>
    <mergeCell ref="K147:K148"/>
    <mergeCell ref="L153:L154"/>
    <mergeCell ref="M153:M154"/>
    <mergeCell ref="A156:A158"/>
    <mergeCell ref="B156:B158"/>
    <mergeCell ref="C156:C158"/>
    <mergeCell ref="D156:D158"/>
    <mergeCell ref="E156:E157"/>
    <mergeCell ref="K156:K157"/>
    <mergeCell ref="L156:L157"/>
    <mergeCell ref="M156:M157"/>
    <mergeCell ref="A153:A155"/>
    <mergeCell ref="B153:B155"/>
    <mergeCell ref="C153:C155"/>
    <mergeCell ref="D153:D155"/>
    <mergeCell ref="E153:E154"/>
    <mergeCell ref="K153:K154"/>
  </mergeCells>
  <pageMargins left="0.31496062992125984" right="0.11811023622047245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"/>
  <sheetViews>
    <sheetView view="pageBreakPreview" topLeftCell="C1" zoomScale="85" zoomScaleNormal="68" zoomScaleSheetLayoutView="85" zoomScalePageLayoutView="70" workbookViewId="0">
      <selection activeCell="J13" sqref="J13"/>
    </sheetView>
  </sheetViews>
  <sheetFormatPr defaultColWidth="8.7109375" defaultRowHeight="15.75" x14ac:dyDescent="0.25"/>
  <cols>
    <col min="1" max="1" width="16.5703125" style="19" customWidth="1"/>
    <col min="2" max="2" width="15.7109375" style="19" customWidth="1"/>
    <col min="3" max="3" width="15.140625" style="19" customWidth="1"/>
    <col min="4" max="4" width="18.42578125" style="19" customWidth="1"/>
    <col min="5" max="5" width="67.140625" style="19" customWidth="1"/>
    <col min="6" max="6" width="28.85546875" style="19" customWidth="1"/>
    <col min="7" max="7" width="11" style="19" customWidth="1"/>
    <col min="8" max="13" width="15.7109375" style="19" customWidth="1"/>
    <col min="14" max="14" width="80.42578125" style="21" hidden="1" customWidth="1"/>
    <col min="15" max="15" width="10.28515625" style="18" hidden="1" customWidth="1"/>
    <col min="16" max="17" width="11.5703125" style="18" hidden="1" customWidth="1"/>
    <col min="18" max="18" width="10.28515625" style="18" hidden="1" customWidth="1"/>
    <col min="19" max="20" width="8.7109375" style="18" hidden="1" bestFit="1" customWidth="1"/>
    <col min="21" max="21" width="9.140625" style="18" hidden="1" customWidth="1"/>
    <col min="22" max="23" width="10.28515625" style="18" hidden="1" customWidth="1"/>
    <col min="24" max="24" width="25.5703125" style="18" hidden="1" customWidth="1"/>
    <col min="25" max="25" width="26.85546875" style="18" customWidth="1"/>
    <col min="26" max="26" width="17.28515625" style="18" customWidth="1"/>
    <col min="27" max="27" width="16" style="18" customWidth="1"/>
    <col min="28" max="28" width="13.5703125" style="18" customWidth="1"/>
    <col min="29" max="29" width="8.7109375" style="18" bestFit="1" customWidth="1"/>
    <col min="30" max="30" width="12.28515625" style="18" bestFit="1" customWidth="1"/>
    <col min="31" max="31" width="9.140625" style="18" bestFit="1" customWidth="1"/>
    <col min="32" max="42" width="8.7109375" style="18" bestFit="1" customWidth="1"/>
    <col min="43" max="43" width="8.7109375" style="19" bestFit="1" customWidth="1"/>
    <col min="44" max="16384" width="8.7109375" style="19"/>
  </cols>
  <sheetData>
    <row r="1" spans="1:43" s="18" customFormat="1" ht="144.75" customHeight="1" x14ac:dyDescent="0.3">
      <c r="A1" s="15"/>
      <c r="B1" s="16"/>
      <c r="C1" s="16"/>
      <c r="D1" s="16"/>
      <c r="E1" s="16"/>
      <c r="F1" s="16"/>
      <c r="G1" s="16"/>
      <c r="H1" s="16"/>
      <c r="I1" s="16"/>
      <c r="J1" s="620" t="s">
        <v>706</v>
      </c>
      <c r="K1" s="620"/>
      <c r="L1" s="620"/>
      <c r="M1" s="620"/>
      <c r="N1" s="17"/>
      <c r="AQ1" s="19"/>
    </row>
    <row r="2" spans="1:43" s="18" customFormat="1" ht="18.75" customHeight="1" x14ac:dyDescent="0.25">
      <c r="A2" s="621" t="s">
        <v>0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20"/>
      <c r="AQ2" s="19"/>
    </row>
    <row r="3" spans="1:43" s="18" customFormat="1" ht="18.75" customHeight="1" x14ac:dyDescent="0.25">
      <c r="A3" s="621" t="s">
        <v>469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21"/>
      <c r="AQ3" s="19"/>
    </row>
    <row r="4" spans="1:43" s="18" customFormat="1" ht="18.75" customHeight="1" x14ac:dyDescent="0.25">
      <c r="A4" s="621" t="s">
        <v>1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21"/>
      <c r="AQ4" s="19"/>
    </row>
    <row r="5" spans="1:43" ht="10.5" customHeight="1" x14ac:dyDescent="0.25"/>
    <row r="6" spans="1:43" s="18" customFormat="1" ht="81.75" customHeight="1" x14ac:dyDescent="0.25">
      <c r="A6" s="614" t="s">
        <v>2</v>
      </c>
      <c r="B6" s="614" t="s">
        <v>3</v>
      </c>
      <c r="C6" s="614" t="s">
        <v>319</v>
      </c>
      <c r="D6" s="614" t="s">
        <v>5</v>
      </c>
      <c r="E6" s="614" t="s">
        <v>6</v>
      </c>
      <c r="F6" s="614" t="s">
        <v>7</v>
      </c>
      <c r="G6" s="622"/>
      <c r="H6" s="603"/>
      <c r="I6" s="603"/>
      <c r="J6" s="604"/>
      <c r="K6" s="603" t="s">
        <v>8</v>
      </c>
      <c r="L6" s="603"/>
      <c r="M6" s="604"/>
      <c r="N6" s="609" t="s">
        <v>9</v>
      </c>
      <c r="O6" s="612" t="s">
        <v>10</v>
      </c>
      <c r="P6" s="613"/>
      <c r="Q6" s="613"/>
      <c r="R6" s="612"/>
      <c r="T6" s="609" t="s">
        <v>11</v>
      </c>
      <c r="U6" s="613"/>
      <c r="V6" s="613"/>
      <c r="W6" s="612"/>
      <c r="AQ6" s="19"/>
    </row>
    <row r="7" spans="1:43" s="18" customFormat="1" ht="23.25" customHeight="1" x14ac:dyDescent="0.25">
      <c r="A7" s="615"/>
      <c r="B7" s="615"/>
      <c r="C7" s="615"/>
      <c r="D7" s="615"/>
      <c r="E7" s="615"/>
      <c r="F7" s="614" t="s">
        <v>12</v>
      </c>
      <c r="G7" s="617" t="s">
        <v>13</v>
      </c>
      <c r="H7" s="619" t="s">
        <v>14</v>
      </c>
      <c r="I7" s="619"/>
      <c r="J7" s="619"/>
      <c r="K7" s="605"/>
      <c r="L7" s="605"/>
      <c r="M7" s="606"/>
      <c r="N7" s="610"/>
      <c r="O7" s="22"/>
      <c r="P7" s="23"/>
      <c r="Q7" s="23"/>
      <c r="R7" s="23"/>
      <c r="T7" s="23"/>
      <c r="U7" s="23"/>
      <c r="V7" s="23"/>
      <c r="W7" s="23"/>
      <c r="AQ7" s="19"/>
    </row>
    <row r="8" spans="1:43" s="18" customFormat="1" ht="22.5" customHeight="1" x14ac:dyDescent="0.25">
      <c r="A8" s="615"/>
      <c r="B8" s="615"/>
      <c r="C8" s="615"/>
      <c r="D8" s="615"/>
      <c r="E8" s="615"/>
      <c r="F8" s="615"/>
      <c r="G8" s="618"/>
      <c r="H8" s="619"/>
      <c r="I8" s="619"/>
      <c r="J8" s="619"/>
      <c r="K8" s="607"/>
      <c r="L8" s="607"/>
      <c r="M8" s="608"/>
      <c r="N8" s="611"/>
      <c r="O8" s="22"/>
      <c r="P8" s="23"/>
      <c r="Q8" s="23"/>
      <c r="R8" s="23"/>
      <c r="T8" s="23"/>
      <c r="U8" s="23"/>
      <c r="V8" s="23"/>
      <c r="W8" s="23"/>
      <c r="AQ8" s="19"/>
    </row>
    <row r="9" spans="1:43" s="18" customFormat="1" ht="43.5" customHeight="1" thickBot="1" x14ac:dyDescent="0.3">
      <c r="A9" s="616"/>
      <c r="B9" s="616"/>
      <c r="C9" s="616"/>
      <c r="D9" s="616"/>
      <c r="E9" s="616"/>
      <c r="F9" s="616"/>
      <c r="G9" s="616"/>
      <c r="H9" s="24" t="s">
        <v>15</v>
      </c>
      <c r="I9" s="24" t="s">
        <v>16</v>
      </c>
      <c r="J9" s="24" t="s">
        <v>17</v>
      </c>
      <c r="K9" s="25" t="s">
        <v>15</v>
      </c>
      <c r="L9" s="25" t="s">
        <v>16</v>
      </c>
      <c r="M9" s="25" t="s">
        <v>17</v>
      </c>
      <c r="N9" s="26"/>
      <c r="O9" s="27">
        <v>2020</v>
      </c>
      <c r="P9" s="28">
        <v>2021</v>
      </c>
      <c r="Q9" s="28">
        <v>2022</v>
      </c>
      <c r="R9" s="28">
        <v>2023</v>
      </c>
      <c r="T9" s="28">
        <v>2020</v>
      </c>
      <c r="U9" s="28">
        <v>2021</v>
      </c>
      <c r="V9" s="28">
        <v>2022</v>
      </c>
      <c r="W9" s="28">
        <v>2023</v>
      </c>
      <c r="Y9" s="29"/>
      <c r="Z9" s="29"/>
      <c r="AA9" s="29"/>
      <c r="AQ9" s="19"/>
    </row>
    <row r="10" spans="1:43" s="18" customFormat="1" ht="16.5" thickBot="1" x14ac:dyDescent="0.3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6"/>
      <c r="Y10" s="29"/>
      <c r="Z10" s="29"/>
      <c r="AA10" s="30"/>
      <c r="AQ10" s="19"/>
    </row>
    <row r="11" spans="1:43" s="18" customFormat="1" ht="27.75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84" t="s">
        <v>19</v>
      </c>
      <c r="F11" s="148" t="s">
        <v>281</v>
      </c>
      <c r="G11" s="149" t="s">
        <v>281</v>
      </c>
      <c r="H11" s="149" t="s">
        <v>281</v>
      </c>
      <c r="I11" s="149" t="s">
        <v>281</v>
      </c>
      <c r="J11" s="149" t="s">
        <v>281</v>
      </c>
      <c r="K11" s="82">
        <f>K12</f>
        <v>58391.67</v>
      </c>
      <c r="L11" s="82">
        <f>L12</f>
        <v>8462.2099999999991</v>
      </c>
      <c r="M11" s="82">
        <f>M12</f>
        <v>0</v>
      </c>
      <c r="N11" s="26"/>
      <c r="O11" s="31"/>
      <c r="P11" s="31"/>
      <c r="Q11" s="31"/>
      <c r="R11" s="31"/>
      <c r="S11" s="31"/>
      <c r="T11" s="31"/>
      <c r="U11" s="31"/>
      <c r="V11" s="31"/>
      <c r="W11" s="31"/>
      <c r="AA11" s="32"/>
      <c r="AQ11" s="19"/>
    </row>
    <row r="12" spans="1:43" s="18" customFormat="1" ht="57.75" customHeight="1" x14ac:dyDescent="0.25">
      <c r="A12" s="164">
        <v>1</v>
      </c>
      <c r="B12" s="165" t="s">
        <v>470</v>
      </c>
      <c r="C12" s="165" t="s">
        <v>471</v>
      </c>
      <c r="D12" s="165" t="s">
        <v>18</v>
      </c>
      <c r="E12" s="166" t="s">
        <v>472</v>
      </c>
      <c r="F12" s="165" t="s">
        <v>23</v>
      </c>
      <c r="G12" s="165" t="s">
        <v>24</v>
      </c>
      <c r="H12" s="164">
        <v>0</v>
      </c>
      <c r="I12" s="164">
        <v>1</v>
      </c>
      <c r="J12" s="164">
        <v>0</v>
      </c>
      <c r="K12" s="167">
        <v>58391.67</v>
      </c>
      <c r="L12" s="167">
        <v>8462.2099999999991</v>
      </c>
      <c r="M12" s="167">
        <v>0</v>
      </c>
      <c r="N12" s="21"/>
      <c r="O12" s="31"/>
      <c r="P12" s="31"/>
      <c r="Q12" s="31"/>
      <c r="R12" s="31"/>
      <c r="S12" s="31"/>
      <c r="T12" s="31"/>
      <c r="U12" s="31"/>
      <c r="V12" s="31"/>
      <c r="W12" s="31"/>
      <c r="AQ12" s="19"/>
    </row>
    <row r="13" spans="1:43" s="18" customFormat="1" ht="20.100000000000001" customHeight="1" x14ac:dyDescent="0.25">
      <c r="A13" s="600">
        <v>1</v>
      </c>
      <c r="B13" s="601" t="s">
        <v>470</v>
      </c>
      <c r="C13" s="601" t="s">
        <v>471</v>
      </c>
      <c r="D13" s="602" t="s">
        <v>195</v>
      </c>
      <c r="E13" s="83" t="s">
        <v>244</v>
      </c>
      <c r="F13" s="149" t="s">
        <v>281</v>
      </c>
      <c r="G13" s="149" t="s">
        <v>281</v>
      </c>
      <c r="H13" s="33" t="s">
        <v>36</v>
      </c>
      <c r="I13" s="149" t="s">
        <v>281</v>
      </c>
      <c r="J13" s="149" t="s">
        <v>281</v>
      </c>
      <c r="K13" s="149" t="s">
        <v>281</v>
      </c>
      <c r="L13" s="149" t="s">
        <v>281</v>
      </c>
      <c r="M13" s="149" t="s">
        <v>281</v>
      </c>
      <c r="N13" s="149" t="s">
        <v>281</v>
      </c>
      <c r="O13" s="149" t="s">
        <v>281</v>
      </c>
      <c r="P13" s="149" t="s">
        <v>281</v>
      </c>
      <c r="Q13" s="149" t="s">
        <v>281</v>
      </c>
      <c r="R13" s="149" t="s">
        <v>281</v>
      </c>
      <c r="S13" s="149" t="s">
        <v>281</v>
      </c>
      <c r="T13" s="149" t="s">
        <v>281</v>
      </c>
      <c r="U13" s="149" t="s">
        <v>281</v>
      </c>
      <c r="V13" s="149" t="s">
        <v>281</v>
      </c>
      <c r="W13" s="149" t="s">
        <v>281</v>
      </c>
      <c r="X13" s="149" t="s">
        <v>281</v>
      </c>
      <c r="AQ13" s="19"/>
    </row>
    <row r="14" spans="1:43" s="18" customFormat="1" ht="20.100000000000001" customHeight="1" x14ac:dyDescent="0.25">
      <c r="A14" s="429"/>
      <c r="B14" s="447"/>
      <c r="C14" s="447"/>
      <c r="D14" s="429"/>
      <c r="E14" s="83" t="s">
        <v>324</v>
      </c>
      <c r="F14" s="149" t="s">
        <v>281</v>
      </c>
      <c r="G14" s="149" t="s">
        <v>281</v>
      </c>
      <c r="H14" s="149" t="s">
        <v>281</v>
      </c>
      <c r="I14" s="159" t="s">
        <v>36</v>
      </c>
      <c r="J14" s="149" t="s">
        <v>281</v>
      </c>
      <c r="K14" s="149" t="s">
        <v>281</v>
      </c>
      <c r="L14" s="149" t="s">
        <v>281</v>
      </c>
      <c r="M14" s="149" t="s">
        <v>281</v>
      </c>
      <c r="N14" s="149" t="s">
        <v>281</v>
      </c>
      <c r="O14" s="149" t="s">
        <v>281</v>
      </c>
      <c r="P14" s="149" t="s">
        <v>281</v>
      </c>
      <c r="Q14" s="149" t="s">
        <v>281</v>
      </c>
      <c r="R14" s="149" t="s">
        <v>281</v>
      </c>
      <c r="S14" s="149" t="s">
        <v>281</v>
      </c>
      <c r="T14" s="149" t="s">
        <v>281</v>
      </c>
      <c r="U14" s="149" t="s">
        <v>281</v>
      </c>
      <c r="V14" s="149" t="s">
        <v>281</v>
      </c>
      <c r="W14" s="149" t="s">
        <v>281</v>
      </c>
      <c r="X14" s="149" t="s">
        <v>281</v>
      </c>
      <c r="AQ14" s="19"/>
    </row>
    <row r="15" spans="1:43" s="18" customFormat="1" ht="20.100000000000001" customHeight="1" x14ac:dyDescent="0.25">
      <c r="A15" s="430"/>
      <c r="B15" s="448"/>
      <c r="C15" s="448"/>
      <c r="D15" s="430"/>
      <c r="E15" s="90" t="s">
        <v>31</v>
      </c>
      <c r="F15" s="149" t="s">
        <v>281</v>
      </c>
      <c r="G15" s="149" t="s">
        <v>281</v>
      </c>
      <c r="H15" s="149" t="s">
        <v>281</v>
      </c>
      <c r="I15" s="159" t="s">
        <v>36</v>
      </c>
      <c r="J15" s="149" t="s">
        <v>281</v>
      </c>
      <c r="K15" s="149" t="s">
        <v>281</v>
      </c>
      <c r="L15" s="149" t="s">
        <v>281</v>
      </c>
      <c r="M15" s="149" t="s">
        <v>281</v>
      </c>
      <c r="N15" s="149" t="s">
        <v>281</v>
      </c>
      <c r="O15" s="149" t="s">
        <v>281</v>
      </c>
      <c r="P15" s="149" t="s">
        <v>281</v>
      </c>
      <c r="Q15" s="149" t="s">
        <v>281</v>
      </c>
      <c r="R15" s="149" t="s">
        <v>281</v>
      </c>
      <c r="S15" s="149" t="s">
        <v>281</v>
      </c>
      <c r="T15" s="149" t="s">
        <v>281</v>
      </c>
      <c r="U15" s="149" t="s">
        <v>281</v>
      </c>
      <c r="V15" s="149" t="s">
        <v>281</v>
      </c>
      <c r="W15" s="149" t="s">
        <v>281</v>
      </c>
      <c r="X15" s="149" t="s">
        <v>281</v>
      </c>
      <c r="AQ15" s="19"/>
    </row>
  </sheetData>
  <autoFilter ref="A1:R15">
    <filterColumn colId="9" showButton="0"/>
    <filterColumn colId="10" showButton="0"/>
    <filterColumn colId="11" showButton="0"/>
  </autoFilter>
  <mergeCells count="21">
    <mergeCell ref="J1:M1"/>
    <mergeCell ref="A2:M2"/>
    <mergeCell ref="A3:M3"/>
    <mergeCell ref="A4:M4"/>
    <mergeCell ref="A6:A9"/>
    <mergeCell ref="B6:B9"/>
    <mergeCell ref="C6:C9"/>
    <mergeCell ref="D6:D9"/>
    <mergeCell ref="E6:E9"/>
    <mergeCell ref="F6:J6"/>
    <mergeCell ref="N6:N8"/>
    <mergeCell ref="O6:R6"/>
    <mergeCell ref="T6:W6"/>
    <mergeCell ref="F7:F9"/>
    <mergeCell ref="G7:G9"/>
    <mergeCell ref="H7:J8"/>
    <mergeCell ref="A13:A15"/>
    <mergeCell ref="B13:B15"/>
    <mergeCell ref="C13:C15"/>
    <mergeCell ref="D13:D15"/>
    <mergeCell ref="K6:M8"/>
  </mergeCells>
  <pageMargins left="0.25" right="0.25" top="0.75" bottom="0.75" header="0.3" footer="0.3"/>
  <pageSetup paperSize="9" scale="53" fitToHeight="0" orientation="landscape" r:id="rId1"/>
  <headerFooter differentFirst="1">
    <oddHeader>&amp;C&amp;"Arial Cyr,обычный"&amp;10&amp;P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0"/>
  <sheetViews>
    <sheetView view="pageBreakPreview" zoomScale="60" zoomScaleNormal="60" zoomScalePageLayoutView="70" workbookViewId="0">
      <selection activeCell="H25" sqref="H25"/>
    </sheetView>
  </sheetViews>
  <sheetFormatPr defaultColWidth="8.7109375" defaultRowHeight="15.75" x14ac:dyDescent="0.25"/>
  <cols>
    <col min="1" max="1" width="16.5703125" style="19" customWidth="1"/>
    <col min="2" max="2" width="15.7109375" style="19" customWidth="1"/>
    <col min="3" max="3" width="15.140625" style="19" customWidth="1"/>
    <col min="4" max="4" width="18.42578125" style="19" customWidth="1"/>
    <col min="5" max="5" width="67.140625" style="19" customWidth="1"/>
    <col min="6" max="6" width="28.85546875" style="19" customWidth="1"/>
    <col min="7" max="7" width="11" style="19" customWidth="1"/>
    <col min="8" max="13" width="15.7109375" style="19" customWidth="1"/>
    <col min="14" max="14" width="80.42578125" style="21" hidden="1" customWidth="1"/>
    <col min="15" max="15" width="10.28515625" style="18" hidden="1" customWidth="1"/>
    <col min="16" max="17" width="11.5703125" style="18" hidden="1" customWidth="1"/>
    <col min="18" max="18" width="10.28515625" style="18" hidden="1" customWidth="1"/>
    <col min="19" max="20" width="8.7109375" style="18" hidden="1" bestFit="1" customWidth="1"/>
    <col min="21" max="21" width="9.140625" style="18" hidden="1" customWidth="1"/>
    <col min="22" max="23" width="10.28515625" style="18" hidden="1" customWidth="1"/>
    <col min="24" max="24" width="25.5703125" style="18" hidden="1" customWidth="1"/>
    <col min="25" max="35" width="8.7109375" style="18" bestFit="1" customWidth="1"/>
    <col min="36" max="36" width="8.7109375" style="19" bestFit="1" customWidth="1"/>
    <col min="37" max="16384" width="8.7109375" style="19"/>
  </cols>
  <sheetData>
    <row r="1" spans="1:36" s="18" customFormat="1" ht="144.75" customHeight="1" x14ac:dyDescent="0.3">
      <c r="A1" s="15"/>
      <c r="B1" s="16"/>
      <c r="C1" s="16"/>
      <c r="D1" s="16"/>
      <c r="E1" s="16"/>
      <c r="F1" s="16"/>
      <c r="G1" s="16"/>
      <c r="H1" s="16"/>
      <c r="I1" s="16"/>
      <c r="J1" s="620" t="s">
        <v>316</v>
      </c>
      <c r="K1" s="620"/>
      <c r="L1" s="620"/>
      <c r="M1" s="620"/>
      <c r="N1" s="17"/>
      <c r="AJ1" s="19"/>
    </row>
    <row r="2" spans="1:36" s="18" customFormat="1" ht="18.75" customHeight="1" x14ac:dyDescent="0.25">
      <c r="A2" s="621" t="s">
        <v>0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20"/>
      <c r="AJ2" s="19"/>
    </row>
    <row r="3" spans="1:36" s="18" customFormat="1" ht="18.75" customHeight="1" x14ac:dyDescent="0.25">
      <c r="A3" s="621" t="s">
        <v>382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21"/>
      <c r="AJ3" s="19"/>
    </row>
    <row r="4" spans="1:36" s="18" customFormat="1" ht="18.75" customHeight="1" x14ac:dyDescent="0.25">
      <c r="A4" s="621" t="s">
        <v>1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21"/>
      <c r="AJ4" s="19"/>
    </row>
    <row r="5" spans="1:36" ht="10.5" customHeight="1" x14ac:dyDescent="0.25"/>
    <row r="6" spans="1:36" s="18" customFormat="1" ht="81.75" customHeight="1" x14ac:dyDescent="0.25">
      <c r="A6" s="614" t="s">
        <v>2</v>
      </c>
      <c r="B6" s="614" t="s">
        <v>3</v>
      </c>
      <c r="C6" s="614" t="s">
        <v>319</v>
      </c>
      <c r="D6" s="614" t="s">
        <v>5</v>
      </c>
      <c r="E6" s="614" t="s">
        <v>6</v>
      </c>
      <c r="F6" s="614" t="s">
        <v>7</v>
      </c>
      <c r="G6" s="622"/>
      <c r="H6" s="603"/>
      <c r="I6" s="603"/>
      <c r="J6" s="604"/>
      <c r="K6" s="603" t="s">
        <v>8</v>
      </c>
      <c r="L6" s="603"/>
      <c r="M6" s="604"/>
      <c r="N6" s="609" t="s">
        <v>9</v>
      </c>
      <c r="O6" s="612" t="s">
        <v>10</v>
      </c>
      <c r="P6" s="613"/>
      <c r="Q6" s="613"/>
      <c r="R6" s="612"/>
      <c r="T6" s="609" t="s">
        <v>11</v>
      </c>
      <c r="U6" s="613"/>
      <c r="V6" s="613"/>
      <c r="W6" s="612"/>
      <c r="AJ6" s="19"/>
    </row>
    <row r="7" spans="1:36" s="18" customFormat="1" ht="23.25" customHeight="1" x14ac:dyDescent="0.25">
      <c r="A7" s="615"/>
      <c r="B7" s="615"/>
      <c r="C7" s="615"/>
      <c r="D7" s="615"/>
      <c r="E7" s="615"/>
      <c r="F7" s="614" t="s">
        <v>12</v>
      </c>
      <c r="G7" s="617" t="s">
        <v>13</v>
      </c>
      <c r="H7" s="619" t="s">
        <v>14</v>
      </c>
      <c r="I7" s="619"/>
      <c r="J7" s="619"/>
      <c r="K7" s="605"/>
      <c r="L7" s="605"/>
      <c r="M7" s="606"/>
      <c r="N7" s="610"/>
      <c r="O7" s="22"/>
      <c r="P7" s="23"/>
      <c r="Q7" s="23"/>
      <c r="R7" s="23"/>
      <c r="T7" s="23"/>
      <c r="U7" s="23"/>
      <c r="V7" s="23"/>
      <c r="W7" s="23"/>
      <c r="AJ7" s="19"/>
    </row>
    <row r="8" spans="1:36" s="18" customFormat="1" ht="22.5" customHeight="1" x14ac:dyDescent="0.25">
      <c r="A8" s="615"/>
      <c r="B8" s="615"/>
      <c r="C8" s="615"/>
      <c r="D8" s="615"/>
      <c r="E8" s="615"/>
      <c r="F8" s="615"/>
      <c r="G8" s="618"/>
      <c r="H8" s="619"/>
      <c r="I8" s="619"/>
      <c r="J8" s="619"/>
      <c r="K8" s="607"/>
      <c r="L8" s="607"/>
      <c r="M8" s="608"/>
      <c r="N8" s="611"/>
      <c r="O8" s="22"/>
      <c r="P8" s="23"/>
      <c r="Q8" s="23"/>
      <c r="R8" s="23"/>
      <c r="T8" s="23"/>
      <c r="U8" s="23"/>
      <c r="V8" s="23"/>
      <c r="W8" s="23"/>
      <c r="AJ8" s="19"/>
    </row>
    <row r="9" spans="1:36" s="18" customFormat="1" ht="43.5" customHeight="1" x14ac:dyDescent="0.25">
      <c r="A9" s="616"/>
      <c r="B9" s="616"/>
      <c r="C9" s="616"/>
      <c r="D9" s="616"/>
      <c r="E9" s="616"/>
      <c r="F9" s="616"/>
      <c r="G9" s="616"/>
      <c r="H9" s="24" t="s">
        <v>15</v>
      </c>
      <c r="I9" s="24" t="s">
        <v>16</v>
      </c>
      <c r="J9" s="24" t="s">
        <v>17</v>
      </c>
      <c r="K9" s="25" t="s">
        <v>15</v>
      </c>
      <c r="L9" s="25" t="s">
        <v>16</v>
      </c>
      <c r="M9" s="25" t="s">
        <v>17</v>
      </c>
      <c r="N9" s="26"/>
      <c r="O9" s="27">
        <v>2020</v>
      </c>
      <c r="P9" s="28">
        <v>2021</v>
      </c>
      <c r="Q9" s="28">
        <v>2022</v>
      </c>
      <c r="R9" s="28">
        <v>2023</v>
      </c>
      <c r="T9" s="28">
        <v>2020</v>
      </c>
      <c r="U9" s="28">
        <v>2021</v>
      </c>
      <c r="V9" s="28">
        <v>2022</v>
      </c>
      <c r="W9" s="28">
        <v>2023</v>
      </c>
      <c r="AJ9" s="19"/>
    </row>
    <row r="10" spans="1:36" s="18" customFormat="1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6"/>
      <c r="AJ10" s="19"/>
    </row>
    <row r="11" spans="1:36" s="18" customFormat="1" ht="27.75" customHeight="1" x14ac:dyDescent="0.25">
      <c r="A11" s="148" t="s">
        <v>281</v>
      </c>
      <c r="B11" s="148" t="s">
        <v>281</v>
      </c>
      <c r="C11" s="149" t="s">
        <v>281</v>
      </c>
      <c r="D11" s="149" t="s">
        <v>281</v>
      </c>
      <c r="E11" s="307" t="s">
        <v>19</v>
      </c>
      <c r="F11" s="258" t="s">
        <v>281</v>
      </c>
      <c r="G11" s="259" t="s">
        <v>281</v>
      </c>
      <c r="H11" s="259" t="s">
        <v>281</v>
      </c>
      <c r="I11" s="259" t="s">
        <v>281</v>
      </c>
      <c r="J11" s="149" t="s">
        <v>281</v>
      </c>
      <c r="K11" s="82">
        <f>K12</f>
        <v>142857.14000000001</v>
      </c>
      <c r="L11" s="82">
        <f>L12</f>
        <v>142857.13</v>
      </c>
      <c r="M11" s="82">
        <f>M12</f>
        <v>116071</v>
      </c>
      <c r="N11" s="26"/>
      <c r="O11" s="31"/>
      <c r="P11" s="31"/>
      <c r="Q11" s="31"/>
      <c r="R11" s="31"/>
      <c r="S11" s="31"/>
      <c r="T11" s="31"/>
      <c r="U11" s="31"/>
      <c r="V11" s="31"/>
      <c r="W11" s="31"/>
      <c r="AJ11" s="19"/>
    </row>
    <row r="12" spans="1:36" s="88" customFormat="1" ht="57.75" customHeight="1" x14ac:dyDescent="0.25">
      <c r="A12" s="164">
        <v>1</v>
      </c>
      <c r="B12" s="165" t="s">
        <v>356</v>
      </c>
      <c r="C12" s="165" t="s">
        <v>32</v>
      </c>
      <c r="D12" s="165" t="s">
        <v>18</v>
      </c>
      <c r="E12" s="166" t="s">
        <v>33</v>
      </c>
      <c r="F12" s="165" t="s">
        <v>23</v>
      </c>
      <c r="G12" s="165" t="s">
        <v>24</v>
      </c>
      <c r="H12" s="306">
        <f>H13+H17+H21+H25+H29+H33+H37+H41+H45+H49+H53</f>
        <v>8</v>
      </c>
      <c r="I12" s="306">
        <f>I21+I25+I57+I61+I65</f>
        <v>5</v>
      </c>
      <c r="J12" s="165">
        <f>J13+J17+J21+J25+J69</f>
        <v>1</v>
      </c>
      <c r="K12" s="167">
        <f>K13+K17+K21+K25+K69+K29+K45+K49+K57+K33+K37+K41++K53+K61+K65</f>
        <v>142857.14000000001</v>
      </c>
      <c r="L12" s="167">
        <f>L13+L17+L21+L25+L69+L57+L61+L29+L33+L37+L41+L45+L49+L53+L65</f>
        <v>142857.13</v>
      </c>
      <c r="M12" s="167">
        <f>M13+M17+M21+M25+M69</f>
        <v>116071</v>
      </c>
      <c r="N12" s="86"/>
      <c r="O12" s="87"/>
      <c r="P12" s="87"/>
      <c r="Q12" s="87"/>
      <c r="R12" s="87"/>
      <c r="S12" s="87"/>
      <c r="T12" s="87"/>
      <c r="U12" s="87"/>
      <c r="V12" s="87"/>
      <c r="W12" s="87"/>
      <c r="AJ12" s="89"/>
    </row>
    <row r="13" spans="1:36" s="18" customFormat="1" ht="50.1" customHeight="1" x14ac:dyDescent="0.25">
      <c r="A13" s="623">
        <v>1</v>
      </c>
      <c r="B13" s="626" t="s">
        <v>356</v>
      </c>
      <c r="C13" s="626" t="s">
        <v>32</v>
      </c>
      <c r="D13" s="629" t="s">
        <v>35</v>
      </c>
      <c r="E13" s="282" t="s">
        <v>66</v>
      </c>
      <c r="F13" s="283" t="s">
        <v>23</v>
      </c>
      <c r="G13" s="283" t="s">
        <v>24</v>
      </c>
      <c r="H13" s="239">
        <v>1</v>
      </c>
      <c r="I13" s="239">
        <v>0</v>
      </c>
      <c r="J13" s="239">
        <v>0</v>
      </c>
      <c r="K13" s="85">
        <v>16195.01</v>
      </c>
      <c r="L13" s="85">
        <v>0</v>
      </c>
      <c r="M13" s="85">
        <v>0</v>
      </c>
      <c r="N13" s="21"/>
      <c r="AJ13" s="19"/>
    </row>
    <row r="14" spans="1:36" s="18" customFormat="1" ht="30" customHeight="1" x14ac:dyDescent="0.25">
      <c r="A14" s="600"/>
      <c r="B14" s="601"/>
      <c r="C14" s="601"/>
      <c r="D14" s="602"/>
      <c r="E14" s="308" t="s">
        <v>244</v>
      </c>
      <c r="F14" s="149" t="s">
        <v>281</v>
      </c>
      <c r="G14" s="149" t="s">
        <v>281</v>
      </c>
      <c r="H14" s="261" t="s">
        <v>326</v>
      </c>
      <c r="I14" s="149" t="s">
        <v>281</v>
      </c>
      <c r="J14" s="149" t="s">
        <v>281</v>
      </c>
      <c r="K14" s="149" t="s">
        <v>281</v>
      </c>
      <c r="L14" s="149" t="s">
        <v>281</v>
      </c>
      <c r="M14" s="149" t="s">
        <v>281</v>
      </c>
      <c r="N14" s="21"/>
      <c r="AJ14" s="19"/>
    </row>
    <row r="15" spans="1:36" s="18" customFormat="1" ht="30" customHeight="1" x14ac:dyDescent="0.25">
      <c r="A15" s="624"/>
      <c r="B15" s="627"/>
      <c r="C15" s="627"/>
      <c r="D15" s="624"/>
      <c r="E15" s="308" t="s">
        <v>324</v>
      </c>
      <c r="F15" s="149" t="s">
        <v>281</v>
      </c>
      <c r="G15" s="149" t="s">
        <v>281</v>
      </c>
      <c r="H15" s="261" t="s">
        <v>224</v>
      </c>
      <c r="I15" s="149" t="s">
        <v>281</v>
      </c>
      <c r="J15" s="149" t="s">
        <v>281</v>
      </c>
      <c r="K15" s="149" t="s">
        <v>281</v>
      </c>
      <c r="L15" s="149" t="s">
        <v>281</v>
      </c>
      <c r="M15" s="149" t="s">
        <v>281</v>
      </c>
      <c r="N15" s="21"/>
      <c r="AJ15" s="19"/>
    </row>
    <row r="16" spans="1:36" s="18" customFormat="1" ht="30" customHeight="1" x14ac:dyDescent="0.25">
      <c r="A16" s="625"/>
      <c r="B16" s="628"/>
      <c r="C16" s="628"/>
      <c r="D16" s="625"/>
      <c r="E16" s="308" t="s">
        <v>31</v>
      </c>
      <c r="F16" s="149" t="s">
        <v>281</v>
      </c>
      <c r="G16" s="149" t="s">
        <v>281</v>
      </c>
      <c r="H16" s="261" t="s">
        <v>38</v>
      </c>
      <c r="I16" s="149" t="s">
        <v>281</v>
      </c>
      <c r="J16" s="149" t="s">
        <v>281</v>
      </c>
      <c r="K16" s="149" t="s">
        <v>281</v>
      </c>
      <c r="L16" s="149" t="s">
        <v>281</v>
      </c>
      <c r="M16" s="149" t="s">
        <v>281</v>
      </c>
      <c r="N16" s="21"/>
      <c r="AJ16" s="19"/>
    </row>
    <row r="17" spans="1:36" ht="38.25" hidden="1" customHeight="1" x14ac:dyDescent="0.25">
      <c r="A17" s="623">
        <v>1</v>
      </c>
      <c r="B17" s="626" t="s">
        <v>356</v>
      </c>
      <c r="C17" s="626" t="s">
        <v>32</v>
      </c>
      <c r="D17" s="629" t="s">
        <v>26</v>
      </c>
      <c r="E17" s="284" t="s">
        <v>65</v>
      </c>
      <c r="F17" s="283" t="s">
        <v>23</v>
      </c>
      <c r="G17" s="283" t="s">
        <v>24</v>
      </c>
      <c r="H17" s="239">
        <v>0</v>
      </c>
      <c r="I17" s="239">
        <v>0</v>
      </c>
      <c r="J17" s="239">
        <v>0</v>
      </c>
      <c r="K17" s="85">
        <v>0</v>
      </c>
      <c r="L17" s="85">
        <v>0</v>
      </c>
      <c r="M17" s="85">
        <v>0</v>
      </c>
    </row>
    <row r="18" spans="1:36" ht="30" hidden="1" customHeight="1" x14ac:dyDescent="0.25">
      <c r="A18" s="624"/>
      <c r="B18" s="601"/>
      <c r="C18" s="627"/>
      <c r="D18" s="624"/>
      <c r="E18" s="308" t="s">
        <v>244</v>
      </c>
      <c r="F18" s="149" t="s">
        <v>281</v>
      </c>
      <c r="G18" s="149" t="s">
        <v>281</v>
      </c>
      <c r="H18" s="261" t="s">
        <v>226</v>
      </c>
      <c r="I18" s="149" t="s">
        <v>281</v>
      </c>
      <c r="J18" s="149" t="s">
        <v>281</v>
      </c>
      <c r="K18" s="149" t="s">
        <v>281</v>
      </c>
      <c r="L18" s="149" t="s">
        <v>281</v>
      </c>
      <c r="M18" s="149" t="s">
        <v>281</v>
      </c>
    </row>
    <row r="19" spans="1:36" ht="30" hidden="1" customHeight="1" x14ac:dyDescent="0.25">
      <c r="A19" s="624"/>
      <c r="B19" s="627"/>
      <c r="C19" s="627"/>
      <c r="D19" s="624"/>
      <c r="E19" s="308" t="s">
        <v>324</v>
      </c>
      <c r="F19" s="149" t="s">
        <v>281</v>
      </c>
      <c r="G19" s="149" t="s">
        <v>281</v>
      </c>
      <c r="H19" s="261" t="s">
        <v>224</v>
      </c>
      <c r="I19" s="149" t="s">
        <v>281</v>
      </c>
      <c r="J19" s="149" t="s">
        <v>281</v>
      </c>
      <c r="K19" s="149" t="s">
        <v>281</v>
      </c>
      <c r="L19" s="149" t="s">
        <v>281</v>
      </c>
      <c r="M19" s="149" t="s">
        <v>281</v>
      </c>
    </row>
    <row r="20" spans="1:36" ht="30" hidden="1" customHeight="1" x14ac:dyDescent="0.25">
      <c r="A20" s="625"/>
      <c r="B20" s="628"/>
      <c r="C20" s="628"/>
      <c r="D20" s="625"/>
      <c r="E20" s="308" t="s">
        <v>31</v>
      </c>
      <c r="F20" s="149" t="s">
        <v>281</v>
      </c>
      <c r="G20" s="149" t="s">
        <v>281</v>
      </c>
      <c r="H20" s="261" t="s">
        <v>38</v>
      </c>
      <c r="I20" s="149" t="s">
        <v>281</v>
      </c>
      <c r="J20" s="149" t="s">
        <v>281</v>
      </c>
      <c r="K20" s="149" t="s">
        <v>281</v>
      </c>
      <c r="L20" s="149" t="s">
        <v>281</v>
      </c>
      <c r="M20" s="149" t="s">
        <v>281</v>
      </c>
    </row>
    <row r="21" spans="1:36" s="21" customFormat="1" ht="50.1" customHeight="1" x14ac:dyDescent="0.25">
      <c r="A21" s="623">
        <v>1</v>
      </c>
      <c r="B21" s="626" t="s">
        <v>356</v>
      </c>
      <c r="C21" s="626" t="s">
        <v>32</v>
      </c>
      <c r="D21" s="629" t="s">
        <v>26</v>
      </c>
      <c r="E21" s="284" t="s">
        <v>601</v>
      </c>
      <c r="F21" s="283" t="s">
        <v>23</v>
      </c>
      <c r="G21" s="283" t="s">
        <v>24</v>
      </c>
      <c r="H21" s="239">
        <v>0</v>
      </c>
      <c r="I21" s="239">
        <v>1</v>
      </c>
      <c r="J21" s="239">
        <v>0</v>
      </c>
      <c r="K21" s="85">
        <v>43392.17</v>
      </c>
      <c r="L21" s="85" t="s">
        <v>40</v>
      </c>
      <c r="M21" s="85" t="s">
        <v>40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9"/>
    </row>
    <row r="22" spans="1:36" s="21" customFormat="1" ht="30" customHeight="1" x14ac:dyDescent="0.25">
      <c r="A22" s="624"/>
      <c r="B22" s="601"/>
      <c r="C22" s="627"/>
      <c r="D22" s="624"/>
      <c r="E22" s="308" t="s">
        <v>244</v>
      </c>
      <c r="F22" s="149" t="s">
        <v>281</v>
      </c>
      <c r="G22" s="149" t="s">
        <v>281</v>
      </c>
      <c r="H22" s="261" t="s">
        <v>226</v>
      </c>
      <c r="I22" s="414" t="s">
        <v>281</v>
      </c>
      <c r="J22" s="149" t="s">
        <v>281</v>
      </c>
      <c r="K22" s="149" t="s">
        <v>281</v>
      </c>
      <c r="L22" s="149" t="s">
        <v>281</v>
      </c>
      <c r="M22" s="149" t="s">
        <v>281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9"/>
    </row>
    <row r="23" spans="1:36" s="21" customFormat="1" ht="30" customHeight="1" x14ac:dyDescent="0.25">
      <c r="A23" s="624"/>
      <c r="B23" s="627"/>
      <c r="C23" s="627"/>
      <c r="D23" s="624"/>
      <c r="E23" s="308" t="s">
        <v>324</v>
      </c>
      <c r="F23" s="149" t="s">
        <v>281</v>
      </c>
      <c r="G23" s="149" t="s">
        <v>281</v>
      </c>
      <c r="H23" s="261" t="s">
        <v>18</v>
      </c>
      <c r="I23" s="415" t="s">
        <v>68</v>
      </c>
      <c r="J23" s="149" t="s">
        <v>281</v>
      </c>
      <c r="K23" s="149" t="s">
        <v>281</v>
      </c>
      <c r="L23" s="149" t="s">
        <v>281</v>
      </c>
      <c r="M23" s="149" t="s">
        <v>281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s="21" customFormat="1" ht="30" customHeight="1" x14ac:dyDescent="0.25">
      <c r="A24" s="625"/>
      <c r="B24" s="628"/>
      <c r="C24" s="628"/>
      <c r="D24" s="625"/>
      <c r="E24" s="308" t="s">
        <v>31</v>
      </c>
      <c r="F24" s="149" t="s">
        <v>281</v>
      </c>
      <c r="G24" s="149" t="s">
        <v>281</v>
      </c>
      <c r="H24" s="261" t="s">
        <v>18</v>
      </c>
      <c r="I24" s="415" t="s">
        <v>68</v>
      </c>
      <c r="J24" s="149" t="s">
        <v>281</v>
      </c>
      <c r="K24" s="149" t="s">
        <v>281</v>
      </c>
      <c r="L24" s="149" t="s">
        <v>281</v>
      </c>
      <c r="M24" s="149" t="s">
        <v>281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</row>
    <row r="25" spans="1:36" s="21" customFormat="1" ht="50.1" customHeight="1" x14ac:dyDescent="0.25">
      <c r="A25" s="623">
        <v>1</v>
      </c>
      <c r="B25" s="626" t="s">
        <v>356</v>
      </c>
      <c r="C25" s="626" t="s">
        <v>32</v>
      </c>
      <c r="D25" s="629" t="s">
        <v>35</v>
      </c>
      <c r="E25" s="285" t="s">
        <v>323</v>
      </c>
      <c r="F25" s="283" t="s">
        <v>23</v>
      </c>
      <c r="G25" s="283" t="s">
        <v>24</v>
      </c>
      <c r="H25" s="239">
        <v>0</v>
      </c>
      <c r="I25" s="239">
        <v>1</v>
      </c>
      <c r="J25" s="239">
        <v>0</v>
      </c>
      <c r="K25" s="85">
        <f>4681.54</f>
        <v>4681.54</v>
      </c>
      <c r="L25" s="85" t="s">
        <v>40</v>
      </c>
      <c r="M25" s="85" t="s">
        <v>40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9"/>
    </row>
    <row r="26" spans="1:36" s="21" customFormat="1" ht="30" customHeight="1" x14ac:dyDescent="0.25">
      <c r="A26" s="624"/>
      <c r="B26" s="601"/>
      <c r="C26" s="627"/>
      <c r="D26" s="624"/>
      <c r="E26" s="308" t="s">
        <v>244</v>
      </c>
      <c r="F26" s="149" t="s">
        <v>281</v>
      </c>
      <c r="G26" s="149" t="s">
        <v>281</v>
      </c>
      <c r="H26" s="261" t="s">
        <v>68</v>
      </c>
      <c r="I26" s="414" t="s">
        <v>281</v>
      </c>
      <c r="J26" s="149" t="s">
        <v>281</v>
      </c>
      <c r="K26" s="149" t="s">
        <v>281</v>
      </c>
      <c r="L26" s="149" t="s">
        <v>281</v>
      </c>
      <c r="M26" s="149" t="s">
        <v>281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9"/>
    </row>
    <row r="27" spans="1:36" s="21" customFormat="1" ht="30" customHeight="1" x14ac:dyDescent="0.25">
      <c r="A27" s="624"/>
      <c r="B27" s="627"/>
      <c r="C27" s="627"/>
      <c r="D27" s="624"/>
      <c r="E27" s="308" t="s">
        <v>324</v>
      </c>
      <c r="F27" s="149" t="s">
        <v>281</v>
      </c>
      <c r="G27" s="149" t="s">
        <v>281</v>
      </c>
      <c r="H27" s="261" t="s">
        <v>18</v>
      </c>
      <c r="I27" s="415" t="s">
        <v>36</v>
      </c>
      <c r="J27" s="149" t="s">
        <v>281</v>
      </c>
      <c r="K27" s="149" t="s">
        <v>281</v>
      </c>
      <c r="L27" s="149" t="s">
        <v>281</v>
      </c>
      <c r="M27" s="149" t="s">
        <v>281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9"/>
    </row>
    <row r="28" spans="1:36" s="21" customFormat="1" ht="30" customHeight="1" x14ac:dyDescent="0.25">
      <c r="A28" s="625"/>
      <c r="B28" s="628"/>
      <c r="C28" s="628"/>
      <c r="D28" s="625"/>
      <c r="E28" s="308" t="s">
        <v>31</v>
      </c>
      <c r="F28" s="149" t="s">
        <v>281</v>
      </c>
      <c r="G28" s="149" t="s">
        <v>281</v>
      </c>
      <c r="H28" s="261" t="s">
        <v>18</v>
      </c>
      <c r="I28" s="415" t="s">
        <v>68</v>
      </c>
      <c r="J28" s="149" t="s">
        <v>281</v>
      </c>
      <c r="K28" s="149" t="s">
        <v>281</v>
      </c>
      <c r="L28" s="149" t="s">
        <v>281</v>
      </c>
      <c r="M28" s="149" t="s">
        <v>281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s="21" customFormat="1" ht="43.5" customHeight="1" x14ac:dyDescent="0.25">
      <c r="A29" s="623">
        <v>1</v>
      </c>
      <c r="B29" s="626" t="s">
        <v>356</v>
      </c>
      <c r="C29" s="626" t="s">
        <v>32</v>
      </c>
      <c r="D29" s="629" t="s">
        <v>35</v>
      </c>
      <c r="E29" s="282" t="s">
        <v>602</v>
      </c>
      <c r="F29" s="283" t="s">
        <v>23</v>
      </c>
      <c r="G29" s="283" t="s">
        <v>24</v>
      </c>
      <c r="H29" s="239">
        <v>1</v>
      </c>
      <c r="I29" s="239">
        <v>0</v>
      </c>
      <c r="J29" s="239">
        <v>0</v>
      </c>
      <c r="K29" s="305">
        <f>29961.63+409.88</f>
        <v>30371.510000000002</v>
      </c>
      <c r="L29" s="85" t="s">
        <v>40</v>
      </c>
      <c r="M29" s="85" t="s">
        <v>40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9"/>
    </row>
    <row r="30" spans="1:36" s="21" customFormat="1" ht="30" customHeight="1" x14ac:dyDescent="0.25">
      <c r="A30" s="624"/>
      <c r="B30" s="601"/>
      <c r="C30" s="627"/>
      <c r="D30" s="624"/>
      <c r="E30" s="308" t="s">
        <v>244</v>
      </c>
      <c r="F30" s="149" t="s">
        <v>281</v>
      </c>
      <c r="G30" s="149" t="s">
        <v>281</v>
      </c>
      <c r="H30" s="261" t="s">
        <v>225</v>
      </c>
      <c r="I30" s="149" t="s">
        <v>281</v>
      </c>
      <c r="J30" s="149" t="s">
        <v>281</v>
      </c>
      <c r="K30" s="149" t="s">
        <v>281</v>
      </c>
      <c r="L30" s="149" t="s">
        <v>281</v>
      </c>
      <c r="M30" s="149" t="s">
        <v>281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9"/>
    </row>
    <row r="31" spans="1:36" s="21" customFormat="1" ht="30" customHeight="1" x14ac:dyDescent="0.25">
      <c r="A31" s="624"/>
      <c r="B31" s="627"/>
      <c r="C31" s="627"/>
      <c r="D31" s="624"/>
      <c r="E31" s="308" t="s">
        <v>324</v>
      </c>
      <c r="F31" s="149" t="s">
        <v>281</v>
      </c>
      <c r="G31" s="149" t="s">
        <v>281</v>
      </c>
      <c r="H31" s="261" t="s">
        <v>224</v>
      </c>
      <c r="I31" s="149" t="s">
        <v>281</v>
      </c>
      <c r="J31" s="149" t="s">
        <v>281</v>
      </c>
      <c r="K31" s="149" t="s">
        <v>281</v>
      </c>
      <c r="L31" s="149" t="s">
        <v>281</v>
      </c>
      <c r="M31" s="149" t="s">
        <v>281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9"/>
    </row>
    <row r="32" spans="1:36" s="21" customFormat="1" ht="30" customHeight="1" x14ac:dyDescent="0.25">
      <c r="A32" s="625"/>
      <c r="B32" s="628"/>
      <c r="C32" s="628"/>
      <c r="D32" s="625"/>
      <c r="E32" s="308" t="s">
        <v>31</v>
      </c>
      <c r="F32" s="149" t="s">
        <v>281</v>
      </c>
      <c r="G32" s="149" t="s">
        <v>281</v>
      </c>
      <c r="H32" s="261" t="s">
        <v>654</v>
      </c>
      <c r="I32" s="149" t="s">
        <v>281</v>
      </c>
      <c r="J32" s="149" t="s">
        <v>281</v>
      </c>
      <c r="K32" s="149" t="s">
        <v>281</v>
      </c>
      <c r="L32" s="149" t="s">
        <v>281</v>
      </c>
      <c r="M32" s="149" t="s">
        <v>281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9"/>
    </row>
    <row r="33" spans="1:36" s="21" customFormat="1" ht="44.25" customHeight="1" x14ac:dyDescent="0.25">
      <c r="A33" s="623">
        <v>1</v>
      </c>
      <c r="B33" s="626" t="s">
        <v>356</v>
      </c>
      <c r="C33" s="626" t="s">
        <v>32</v>
      </c>
      <c r="D33" s="629" t="s">
        <v>35</v>
      </c>
      <c r="E33" s="282" t="s">
        <v>603</v>
      </c>
      <c r="F33" s="283" t="s">
        <v>23</v>
      </c>
      <c r="G33" s="283" t="s">
        <v>24</v>
      </c>
      <c r="H33" s="239">
        <v>1</v>
      </c>
      <c r="I33" s="239">
        <v>0</v>
      </c>
      <c r="J33" s="239">
        <v>0</v>
      </c>
      <c r="K33" s="305">
        <v>4625.8999999999996</v>
      </c>
      <c r="L33" s="85" t="s">
        <v>40</v>
      </c>
      <c r="M33" s="85" t="s">
        <v>40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9"/>
    </row>
    <row r="34" spans="1:36" s="21" customFormat="1" ht="30" customHeight="1" x14ac:dyDescent="0.25">
      <c r="A34" s="624"/>
      <c r="B34" s="601"/>
      <c r="C34" s="627"/>
      <c r="D34" s="624"/>
      <c r="E34" s="308" t="s">
        <v>244</v>
      </c>
      <c r="F34" s="149" t="s">
        <v>281</v>
      </c>
      <c r="G34" s="149" t="s">
        <v>281</v>
      </c>
      <c r="H34" s="261" t="s">
        <v>37</v>
      </c>
      <c r="I34" s="149" t="s">
        <v>281</v>
      </c>
      <c r="J34" s="149" t="s">
        <v>281</v>
      </c>
      <c r="K34" s="149" t="s">
        <v>281</v>
      </c>
      <c r="L34" s="149" t="s">
        <v>281</v>
      </c>
      <c r="M34" s="149" t="s">
        <v>281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9"/>
    </row>
    <row r="35" spans="1:36" s="21" customFormat="1" ht="30" customHeight="1" x14ac:dyDescent="0.25">
      <c r="A35" s="624"/>
      <c r="B35" s="627"/>
      <c r="C35" s="627"/>
      <c r="D35" s="624"/>
      <c r="E35" s="308" t="s">
        <v>324</v>
      </c>
      <c r="F35" s="149" t="s">
        <v>281</v>
      </c>
      <c r="G35" s="149" t="s">
        <v>281</v>
      </c>
      <c r="H35" s="261" t="s">
        <v>224</v>
      </c>
      <c r="I35" s="149" t="s">
        <v>281</v>
      </c>
      <c r="J35" s="149" t="s">
        <v>281</v>
      </c>
      <c r="K35" s="149" t="s">
        <v>281</v>
      </c>
      <c r="L35" s="149" t="s">
        <v>281</v>
      </c>
      <c r="M35" s="149" t="s">
        <v>281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9"/>
    </row>
    <row r="36" spans="1:36" s="21" customFormat="1" ht="30" customHeight="1" x14ac:dyDescent="0.25">
      <c r="A36" s="625"/>
      <c r="B36" s="628"/>
      <c r="C36" s="628"/>
      <c r="D36" s="625"/>
      <c r="E36" s="308" t="s">
        <v>31</v>
      </c>
      <c r="F36" s="149" t="s">
        <v>281</v>
      </c>
      <c r="G36" s="149" t="s">
        <v>281</v>
      </c>
      <c r="H36" s="261" t="s">
        <v>38</v>
      </c>
      <c r="I36" s="149" t="s">
        <v>281</v>
      </c>
      <c r="J36" s="149" t="s">
        <v>281</v>
      </c>
      <c r="K36" s="149" t="s">
        <v>281</v>
      </c>
      <c r="L36" s="149" t="s">
        <v>281</v>
      </c>
      <c r="M36" s="149" t="s">
        <v>281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9"/>
    </row>
    <row r="37" spans="1:36" s="21" customFormat="1" ht="39.75" customHeight="1" x14ac:dyDescent="0.25">
      <c r="A37" s="623">
        <v>1</v>
      </c>
      <c r="B37" s="626" t="s">
        <v>356</v>
      </c>
      <c r="C37" s="626" t="s">
        <v>32</v>
      </c>
      <c r="D37" s="629" t="s">
        <v>35</v>
      </c>
      <c r="E37" s="282" t="s">
        <v>597</v>
      </c>
      <c r="F37" s="283" t="s">
        <v>23</v>
      </c>
      <c r="G37" s="283" t="s">
        <v>24</v>
      </c>
      <c r="H37" s="239">
        <v>1</v>
      </c>
      <c r="I37" s="239">
        <v>0</v>
      </c>
      <c r="J37" s="239">
        <v>0</v>
      </c>
      <c r="K37" s="305">
        <v>5395.57</v>
      </c>
      <c r="L37" s="85" t="s">
        <v>40</v>
      </c>
      <c r="M37" s="85" t="s">
        <v>40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9"/>
    </row>
    <row r="38" spans="1:36" s="21" customFormat="1" ht="30" customHeight="1" x14ac:dyDescent="0.25">
      <c r="A38" s="624"/>
      <c r="B38" s="601"/>
      <c r="C38" s="627"/>
      <c r="D38" s="624"/>
      <c r="E38" s="308" t="s">
        <v>244</v>
      </c>
      <c r="F38" s="149" t="s">
        <v>281</v>
      </c>
      <c r="G38" s="149" t="s">
        <v>281</v>
      </c>
      <c r="H38" s="261" t="s">
        <v>37</v>
      </c>
      <c r="I38" s="149" t="s">
        <v>281</v>
      </c>
      <c r="J38" s="149" t="s">
        <v>281</v>
      </c>
      <c r="K38" s="149" t="s">
        <v>281</v>
      </c>
      <c r="L38" s="149" t="s">
        <v>281</v>
      </c>
      <c r="M38" s="149" t="s">
        <v>281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9"/>
    </row>
    <row r="39" spans="1:36" s="21" customFormat="1" ht="30" customHeight="1" x14ac:dyDescent="0.25">
      <c r="A39" s="624"/>
      <c r="B39" s="627"/>
      <c r="C39" s="627"/>
      <c r="D39" s="624"/>
      <c r="E39" s="308" t="s">
        <v>324</v>
      </c>
      <c r="F39" s="149" t="s">
        <v>281</v>
      </c>
      <c r="G39" s="149" t="s">
        <v>281</v>
      </c>
      <c r="H39" s="261" t="s">
        <v>224</v>
      </c>
      <c r="I39" s="149" t="s">
        <v>281</v>
      </c>
      <c r="J39" s="149" t="s">
        <v>281</v>
      </c>
      <c r="K39" s="149" t="s">
        <v>281</v>
      </c>
      <c r="L39" s="149" t="s">
        <v>281</v>
      </c>
      <c r="M39" s="149" t="s">
        <v>281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9"/>
    </row>
    <row r="40" spans="1:36" s="21" customFormat="1" ht="30" customHeight="1" x14ac:dyDescent="0.25">
      <c r="A40" s="625"/>
      <c r="B40" s="628"/>
      <c r="C40" s="628"/>
      <c r="D40" s="625"/>
      <c r="E40" s="308" t="s">
        <v>31</v>
      </c>
      <c r="F40" s="149" t="s">
        <v>281</v>
      </c>
      <c r="G40" s="149" t="s">
        <v>281</v>
      </c>
      <c r="H40" s="261" t="s">
        <v>38</v>
      </c>
      <c r="I40" s="149" t="s">
        <v>281</v>
      </c>
      <c r="J40" s="149" t="s">
        <v>281</v>
      </c>
      <c r="K40" s="149" t="s">
        <v>281</v>
      </c>
      <c r="L40" s="149" t="s">
        <v>281</v>
      </c>
      <c r="M40" s="149" t="s">
        <v>281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9"/>
    </row>
    <row r="41" spans="1:36" s="21" customFormat="1" ht="30" customHeight="1" x14ac:dyDescent="0.25">
      <c r="A41" s="623">
        <v>1</v>
      </c>
      <c r="B41" s="626" t="s">
        <v>356</v>
      </c>
      <c r="C41" s="626" t="s">
        <v>32</v>
      </c>
      <c r="D41" s="629" t="s">
        <v>35</v>
      </c>
      <c r="E41" s="282" t="s">
        <v>598</v>
      </c>
      <c r="F41" s="283" t="s">
        <v>23</v>
      </c>
      <c r="G41" s="283" t="s">
        <v>24</v>
      </c>
      <c r="H41" s="239">
        <v>1</v>
      </c>
      <c r="I41" s="239">
        <v>0</v>
      </c>
      <c r="J41" s="239">
        <v>0</v>
      </c>
      <c r="K41" s="305">
        <v>3054.18</v>
      </c>
      <c r="L41" s="85" t="s">
        <v>40</v>
      </c>
      <c r="M41" s="85" t="s">
        <v>40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9"/>
    </row>
    <row r="42" spans="1:36" s="21" customFormat="1" ht="30" customHeight="1" x14ac:dyDescent="0.25">
      <c r="A42" s="624"/>
      <c r="B42" s="601"/>
      <c r="C42" s="627"/>
      <c r="D42" s="624"/>
      <c r="E42" s="308" t="s">
        <v>244</v>
      </c>
      <c r="F42" s="149" t="s">
        <v>281</v>
      </c>
      <c r="G42" s="149" t="s">
        <v>281</v>
      </c>
      <c r="H42" s="261" t="s">
        <v>37</v>
      </c>
      <c r="I42" s="149" t="s">
        <v>281</v>
      </c>
      <c r="J42" s="149" t="s">
        <v>281</v>
      </c>
      <c r="K42" s="149" t="s">
        <v>281</v>
      </c>
      <c r="L42" s="149" t="s">
        <v>281</v>
      </c>
      <c r="M42" s="149" t="s">
        <v>281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9"/>
    </row>
    <row r="43" spans="1:36" s="21" customFormat="1" ht="30" customHeight="1" x14ac:dyDescent="0.25">
      <c r="A43" s="624"/>
      <c r="B43" s="627"/>
      <c r="C43" s="627"/>
      <c r="D43" s="624"/>
      <c r="E43" s="308" t="s">
        <v>324</v>
      </c>
      <c r="F43" s="149" t="s">
        <v>281</v>
      </c>
      <c r="G43" s="149" t="s">
        <v>281</v>
      </c>
      <c r="H43" s="261" t="s">
        <v>224</v>
      </c>
      <c r="I43" s="149" t="s">
        <v>281</v>
      </c>
      <c r="J43" s="149" t="s">
        <v>281</v>
      </c>
      <c r="K43" s="149" t="s">
        <v>281</v>
      </c>
      <c r="L43" s="149" t="s">
        <v>281</v>
      </c>
      <c r="M43" s="149" t="s">
        <v>281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9"/>
    </row>
    <row r="44" spans="1:36" s="21" customFormat="1" ht="30" customHeight="1" x14ac:dyDescent="0.25">
      <c r="A44" s="625"/>
      <c r="B44" s="628"/>
      <c r="C44" s="628"/>
      <c r="D44" s="625"/>
      <c r="E44" s="308" t="s">
        <v>31</v>
      </c>
      <c r="F44" s="149" t="s">
        <v>281</v>
      </c>
      <c r="G44" s="149" t="s">
        <v>281</v>
      </c>
      <c r="H44" s="261" t="s">
        <v>38</v>
      </c>
      <c r="I44" s="149" t="s">
        <v>281</v>
      </c>
      <c r="J44" s="149" t="s">
        <v>281</v>
      </c>
      <c r="K44" s="149" t="s">
        <v>281</v>
      </c>
      <c r="L44" s="149" t="s">
        <v>281</v>
      </c>
      <c r="M44" s="149" t="s">
        <v>281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9"/>
    </row>
    <row r="45" spans="1:36" s="21" customFormat="1" ht="30" customHeight="1" x14ac:dyDescent="0.25">
      <c r="A45" s="623">
        <v>1</v>
      </c>
      <c r="B45" s="626" t="s">
        <v>356</v>
      </c>
      <c r="C45" s="626" t="s">
        <v>32</v>
      </c>
      <c r="D45" s="629" t="s">
        <v>173</v>
      </c>
      <c r="E45" s="282" t="s">
        <v>599</v>
      </c>
      <c r="F45" s="283" t="s">
        <v>23</v>
      </c>
      <c r="G45" s="283" t="s">
        <v>24</v>
      </c>
      <c r="H45" s="239">
        <v>1</v>
      </c>
      <c r="I45" s="239">
        <v>0</v>
      </c>
      <c r="J45" s="239">
        <v>0</v>
      </c>
      <c r="K45" s="305">
        <v>19047.75</v>
      </c>
      <c r="L45" s="85" t="s">
        <v>40</v>
      </c>
      <c r="M45" s="85" t="s">
        <v>40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9"/>
    </row>
    <row r="46" spans="1:36" s="21" customFormat="1" ht="30" customHeight="1" x14ac:dyDescent="0.25">
      <c r="A46" s="624"/>
      <c r="B46" s="601"/>
      <c r="C46" s="627"/>
      <c r="D46" s="624"/>
      <c r="E46" s="308" t="s">
        <v>244</v>
      </c>
      <c r="F46" s="149" t="s">
        <v>281</v>
      </c>
      <c r="G46" s="149" t="s">
        <v>281</v>
      </c>
      <c r="H46" s="261" t="s">
        <v>68</v>
      </c>
      <c r="I46" s="149" t="s">
        <v>281</v>
      </c>
      <c r="J46" s="149" t="s">
        <v>281</v>
      </c>
      <c r="K46" s="149" t="s">
        <v>281</v>
      </c>
      <c r="L46" s="149" t="s">
        <v>281</v>
      </c>
      <c r="M46" s="149" t="s">
        <v>281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9"/>
    </row>
    <row r="47" spans="1:36" s="21" customFormat="1" ht="30" customHeight="1" x14ac:dyDescent="0.25">
      <c r="A47" s="624"/>
      <c r="B47" s="627"/>
      <c r="C47" s="627"/>
      <c r="D47" s="624"/>
      <c r="E47" s="308" t="s">
        <v>324</v>
      </c>
      <c r="F47" s="149" t="s">
        <v>281</v>
      </c>
      <c r="G47" s="149" t="s">
        <v>281</v>
      </c>
      <c r="H47" s="261" t="s">
        <v>54</v>
      </c>
      <c r="I47" s="149" t="s">
        <v>281</v>
      </c>
      <c r="J47" s="149" t="s">
        <v>281</v>
      </c>
      <c r="K47" s="149" t="s">
        <v>281</v>
      </c>
      <c r="L47" s="149" t="s">
        <v>281</v>
      </c>
      <c r="M47" s="149" t="s">
        <v>281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9"/>
    </row>
    <row r="48" spans="1:36" s="21" customFormat="1" ht="30" customHeight="1" x14ac:dyDescent="0.25">
      <c r="A48" s="625"/>
      <c r="B48" s="628"/>
      <c r="C48" s="628"/>
      <c r="D48" s="625"/>
      <c r="E48" s="308" t="s">
        <v>31</v>
      </c>
      <c r="F48" s="149" t="s">
        <v>281</v>
      </c>
      <c r="G48" s="149" t="s">
        <v>281</v>
      </c>
      <c r="H48" s="261" t="s">
        <v>223</v>
      </c>
      <c r="I48" s="149" t="s">
        <v>281</v>
      </c>
      <c r="J48" s="149" t="s">
        <v>281</v>
      </c>
      <c r="K48" s="149" t="s">
        <v>281</v>
      </c>
      <c r="L48" s="149" t="s">
        <v>281</v>
      </c>
      <c r="M48" s="149" t="s">
        <v>281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9"/>
    </row>
    <row r="49" spans="1:36" s="21" customFormat="1" ht="41.25" customHeight="1" x14ac:dyDescent="0.25">
      <c r="A49" s="623">
        <v>1</v>
      </c>
      <c r="B49" s="626" t="s">
        <v>356</v>
      </c>
      <c r="C49" s="626" t="s">
        <v>32</v>
      </c>
      <c r="D49" s="629" t="s">
        <v>173</v>
      </c>
      <c r="E49" s="282" t="s">
        <v>600</v>
      </c>
      <c r="F49" s="283" t="s">
        <v>23</v>
      </c>
      <c r="G49" s="283" t="s">
        <v>24</v>
      </c>
      <c r="H49" s="239">
        <v>1</v>
      </c>
      <c r="I49" s="239">
        <v>0</v>
      </c>
      <c r="J49" s="239">
        <v>0</v>
      </c>
      <c r="K49" s="305">
        <v>7505.88</v>
      </c>
      <c r="L49" s="85" t="s">
        <v>40</v>
      </c>
      <c r="M49" s="85" t="s">
        <v>40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9"/>
    </row>
    <row r="50" spans="1:36" s="21" customFormat="1" ht="30" customHeight="1" x14ac:dyDescent="0.25">
      <c r="A50" s="624"/>
      <c r="B50" s="601"/>
      <c r="C50" s="627"/>
      <c r="D50" s="624"/>
      <c r="E50" s="308" t="s">
        <v>244</v>
      </c>
      <c r="F50" s="149" t="s">
        <v>281</v>
      </c>
      <c r="G50" s="149" t="s">
        <v>281</v>
      </c>
      <c r="H50" s="261" t="s">
        <v>68</v>
      </c>
      <c r="I50" s="149" t="s">
        <v>281</v>
      </c>
      <c r="J50" s="149" t="s">
        <v>281</v>
      </c>
      <c r="K50" s="149" t="s">
        <v>281</v>
      </c>
      <c r="L50" s="149" t="s">
        <v>281</v>
      </c>
      <c r="M50" s="149" t="s">
        <v>281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9"/>
    </row>
    <row r="51" spans="1:36" s="21" customFormat="1" ht="30" customHeight="1" x14ac:dyDescent="0.25">
      <c r="A51" s="624"/>
      <c r="B51" s="627"/>
      <c r="C51" s="627"/>
      <c r="D51" s="624"/>
      <c r="E51" s="308" t="s">
        <v>324</v>
      </c>
      <c r="F51" s="149" t="s">
        <v>281</v>
      </c>
      <c r="G51" s="149" t="s">
        <v>281</v>
      </c>
      <c r="H51" s="261" t="s">
        <v>54</v>
      </c>
      <c r="I51" s="149" t="s">
        <v>281</v>
      </c>
      <c r="J51" s="149" t="s">
        <v>281</v>
      </c>
      <c r="K51" s="149" t="s">
        <v>281</v>
      </c>
      <c r="L51" s="149" t="s">
        <v>281</v>
      </c>
      <c r="M51" s="149" t="s">
        <v>281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9"/>
    </row>
    <row r="52" spans="1:36" s="21" customFormat="1" ht="30" customHeight="1" x14ac:dyDescent="0.25">
      <c r="A52" s="625"/>
      <c r="B52" s="628"/>
      <c r="C52" s="628"/>
      <c r="D52" s="625"/>
      <c r="E52" s="308" t="s">
        <v>31</v>
      </c>
      <c r="F52" s="149" t="s">
        <v>281</v>
      </c>
      <c r="G52" s="149" t="s">
        <v>281</v>
      </c>
      <c r="H52" s="261" t="s">
        <v>223</v>
      </c>
      <c r="I52" s="149" t="s">
        <v>281</v>
      </c>
      <c r="J52" s="149" t="s">
        <v>281</v>
      </c>
      <c r="K52" s="149" t="s">
        <v>281</v>
      </c>
      <c r="L52" s="149" t="s">
        <v>281</v>
      </c>
      <c r="M52" s="149" t="s">
        <v>281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9"/>
    </row>
    <row r="53" spans="1:36" s="21" customFormat="1" ht="37.5" customHeight="1" x14ac:dyDescent="0.25">
      <c r="A53" s="623">
        <v>1</v>
      </c>
      <c r="B53" s="626" t="s">
        <v>356</v>
      </c>
      <c r="C53" s="626" t="s">
        <v>32</v>
      </c>
      <c r="D53" s="629" t="s">
        <v>35</v>
      </c>
      <c r="E53" s="282" t="s">
        <v>656</v>
      </c>
      <c r="F53" s="283" t="s">
        <v>23</v>
      </c>
      <c r="G53" s="283" t="s">
        <v>24</v>
      </c>
      <c r="H53" s="239">
        <v>1</v>
      </c>
      <c r="I53" s="239">
        <v>0</v>
      </c>
      <c r="J53" s="239">
        <v>0</v>
      </c>
      <c r="K53" s="305">
        <v>8587.6299999999992</v>
      </c>
      <c r="L53" s="85" t="s">
        <v>40</v>
      </c>
      <c r="M53" s="85" t="s">
        <v>40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9"/>
    </row>
    <row r="54" spans="1:36" s="21" customFormat="1" ht="41.25" customHeight="1" x14ac:dyDescent="0.25">
      <c r="A54" s="624"/>
      <c r="B54" s="601"/>
      <c r="C54" s="627"/>
      <c r="D54" s="624"/>
      <c r="E54" s="308" t="s">
        <v>244</v>
      </c>
      <c r="F54" s="149" t="s">
        <v>281</v>
      </c>
      <c r="G54" s="149" t="s">
        <v>281</v>
      </c>
      <c r="H54" s="261" t="s">
        <v>68</v>
      </c>
      <c r="I54" s="149" t="s">
        <v>281</v>
      </c>
      <c r="J54" s="149" t="s">
        <v>281</v>
      </c>
      <c r="K54" s="149" t="s">
        <v>281</v>
      </c>
      <c r="L54" s="149" t="s">
        <v>281</v>
      </c>
      <c r="M54" s="149" t="s">
        <v>281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9"/>
    </row>
    <row r="55" spans="1:36" s="21" customFormat="1" ht="30" customHeight="1" x14ac:dyDescent="0.25">
      <c r="A55" s="624"/>
      <c r="B55" s="627"/>
      <c r="C55" s="627"/>
      <c r="D55" s="624"/>
      <c r="E55" s="308" t="s">
        <v>324</v>
      </c>
      <c r="F55" s="149" t="s">
        <v>281</v>
      </c>
      <c r="G55" s="149" t="s">
        <v>281</v>
      </c>
      <c r="H55" s="261" t="s">
        <v>38</v>
      </c>
      <c r="I55" s="149" t="s">
        <v>281</v>
      </c>
      <c r="J55" s="149" t="s">
        <v>281</v>
      </c>
      <c r="K55" s="149" t="s">
        <v>281</v>
      </c>
      <c r="L55" s="149" t="s">
        <v>281</v>
      </c>
      <c r="M55" s="149" t="s">
        <v>281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9"/>
    </row>
    <row r="56" spans="1:36" s="21" customFormat="1" ht="30" customHeight="1" x14ac:dyDescent="0.25">
      <c r="A56" s="625"/>
      <c r="B56" s="628"/>
      <c r="C56" s="628"/>
      <c r="D56" s="625"/>
      <c r="E56" s="308" t="s">
        <v>31</v>
      </c>
      <c r="F56" s="149" t="s">
        <v>281</v>
      </c>
      <c r="G56" s="149" t="s">
        <v>281</v>
      </c>
      <c r="H56" s="261" t="s">
        <v>38</v>
      </c>
      <c r="I56" s="149" t="s">
        <v>281</v>
      </c>
      <c r="J56" s="149" t="s">
        <v>281</v>
      </c>
      <c r="K56" s="149" t="s">
        <v>281</v>
      </c>
      <c r="L56" s="149" t="s">
        <v>281</v>
      </c>
      <c r="M56" s="149" t="s">
        <v>281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9"/>
    </row>
    <row r="57" spans="1:36" s="21" customFormat="1" ht="41.25" customHeight="1" x14ac:dyDescent="0.25">
      <c r="A57" s="623">
        <v>1</v>
      </c>
      <c r="B57" s="626" t="s">
        <v>356</v>
      </c>
      <c r="C57" s="626" t="s">
        <v>32</v>
      </c>
      <c r="D57" s="629" t="s">
        <v>35</v>
      </c>
      <c r="E57" s="285" t="s">
        <v>604</v>
      </c>
      <c r="F57" s="283" t="s">
        <v>23</v>
      </c>
      <c r="G57" s="283" t="s">
        <v>24</v>
      </c>
      <c r="H57" s="239">
        <v>0</v>
      </c>
      <c r="I57" s="239">
        <v>1</v>
      </c>
      <c r="J57" s="239">
        <v>0</v>
      </c>
      <c r="K57" s="85">
        <v>0</v>
      </c>
      <c r="L57" s="85">
        <f>69694.22-5375.4</f>
        <v>64318.82</v>
      </c>
      <c r="M57" s="85" t="s">
        <v>40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9"/>
    </row>
    <row r="58" spans="1:36" s="21" customFormat="1" ht="30" customHeight="1" x14ac:dyDescent="0.25">
      <c r="A58" s="624"/>
      <c r="B58" s="601"/>
      <c r="C58" s="627"/>
      <c r="D58" s="624"/>
      <c r="E58" s="308" t="s">
        <v>244</v>
      </c>
      <c r="F58" s="149" t="s">
        <v>281</v>
      </c>
      <c r="G58" s="149" t="s">
        <v>281</v>
      </c>
      <c r="H58" s="149" t="s">
        <v>281</v>
      </c>
      <c r="I58" s="261" t="s">
        <v>36</v>
      </c>
      <c r="J58" s="149" t="s">
        <v>281</v>
      </c>
      <c r="K58" s="261" t="s">
        <v>18</v>
      </c>
      <c r="L58" s="149" t="s">
        <v>281</v>
      </c>
      <c r="M58" s="261" t="s">
        <v>18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9"/>
    </row>
    <row r="59" spans="1:36" s="21" customFormat="1" ht="30" customHeight="1" x14ac:dyDescent="0.25">
      <c r="A59" s="624"/>
      <c r="B59" s="627"/>
      <c r="C59" s="627"/>
      <c r="D59" s="624"/>
      <c r="E59" s="308" t="s">
        <v>324</v>
      </c>
      <c r="F59" s="149" t="s">
        <v>281</v>
      </c>
      <c r="G59" s="149" t="s">
        <v>281</v>
      </c>
      <c r="H59" s="149" t="s">
        <v>281</v>
      </c>
      <c r="I59" s="261" t="s">
        <v>38</v>
      </c>
      <c r="J59" s="149" t="s">
        <v>281</v>
      </c>
      <c r="K59" s="261" t="s">
        <v>18</v>
      </c>
      <c r="L59" s="149" t="s">
        <v>281</v>
      </c>
      <c r="M59" s="261" t="s">
        <v>18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9"/>
    </row>
    <row r="60" spans="1:36" s="21" customFormat="1" ht="30" customHeight="1" x14ac:dyDescent="0.25">
      <c r="A60" s="625"/>
      <c r="B60" s="628"/>
      <c r="C60" s="628"/>
      <c r="D60" s="625"/>
      <c r="E60" s="308" t="s">
        <v>31</v>
      </c>
      <c r="F60" s="149" t="s">
        <v>281</v>
      </c>
      <c r="G60" s="149" t="s">
        <v>281</v>
      </c>
      <c r="H60" s="149" t="s">
        <v>281</v>
      </c>
      <c r="I60" s="261" t="s">
        <v>38</v>
      </c>
      <c r="J60" s="149" t="s">
        <v>281</v>
      </c>
      <c r="K60" s="261" t="s">
        <v>18</v>
      </c>
      <c r="L60" s="149" t="s">
        <v>281</v>
      </c>
      <c r="M60" s="261" t="s">
        <v>18</v>
      </c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9"/>
    </row>
    <row r="61" spans="1:36" s="21" customFormat="1" ht="50.1" customHeight="1" x14ac:dyDescent="0.25">
      <c r="A61" s="623">
        <v>1</v>
      </c>
      <c r="B61" s="626" t="s">
        <v>356</v>
      </c>
      <c r="C61" s="626" t="s">
        <v>32</v>
      </c>
      <c r="D61" s="629" t="s">
        <v>35</v>
      </c>
      <c r="E61" s="284" t="s">
        <v>65</v>
      </c>
      <c r="F61" s="283" t="s">
        <v>23</v>
      </c>
      <c r="G61" s="283" t="s">
        <v>24</v>
      </c>
      <c r="H61" s="239">
        <v>0</v>
      </c>
      <c r="I61" s="239">
        <v>1</v>
      </c>
      <c r="J61" s="239">
        <v>0</v>
      </c>
      <c r="K61" s="85">
        <v>0</v>
      </c>
      <c r="L61" s="85">
        <v>73162.91</v>
      </c>
      <c r="M61" s="85">
        <v>0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9"/>
    </row>
    <row r="62" spans="1:36" ht="36" customHeight="1" x14ac:dyDescent="0.25">
      <c r="A62" s="624"/>
      <c r="B62" s="601"/>
      <c r="C62" s="627"/>
      <c r="D62" s="624"/>
      <c r="E62" s="308" t="s">
        <v>244</v>
      </c>
      <c r="F62" s="149" t="s">
        <v>281</v>
      </c>
      <c r="G62" s="149" t="s">
        <v>281</v>
      </c>
      <c r="H62" s="149" t="s">
        <v>281</v>
      </c>
      <c r="I62" s="159" t="s">
        <v>63</v>
      </c>
      <c r="J62" s="149" t="s">
        <v>281</v>
      </c>
      <c r="K62" s="149" t="s">
        <v>281</v>
      </c>
      <c r="L62" s="149" t="s">
        <v>281</v>
      </c>
      <c r="M62" s="149" t="s">
        <v>281</v>
      </c>
    </row>
    <row r="63" spans="1:36" ht="27" customHeight="1" x14ac:dyDescent="0.25">
      <c r="A63" s="624"/>
      <c r="B63" s="627"/>
      <c r="C63" s="627"/>
      <c r="D63" s="624"/>
      <c r="E63" s="308" t="s">
        <v>324</v>
      </c>
      <c r="F63" s="149" t="s">
        <v>281</v>
      </c>
      <c r="G63" s="149" t="s">
        <v>281</v>
      </c>
      <c r="H63" s="149" t="s">
        <v>281</v>
      </c>
      <c r="I63" s="159" t="s">
        <v>38</v>
      </c>
      <c r="J63" s="149" t="s">
        <v>281</v>
      </c>
      <c r="K63" s="149" t="s">
        <v>281</v>
      </c>
      <c r="L63" s="149" t="s">
        <v>281</v>
      </c>
      <c r="M63" s="149" t="s">
        <v>281</v>
      </c>
    </row>
    <row r="64" spans="1:36" ht="32.25" customHeight="1" x14ac:dyDescent="0.25">
      <c r="A64" s="625"/>
      <c r="B64" s="628"/>
      <c r="C64" s="628"/>
      <c r="D64" s="625"/>
      <c r="E64" s="308" t="s">
        <v>31</v>
      </c>
      <c r="F64" s="149" t="s">
        <v>281</v>
      </c>
      <c r="G64" s="149" t="s">
        <v>281</v>
      </c>
      <c r="H64" s="149" t="s">
        <v>281</v>
      </c>
      <c r="I64" s="159" t="s">
        <v>38</v>
      </c>
      <c r="J64" s="149" t="s">
        <v>281</v>
      </c>
      <c r="K64" s="149" t="s">
        <v>281</v>
      </c>
      <c r="L64" s="149" t="s">
        <v>281</v>
      </c>
      <c r="M64" s="149" t="s">
        <v>281</v>
      </c>
    </row>
    <row r="65" spans="1:13" ht="50.1" customHeight="1" x14ac:dyDescent="0.25">
      <c r="A65" s="623">
        <v>1</v>
      </c>
      <c r="B65" s="626" t="s">
        <v>356</v>
      </c>
      <c r="C65" s="626" t="s">
        <v>32</v>
      </c>
      <c r="D65" s="629" t="s">
        <v>35</v>
      </c>
      <c r="E65" s="284" t="s">
        <v>655</v>
      </c>
      <c r="F65" s="283" t="s">
        <v>23</v>
      </c>
      <c r="G65" s="283" t="s">
        <v>24</v>
      </c>
      <c r="H65" s="239">
        <v>0</v>
      </c>
      <c r="I65" s="239">
        <v>1</v>
      </c>
      <c r="J65" s="239">
        <v>0</v>
      </c>
      <c r="K65" s="85">
        <v>0</v>
      </c>
      <c r="L65" s="85">
        <v>5375.4</v>
      </c>
      <c r="M65" s="85">
        <v>0</v>
      </c>
    </row>
    <row r="66" spans="1:13" ht="20.100000000000001" customHeight="1" x14ac:dyDescent="0.25">
      <c r="A66" s="624"/>
      <c r="B66" s="601"/>
      <c r="C66" s="627"/>
      <c r="D66" s="624"/>
      <c r="E66" s="308" t="s">
        <v>244</v>
      </c>
      <c r="F66" s="149" t="s">
        <v>281</v>
      </c>
      <c r="G66" s="149" t="s">
        <v>281</v>
      </c>
      <c r="H66" s="149" t="s">
        <v>281</v>
      </c>
      <c r="I66" s="159" t="s">
        <v>68</v>
      </c>
      <c r="J66" s="149" t="s">
        <v>281</v>
      </c>
      <c r="K66" s="149" t="s">
        <v>281</v>
      </c>
      <c r="L66" s="149" t="s">
        <v>281</v>
      </c>
      <c r="M66" s="149" t="s">
        <v>281</v>
      </c>
    </row>
    <row r="67" spans="1:13" ht="20.100000000000001" customHeight="1" x14ac:dyDescent="0.25">
      <c r="A67" s="624"/>
      <c r="B67" s="627"/>
      <c r="C67" s="627"/>
      <c r="D67" s="624"/>
      <c r="E67" s="308" t="s">
        <v>324</v>
      </c>
      <c r="F67" s="149" t="s">
        <v>281</v>
      </c>
      <c r="G67" s="149" t="s">
        <v>281</v>
      </c>
      <c r="H67" s="149" t="s">
        <v>281</v>
      </c>
      <c r="I67" s="159" t="s">
        <v>224</v>
      </c>
      <c r="J67" s="149" t="s">
        <v>281</v>
      </c>
      <c r="K67" s="149" t="s">
        <v>281</v>
      </c>
      <c r="L67" s="149" t="s">
        <v>281</v>
      </c>
      <c r="M67" s="149" t="s">
        <v>281</v>
      </c>
    </row>
    <row r="68" spans="1:13" ht="20.100000000000001" customHeight="1" x14ac:dyDescent="0.25">
      <c r="A68" s="625"/>
      <c r="B68" s="628"/>
      <c r="C68" s="628"/>
      <c r="D68" s="625"/>
      <c r="E68" s="308" t="s">
        <v>31</v>
      </c>
      <c r="F68" s="149" t="s">
        <v>281</v>
      </c>
      <c r="G68" s="149" t="s">
        <v>281</v>
      </c>
      <c r="H68" s="149" t="s">
        <v>281</v>
      </c>
      <c r="I68" s="159" t="s">
        <v>38</v>
      </c>
      <c r="J68" s="149" t="s">
        <v>281</v>
      </c>
      <c r="K68" s="149" t="s">
        <v>281</v>
      </c>
      <c r="L68" s="149" t="s">
        <v>281</v>
      </c>
      <c r="M68" s="149" t="s">
        <v>281</v>
      </c>
    </row>
    <row r="69" spans="1:13" ht="47.25" x14ac:dyDescent="0.25">
      <c r="A69" s="623">
        <v>1</v>
      </c>
      <c r="B69" s="626" t="s">
        <v>356</v>
      </c>
      <c r="C69" s="626" t="s">
        <v>32</v>
      </c>
      <c r="D69" s="629" t="s">
        <v>35</v>
      </c>
      <c r="E69" s="286" t="s">
        <v>605</v>
      </c>
      <c r="F69" s="283" t="s">
        <v>23</v>
      </c>
      <c r="G69" s="283" t="s">
        <v>24</v>
      </c>
      <c r="H69" s="239">
        <v>0</v>
      </c>
      <c r="I69" s="239">
        <v>0</v>
      </c>
      <c r="J69" s="239">
        <v>1</v>
      </c>
      <c r="K69" s="85">
        <v>0</v>
      </c>
      <c r="L69" s="85">
        <v>0</v>
      </c>
      <c r="M69" s="85">
        <v>116071</v>
      </c>
    </row>
    <row r="70" spans="1:13" ht="31.5" x14ac:dyDescent="0.25">
      <c r="A70" s="630"/>
      <c r="B70" s="631"/>
      <c r="C70" s="631"/>
      <c r="D70" s="632"/>
      <c r="E70" s="262" t="s">
        <v>327</v>
      </c>
      <c r="F70" s="149" t="s">
        <v>281</v>
      </c>
      <c r="G70" s="149" t="s">
        <v>281</v>
      </c>
      <c r="H70" s="149" t="s">
        <v>281</v>
      </c>
      <c r="I70" s="304" t="s">
        <v>37</v>
      </c>
      <c r="J70" s="149" t="s">
        <v>281</v>
      </c>
      <c r="K70" s="261" t="s">
        <v>18</v>
      </c>
      <c r="L70" s="149" t="s">
        <v>281</v>
      </c>
      <c r="M70" s="261" t="s">
        <v>18</v>
      </c>
    </row>
  </sheetData>
  <autoFilter ref="A1:R62">
    <filterColumn colId="9" showButton="0"/>
    <filterColumn colId="10" showButton="0"/>
    <filterColumn colId="11" showButton="0"/>
  </autoFilter>
  <mergeCells count="77">
    <mergeCell ref="A53:A56"/>
    <mergeCell ref="B53:B56"/>
    <mergeCell ref="C53:C56"/>
    <mergeCell ref="D53:D56"/>
    <mergeCell ref="J1:M1"/>
    <mergeCell ref="A2:M2"/>
    <mergeCell ref="A3:M3"/>
    <mergeCell ref="A4:M4"/>
    <mergeCell ref="A6:A9"/>
    <mergeCell ref="B6:B9"/>
    <mergeCell ref="C6:C9"/>
    <mergeCell ref="D6:D9"/>
    <mergeCell ref="E6:E9"/>
    <mergeCell ref="F6:J6"/>
    <mergeCell ref="K6:M8"/>
    <mergeCell ref="A13:A16"/>
    <mergeCell ref="N6:N8"/>
    <mergeCell ref="O6:R6"/>
    <mergeCell ref="T6:W6"/>
    <mergeCell ref="F7:F9"/>
    <mergeCell ref="G7:G9"/>
    <mergeCell ref="H7:J8"/>
    <mergeCell ref="B13:B16"/>
    <mergeCell ref="C13:C16"/>
    <mergeCell ref="D13:D16"/>
    <mergeCell ref="A17:A20"/>
    <mergeCell ref="B17:B20"/>
    <mergeCell ref="C17:C20"/>
    <mergeCell ref="D17:D20"/>
    <mergeCell ref="A21:A24"/>
    <mergeCell ref="B21:B24"/>
    <mergeCell ref="C21:C24"/>
    <mergeCell ref="D21:D24"/>
    <mergeCell ref="A25:A28"/>
    <mergeCell ref="B25:B28"/>
    <mergeCell ref="C25:C28"/>
    <mergeCell ref="D25:D28"/>
    <mergeCell ref="A29:A32"/>
    <mergeCell ref="B29:B32"/>
    <mergeCell ref="C29:C32"/>
    <mergeCell ref="D29:D32"/>
    <mergeCell ref="A33:A36"/>
    <mergeCell ref="B33:B36"/>
    <mergeCell ref="C33:C36"/>
    <mergeCell ref="D33:D36"/>
    <mergeCell ref="A37:A40"/>
    <mergeCell ref="B37:B40"/>
    <mergeCell ref="C37:C40"/>
    <mergeCell ref="D37:D40"/>
    <mergeCell ref="A41:A44"/>
    <mergeCell ref="B41:B44"/>
    <mergeCell ref="C41:C44"/>
    <mergeCell ref="D41:D44"/>
    <mergeCell ref="A45:A48"/>
    <mergeCell ref="B45:B48"/>
    <mergeCell ref="C45:C48"/>
    <mergeCell ref="D45:D48"/>
    <mergeCell ref="A49:A52"/>
    <mergeCell ref="B49:B52"/>
    <mergeCell ref="C49:C52"/>
    <mergeCell ref="D49:D52"/>
    <mergeCell ref="A57:A60"/>
    <mergeCell ref="B57:B60"/>
    <mergeCell ref="C57:C60"/>
    <mergeCell ref="D57:D60"/>
    <mergeCell ref="A69:A70"/>
    <mergeCell ref="B69:B70"/>
    <mergeCell ref="C69:C70"/>
    <mergeCell ref="D69:D70"/>
    <mergeCell ref="A61:A64"/>
    <mergeCell ref="B61:B64"/>
    <mergeCell ref="C61:C64"/>
    <mergeCell ref="D61:D64"/>
    <mergeCell ref="A65:A68"/>
    <mergeCell ref="B65:B68"/>
    <mergeCell ref="C65:C68"/>
    <mergeCell ref="D65:D68"/>
  </mergeCells>
  <pageMargins left="0.25" right="0.25" top="0.75" bottom="0.75" header="0.3" footer="0.3"/>
  <pageSetup paperSize="9" scale="53" fitToHeight="0" orientation="landscape" r:id="rId1"/>
  <headerFooter differentFirst="1">
    <oddHeader>&amp;C&amp;"Arial Cyr,обычный"&amp;10&amp;P</oddHeader>
  </headerFooter>
  <rowBreaks count="2" manualBreakCount="2">
    <brk id="28" max="23" man="1"/>
    <brk id="56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7"/>
  <sheetViews>
    <sheetView view="pageBreakPreview" topLeftCell="A22" zoomScale="60" zoomScaleNormal="60" zoomScalePageLayoutView="70" workbookViewId="0">
      <selection activeCell="D22" sqref="D22"/>
    </sheetView>
  </sheetViews>
  <sheetFormatPr defaultColWidth="8.7109375" defaultRowHeight="15.75" x14ac:dyDescent="0.25"/>
  <cols>
    <col min="1" max="3" width="10.28515625" style="46" customWidth="1"/>
    <col min="4" max="4" width="29.28515625" style="46" customWidth="1"/>
    <col min="5" max="5" width="75.7109375" style="46" customWidth="1"/>
    <col min="6" max="6" width="28.85546875" style="46" customWidth="1"/>
    <col min="7" max="7" width="15.5703125" style="46" customWidth="1"/>
    <col min="8" max="10" width="15.7109375" style="46" customWidth="1"/>
    <col min="11" max="12" width="16.42578125" style="46" customWidth="1"/>
    <col min="13" max="13" width="14.85546875" style="46" customWidth="1"/>
    <col min="14" max="14" width="80.42578125" style="48" hidden="1" customWidth="1"/>
    <col min="15" max="15" width="10.28515625" style="45" hidden="1" customWidth="1"/>
    <col min="16" max="17" width="11.5703125" style="45" hidden="1" customWidth="1"/>
    <col min="18" max="18" width="10.28515625" style="45" hidden="1" customWidth="1"/>
    <col min="19" max="20" width="8.7109375" style="45" hidden="1" bestFit="1" customWidth="1"/>
    <col min="21" max="21" width="9.140625" style="45" hidden="1" customWidth="1"/>
    <col min="22" max="23" width="10.28515625" style="45" hidden="1" customWidth="1"/>
    <col min="24" max="24" width="25.5703125" style="45" hidden="1" customWidth="1"/>
    <col min="25" max="25" width="26.85546875" style="45" customWidth="1"/>
    <col min="26" max="26" width="17.28515625" style="45" customWidth="1"/>
    <col min="27" max="27" width="16" style="45" customWidth="1"/>
    <col min="28" max="28" width="13.5703125" style="45" customWidth="1"/>
    <col min="29" max="29" width="8.7109375" style="45" bestFit="1" customWidth="1"/>
    <col min="30" max="30" width="12.28515625" style="45" bestFit="1" customWidth="1"/>
    <col min="31" max="31" width="9.140625" style="45" bestFit="1" customWidth="1"/>
    <col min="32" max="42" width="8.7109375" style="45" bestFit="1" customWidth="1"/>
    <col min="43" max="43" width="8.7109375" style="46" bestFit="1" customWidth="1"/>
    <col min="44" max="16384" width="8.7109375" style="46"/>
  </cols>
  <sheetData>
    <row r="1" spans="1:43" s="45" customFormat="1" ht="144.75" customHeight="1" x14ac:dyDescent="0.3">
      <c r="A1" s="42"/>
      <c r="B1" s="43"/>
      <c r="C1" s="43"/>
      <c r="D1" s="43"/>
      <c r="E1" s="43"/>
      <c r="F1" s="43"/>
      <c r="G1" s="43"/>
      <c r="H1" s="43"/>
      <c r="I1" s="43"/>
      <c r="J1" s="651" t="s">
        <v>317</v>
      </c>
      <c r="K1" s="651"/>
      <c r="L1" s="651"/>
      <c r="M1" s="651"/>
      <c r="N1" s="44"/>
      <c r="AQ1" s="46"/>
    </row>
    <row r="2" spans="1:43" s="45" customFormat="1" ht="18.75" customHeight="1" x14ac:dyDescent="0.25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47"/>
      <c r="AQ2" s="46"/>
    </row>
    <row r="3" spans="1:43" s="45" customFormat="1" ht="18.75" customHeight="1" x14ac:dyDescent="0.25">
      <c r="A3" s="652" t="s">
        <v>144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48"/>
      <c r="AQ3" s="46"/>
    </row>
    <row r="4" spans="1:43" s="45" customFormat="1" ht="18.75" customHeight="1" x14ac:dyDescent="0.25">
      <c r="A4" s="42"/>
      <c r="B4" s="42"/>
      <c r="C4" s="652" t="s">
        <v>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48"/>
      <c r="AQ4" s="46"/>
    </row>
    <row r="5" spans="1:43" ht="10.5" customHeight="1" x14ac:dyDescent="0.25"/>
    <row r="6" spans="1:43" s="45" customFormat="1" ht="81.75" customHeight="1" x14ac:dyDescent="0.25">
      <c r="A6" s="486" t="s">
        <v>2</v>
      </c>
      <c r="B6" s="486" t="s">
        <v>3</v>
      </c>
      <c r="C6" s="489" t="s">
        <v>319</v>
      </c>
      <c r="D6" s="643" t="s">
        <v>5</v>
      </c>
      <c r="E6" s="643" t="s">
        <v>6</v>
      </c>
      <c r="F6" s="643" t="s">
        <v>145</v>
      </c>
      <c r="G6" s="653"/>
      <c r="H6" s="654"/>
      <c r="I6" s="654"/>
      <c r="J6" s="655"/>
      <c r="K6" s="654" t="s">
        <v>8</v>
      </c>
      <c r="L6" s="654"/>
      <c r="M6" s="655"/>
      <c r="N6" s="642" t="s">
        <v>9</v>
      </c>
      <c r="O6" s="640" t="s">
        <v>10</v>
      </c>
      <c r="P6" s="641"/>
      <c r="Q6" s="641"/>
      <c r="R6" s="640"/>
      <c r="T6" s="642" t="s">
        <v>11</v>
      </c>
      <c r="U6" s="641"/>
      <c r="V6" s="641"/>
      <c r="W6" s="640"/>
      <c r="AQ6" s="46"/>
    </row>
    <row r="7" spans="1:43" s="45" customFormat="1" ht="23.25" customHeight="1" x14ac:dyDescent="0.25">
      <c r="A7" s="487"/>
      <c r="B7" s="487"/>
      <c r="C7" s="490"/>
      <c r="D7" s="644"/>
      <c r="E7" s="644"/>
      <c r="F7" s="643" t="s">
        <v>12</v>
      </c>
      <c r="G7" s="646" t="s">
        <v>13</v>
      </c>
      <c r="H7" s="648" t="s">
        <v>14</v>
      </c>
      <c r="I7" s="648"/>
      <c r="J7" s="648"/>
      <c r="K7" s="656"/>
      <c r="L7" s="656"/>
      <c r="M7" s="657"/>
      <c r="N7" s="649"/>
      <c r="O7" s="49"/>
      <c r="P7" s="50"/>
      <c r="Q7" s="50"/>
      <c r="R7" s="50"/>
      <c r="T7" s="50"/>
      <c r="U7" s="50"/>
      <c r="V7" s="50"/>
      <c r="W7" s="50"/>
      <c r="AQ7" s="46"/>
    </row>
    <row r="8" spans="1:43" s="45" customFormat="1" ht="22.5" customHeight="1" x14ac:dyDescent="0.25">
      <c r="A8" s="487"/>
      <c r="B8" s="487"/>
      <c r="C8" s="490"/>
      <c r="D8" s="644"/>
      <c r="E8" s="644"/>
      <c r="F8" s="644"/>
      <c r="G8" s="647"/>
      <c r="H8" s="648"/>
      <c r="I8" s="648"/>
      <c r="J8" s="648"/>
      <c r="K8" s="658"/>
      <c r="L8" s="658"/>
      <c r="M8" s="659"/>
      <c r="N8" s="650"/>
      <c r="O8" s="49"/>
      <c r="P8" s="50"/>
      <c r="Q8" s="50"/>
      <c r="R8" s="50"/>
      <c r="T8" s="50"/>
      <c r="U8" s="50"/>
      <c r="V8" s="50"/>
      <c r="W8" s="50"/>
      <c r="AQ8" s="46"/>
    </row>
    <row r="9" spans="1:43" s="45" customFormat="1" ht="33.75" customHeight="1" x14ac:dyDescent="0.25">
      <c r="A9" s="488"/>
      <c r="B9" s="488"/>
      <c r="C9" s="491"/>
      <c r="D9" s="645"/>
      <c r="E9" s="645"/>
      <c r="F9" s="645"/>
      <c r="G9" s="645"/>
      <c r="H9" s="51" t="s">
        <v>15</v>
      </c>
      <c r="I9" s="51" t="s">
        <v>16</v>
      </c>
      <c r="J9" s="51" t="s">
        <v>17</v>
      </c>
      <c r="K9" s="52" t="s">
        <v>15</v>
      </c>
      <c r="L9" s="52" t="s">
        <v>16</v>
      </c>
      <c r="M9" s="52" t="s">
        <v>17</v>
      </c>
      <c r="N9" s="53"/>
      <c r="O9" s="54">
        <v>2020</v>
      </c>
      <c r="P9" s="55">
        <v>2021</v>
      </c>
      <c r="Q9" s="55">
        <v>2022</v>
      </c>
      <c r="R9" s="55">
        <v>2023</v>
      </c>
      <c r="T9" s="55">
        <v>2020</v>
      </c>
      <c r="U9" s="55">
        <v>2021</v>
      </c>
      <c r="V9" s="55">
        <v>2022</v>
      </c>
      <c r="W9" s="55">
        <v>2023</v>
      </c>
      <c r="Y9" s="56"/>
      <c r="Z9" s="56"/>
      <c r="AA9" s="56"/>
      <c r="AQ9" s="46"/>
    </row>
    <row r="10" spans="1:43" s="45" customFormat="1" ht="16.5" thickBo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229">
        <v>11</v>
      </c>
      <c r="L10" s="229">
        <v>12</v>
      </c>
      <c r="M10" s="229">
        <v>13</v>
      </c>
      <c r="N10" s="53"/>
      <c r="Y10" s="250"/>
      <c r="Z10" s="250"/>
      <c r="AA10" s="60"/>
      <c r="AQ10" s="46"/>
    </row>
    <row r="11" spans="1:43" s="45" customFormat="1" ht="37.5" customHeight="1" x14ac:dyDescent="0.25">
      <c r="A11" s="148" t="s">
        <v>281</v>
      </c>
      <c r="B11" s="148" t="s">
        <v>281</v>
      </c>
      <c r="C11" s="149" t="s">
        <v>281</v>
      </c>
      <c r="D11" s="259" t="s">
        <v>281</v>
      </c>
      <c r="E11" s="257" t="s">
        <v>19</v>
      </c>
      <c r="F11" s="258" t="s">
        <v>281</v>
      </c>
      <c r="G11" s="259" t="s">
        <v>281</v>
      </c>
      <c r="H11" s="259" t="s">
        <v>281</v>
      </c>
      <c r="I11" s="259" t="s">
        <v>281</v>
      </c>
      <c r="J11" s="259" t="s">
        <v>281</v>
      </c>
      <c r="K11" s="263">
        <f>SUM(K12:K36)</f>
        <v>2462885.0810000002</v>
      </c>
      <c r="L11" s="230">
        <f>SUM(L12:L37)</f>
        <v>1829120.0850000002</v>
      </c>
      <c r="M11" s="230">
        <f t="shared" ref="M11" si="0">SUM(M12:M36)</f>
        <v>1716536.7150000001</v>
      </c>
      <c r="N11" s="228"/>
      <c r="O11" s="59"/>
      <c r="P11" s="59"/>
      <c r="Q11" s="59"/>
      <c r="R11" s="59"/>
      <c r="S11" s="59"/>
      <c r="T11" s="59"/>
      <c r="U11" s="59"/>
      <c r="V11" s="59"/>
      <c r="W11" s="59"/>
      <c r="AQ11" s="46"/>
    </row>
    <row r="12" spans="1:43" s="45" customFormat="1" ht="65.25" customHeight="1" x14ac:dyDescent="0.25">
      <c r="A12" s="61">
        <v>2</v>
      </c>
      <c r="B12" s="62" t="s">
        <v>20</v>
      </c>
      <c r="C12" s="62" t="s">
        <v>465</v>
      </c>
      <c r="D12" s="264" t="s">
        <v>461</v>
      </c>
      <c r="E12" s="101" t="s">
        <v>462</v>
      </c>
      <c r="F12" s="265" t="s">
        <v>463</v>
      </c>
      <c r="G12" s="67" t="s">
        <v>157</v>
      </c>
      <c r="H12" s="266">
        <v>14.5</v>
      </c>
      <c r="I12" s="266">
        <v>14.5</v>
      </c>
      <c r="J12" s="266">
        <v>14.5</v>
      </c>
      <c r="K12" s="68">
        <v>3736.5</v>
      </c>
      <c r="L12" s="63">
        <v>1702.4</v>
      </c>
      <c r="M12" s="63">
        <v>1702.4</v>
      </c>
      <c r="O12" s="59"/>
      <c r="P12" s="59"/>
      <c r="Q12" s="59"/>
      <c r="R12" s="59"/>
      <c r="S12" s="59"/>
      <c r="T12" s="59"/>
      <c r="U12" s="59"/>
      <c r="V12" s="59"/>
      <c r="W12" s="59"/>
      <c r="AA12" s="227"/>
      <c r="AQ12" s="46"/>
    </row>
    <row r="13" spans="1:43" s="45" customFormat="1" ht="65.25" customHeight="1" x14ac:dyDescent="0.25">
      <c r="A13" s="61">
        <v>2</v>
      </c>
      <c r="B13" s="62" t="s">
        <v>20</v>
      </c>
      <c r="C13" s="62" t="s">
        <v>147</v>
      </c>
      <c r="D13" s="264" t="s">
        <v>73</v>
      </c>
      <c r="E13" s="113" t="s">
        <v>366</v>
      </c>
      <c r="F13" s="265" t="s">
        <v>560</v>
      </c>
      <c r="G13" s="67" t="s">
        <v>24</v>
      </c>
      <c r="H13" s="288">
        <v>8</v>
      </c>
      <c r="I13" s="288">
        <v>8</v>
      </c>
      <c r="J13" s="288">
        <v>8</v>
      </c>
      <c r="K13" s="68">
        <v>200</v>
      </c>
      <c r="L13" s="68">
        <v>200</v>
      </c>
      <c r="M13" s="68">
        <v>200</v>
      </c>
      <c r="O13" s="59"/>
      <c r="P13" s="59"/>
      <c r="Q13" s="59"/>
      <c r="R13" s="59"/>
      <c r="S13" s="59"/>
      <c r="T13" s="59"/>
      <c r="U13" s="59"/>
      <c r="V13" s="59"/>
      <c r="W13" s="59"/>
      <c r="AA13" s="227"/>
      <c r="AQ13" s="46"/>
    </row>
    <row r="14" spans="1:43" s="45" customFormat="1" ht="65.25" customHeight="1" x14ac:dyDescent="0.25">
      <c r="A14" s="61">
        <v>2</v>
      </c>
      <c r="B14" s="62" t="s">
        <v>20</v>
      </c>
      <c r="C14" s="62" t="s">
        <v>147</v>
      </c>
      <c r="D14" s="264" t="s">
        <v>558</v>
      </c>
      <c r="E14" s="113" t="s">
        <v>366</v>
      </c>
      <c r="F14" s="67" t="s">
        <v>170</v>
      </c>
      <c r="G14" s="67" t="s">
        <v>146</v>
      </c>
      <c r="H14" s="41">
        <v>15701</v>
      </c>
      <c r="I14" s="41">
        <v>15701</v>
      </c>
      <c r="J14" s="41">
        <v>15701</v>
      </c>
      <c r="K14" s="68">
        <f>156779.59</f>
        <v>156779.59</v>
      </c>
      <c r="L14" s="63">
        <v>91679.39</v>
      </c>
      <c r="M14" s="63">
        <v>75215.02</v>
      </c>
      <c r="O14" s="59"/>
      <c r="P14" s="59"/>
      <c r="Q14" s="59"/>
      <c r="R14" s="59"/>
      <c r="S14" s="59"/>
      <c r="T14" s="59"/>
      <c r="U14" s="59"/>
      <c r="V14" s="59"/>
      <c r="W14" s="59"/>
      <c r="AA14" s="227"/>
      <c r="AQ14" s="46"/>
    </row>
    <row r="15" spans="1:43" s="45" customFormat="1" ht="50.1" customHeight="1" x14ac:dyDescent="0.25">
      <c r="A15" s="61">
        <v>2</v>
      </c>
      <c r="B15" s="62" t="s">
        <v>20</v>
      </c>
      <c r="C15" s="62" t="s">
        <v>147</v>
      </c>
      <c r="D15" s="289" t="s">
        <v>148</v>
      </c>
      <c r="E15" s="113" t="s">
        <v>366</v>
      </c>
      <c r="F15" s="67" t="s">
        <v>559</v>
      </c>
      <c r="G15" s="67" t="s">
        <v>146</v>
      </c>
      <c r="H15" s="41">
        <v>664.69600000000003</v>
      </c>
      <c r="I15" s="41">
        <v>664.7</v>
      </c>
      <c r="J15" s="41">
        <v>664.7</v>
      </c>
      <c r="K15" s="65">
        <v>33019.46</v>
      </c>
      <c r="L15" s="63">
        <v>33579.46</v>
      </c>
      <c r="M15" s="63">
        <v>33579.46</v>
      </c>
      <c r="N15" s="48"/>
      <c r="O15" s="59"/>
      <c r="P15" s="59"/>
      <c r="Q15" s="59"/>
      <c r="R15" s="59"/>
      <c r="S15" s="59"/>
      <c r="T15" s="59"/>
      <c r="U15" s="59"/>
      <c r="V15" s="59"/>
      <c r="W15" s="59"/>
      <c r="AQ15" s="46"/>
    </row>
    <row r="16" spans="1:43" s="45" customFormat="1" ht="50.1" customHeight="1" x14ac:dyDescent="0.25">
      <c r="A16" s="634">
        <v>2</v>
      </c>
      <c r="B16" s="635" t="s">
        <v>20</v>
      </c>
      <c r="C16" s="635" t="s">
        <v>147</v>
      </c>
      <c r="D16" s="636" t="s">
        <v>171</v>
      </c>
      <c r="E16" s="639" t="s">
        <v>366</v>
      </c>
      <c r="F16" s="322" t="s">
        <v>370</v>
      </c>
      <c r="G16" s="67" t="s">
        <v>24</v>
      </c>
      <c r="H16" s="40" t="s">
        <v>612</v>
      </c>
      <c r="I16" s="40" t="s">
        <v>28</v>
      </c>
      <c r="J16" s="40" t="s">
        <v>28</v>
      </c>
      <c r="K16" s="638">
        <v>3786.11</v>
      </c>
      <c r="L16" s="633">
        <v>0</v>
      </c>
      <c r="M16" s="633">
        <v>0</v>
      </c>
      <c r="N16" s="48"/>
      <c r="O16" s="59"/>
      <c r="P16" s="59"/>
      <c r="Q16" s="59"/>
      <c r="R16" s="59"/>
      <c r="S16" s="59"/>
      <c r="T16" s="59"/>
      <c r="U16" s="59"/>
      <c r="V16" s="59"/>
      <c r="W16" s="59"/>
      <c r="AQ16" s="46"/>
    </row>
    <row r="17" spans="1:43" s="45" customFormat="1" ht="50.1" customHeight="1" x14ac:dyDescent="0.25">
      <c r="A17" s="430"/>
      <c r="B17" s="430"/>
      <c r="C17" s="430"/>
      <c r="D17" s="637"/>
      <c r="E17" s="639"/>
      <c r="F17" s="67" t="s">
        <v>371</v>
      </c>
      <c r="G17" s="67" t="s">
        <v>24</v>
      </c>
      <c r="H17" s="40" t="s">
        <v>613</v>
      </c>
      <c r="I17" s="40" t="s">
        <v>28</v>
      </c>
      <c r="J17" s="40" t="s">
        <v>28</v>
      </c>
      <c r="K17" s="448"/>
      <c r="L17" s="430"/>
      <c r="M17" s="430"/>
      <c r="N17" s="48"/>
      <c r="O17" s="59"/>
      <c r="P17" s="59"/>
      <c r="Q17" s="59"/>
      <c r="R17" s="59"/>
      <c r="S17" s="59"/>
      <c r="T17" s="59"/>
      <c r="U17" s="59"/>
      <c r="V17" s="59"/>
      <c r="W17" s="59"/>
      <c r="AQ17" s="46"/>
    </row>
    <row r="18" spans="1:43" ht="40.5" customHeight="1" x14ac:dyDescent="0.25">
      <c r="A18" s="61">
        <v>2</v>
      </c>
      <c r="B18" s="62" t="s">
        <v>20</v>
      </c>
      <c r="C18" s="62" t="s">
        <v>149</v>
      </c>
      <c r="D18" s="289" t="s">
        <v>150</v>
      </c>
      <c r="E18" s="113" t="s">
        <v>367</v>
      </c>
      <c r="F18" s="67" t="s">
        <v>170</v>
      </c>
      <c r="G18" s="67" t="s">
        <v>146</v>
      </c>
      <c r="H18" s="41">
        <v>15836.17</v>
      </c>
      <c r="I18" s="41">
        <v>15836.17</v>
      </c>
      <c r="J18" s="41">
        <v>15836.17</v>
      </c>
      <c r="K18" s="68">
        <v>530857.35</v>
      </c>
      <c r="L18" s="64">
        <v>474259.26199999999</v>
      </c>
      <c r="M18" s="63">
        <v>474259.26199999999</v>
      </c>
    </row>
    <row r="19" spans="1:43" ht="50.1" customHeight="1" x14ac:dyDescent="0.25">
      <c r="A19" s="634">
        <v>2</v>
      </c>
      <c r="B19" s="635" t="s">
        <v>20</v>
      </c>
      <c r="C19" s="635" t="s">
        <v>172</v>
      </c>
      <c r="D19" s="289" t="s">
        <v>173</v>
      </c>
      <c r="E19" s="668" t="s">
        <v>174</v>
      </c>
      <c r="F19" s="67" t="s">
        <v>175</v>
      </c>
      <c r="G19" s="67" t="s">
        <v>24</v>
      </c>
      <c r="H19" s="41">
        <v>14</v>
      </c>
      <c r="I19" s="41">
        <v>13</v>
      </c>
      <c r="J19" s="41">
        <v>13</v>
      </c>
      <c r="K19" s="68">
        <v>153013.49</v>
      </c>
      <c r="L19" s="64">
        <v>30316.880000000001</v>
      </c>
      <c r="M19" s="64">
        <v>30316.880000000001</v>
      </c>
    </row>
    <row r="20" spans="1:43" ht="50.1" customHeight="1" x14ac:dyDescent="0.25">
      <c r="A20" s="670"/>
      <c r="B20" s="660"/>
      <c r="C20" s="660"/>
      <c r="D20" s="289" t="s">
        <v>459</v>
      </c>
      <c r="E20" s="669"/>
      <c r="F20" s="67" t="s">
        <v>460</v>
      </c>
      <c r="G20" s="67" t="s">
        <v>24</v>
      </c>
      <c r="H20" s="41">
        <v>586</v>
      </c>
      <c r="I20" s="41">
        <v>0</v>
      </c>
      <c r="J20" s="41">
        <v>0</v>
      </c>
      <c r="K20" s="68">
        <v>9730.0400000000009</v>
      </c>
      <c r="L20" s="64">
        <v>0</v>
      </c>
      <c r="M20" s="64">
        <v>0</v>
      </c>
    </row>
    <row r="21" spans="1:43" ht="50.1" customHeight="1" x14ac:dyDescent="0.25">
      <c r="A21" s="66">
        <v>2</v>
      </c>
      <c r="B21" s="62" t="s">
        <v>20</v>
      </c>
      <c r="C21" s="67" t="s">
        <v>151</v>
      </c>
      <c r="D21" s="289" t="s">
        <v>35</v>
      </c>
      <c r="E21" s="113" t="s">
        <v>152</v>
      </c>
      <c r="F21" s="67" t="s">
        <v>23</v>
      </c>
      <c r="G21" s="67" t="s">
        <v>24</v>
      </c>
      <c r="H21" s="67" t="s">
        <v>153</v>
      </c>
      <c r="I21" s="67" t="s">
        <v>153</v>
      </c>
      <c r="J21" s="67" t="s">
        <v>153</v>
      </c>
      <c r="K21" s="68">
        <v>36117.67</v>
      </c>
      <c r="L21" s="68">
        <v>40000</v>
      </c>
      <c r="M21" s="68">
        <v>40000</v>
      </c>
    </row>
    <row r="22" spans="1:43" ht="50.1" customHeight="1" x14ac:dyDescent="0.25">
      <c r="A22" s="61">
        <v>2</v>
      </c>
      <c r="B22" s="62" t="s">
        <v>20</v>
      </c>
      <c r="C22" s="62" t="s">
        <v>154</v>
      </c>
      <c r="D22" s="289" t="s">
        <v>705</v>
      </c>
      <c r="E22" s="113" t="s">
        <v>368</v>
      </c>
      <c r="F22" s="67" t="s">
        <v>372</v>
      </c>
      <c r="G22" s="66" t="s">
        <v>24</v>
      </c>
      <c r="H22" s="67" t="s">
        <v>48</v>
      </c>
      <c r="I22" s="67" t="s">
        <v>28</v>
      </c>
      <c r="J22" s="67" t="s">
        <v>28</v>
      </c>
      <c r="K22" s="68">
        <v>72760</v>
      </c>
      <c r="L22" s="68">
        <v>0</v>
      </c>
      <c r="M22" s="68">
        <v>0</v>
      </c>
    </row>
    <row r="23" spans="1:43" ht="50.1" customHeight="1" x14ac:dyDescent="0.25">
      <c r="A23" s="61">
        <v>2</v>
      </c>
      <c r="B23" s="62" t="s">
        <v>20</v>
      </c>
      <c r="C23" s="62" t="s">
        <v>155</v>
      </c>
      <c r="D23" s="289" t="s">
        <v>148</v>
      </c>
      <c r="E23" s="113" t="s">
        <v>176</v>
      </c>
      <c r="F23" s="67" t="s">
        <v>156</v>
      </c>
      <c r="G23" s="67" t="s">
        <v>157</v>
      </c>
      <c r="H23" s="67" t="s">
        <v>177</v>
      </c>
      <c r="I23" s="67" t="s">
        <v>177</v>
      </c>
      <c r="J23" s="67" t="s">
        <v>177</v>
      </c>
      <c r="K23" s="68">
        <v>325808.821</v>
      </c>
      <c r="L23" s="63">
        <v>312083.31300000002</v>
      </c>
      <c r="M23" s="63">
        <v>312083.31300000002</v>
      </c>
    </row>
    <row r="24" spans="1:43" ht="50.1" customHeight="1" x14ac:dyDescent="0.25">
      <c r="A24" s="66">
        <v>2</v>
      </c>
      <c r="B24" s="62" t="s">
        <v>20</v>
      </c>
      <c r="C24" s="67" t="s">
        <v>158</v>
      </c>
      <c r="D24" s="289" t="s">
        <v>73</v>
      </c>
      <c r="E24" s="113" t="s">
        <v>159</v>
      </c>
      <c r="F24" s="67" t="s">
        <v>160</v>
      </c>
      <c r="G24" s="67" t="s">
        <v>161</v>
      </c>
      <c r="H24" s="67" t="s">
        <v>683</v>
      </c>
      <c r="I24" s="67" t="s">
        <v>178</v>
      </c>
      <c r="J24" s="67" t="s">
        <v>178</v>
      </c>
      <c r="K24" s="68">
        <f>183728.38+97470.79</f>
        <v>281199.17</v>
      </c>
      <c r="L24" s="63">
        <v>159000</v>
      </c>
      <c r="M24" s="63">
        <v>59000</v>
      </c>
    </row>
    <row r="25" spans="1:43" ht="50.1" customHeight="1" x14ac:dyDescent="0.25">
      <c r="A25" s="419" t="s">
        <v>48</v>
      </c>
      <c r="B25" s="419" t="s">
        <v>20</v>
      </c>
      <c r="C25" s="419" t="s">
        <v>162</v>
      </c>
      <c r="D25" s="421" t="s">
        <v>148</v>
      </c>
      <c r="E25" s="420" t="s">
        <v>179</v>
      </c>
      <c r="F25" s="67" t="s">
        <v>372</v>
      </c>
      <c r="G25" s="67" t="s">
        <v>24</v>
      </c>
      <c r="H25" s="67" t="s">
        <v>27</v>
      </c>
      <c r="I25" s="67" t="s">
        <v>27</v>
      </c>
      <c r="J25" s="67" t="s">
        <v>27</v>
      </c>
      <c r="K25" s="416">
        <v>50855.1</v>
      </c>
      <c r="L25" s="417">
        <v>15000</v>
      </c>
      <c r="M25" s="417">
        <v>15000</v>
      </c>
    </row>
    <row r="26" spans="1:43" ht="50.1" customHeight="1" x14ac:dyDescent="0.25">
      <c r="A26" s="62" t="s">
        <v>48</v>
      </c>
      <c r="B26" s="62" t="s">
        <v>20</v>
      </c>
      <c r="C26" s="62" t="s">
        <v>163</v>
      </c>
      <c r="D26" s="289" t="s">
        <v>35</v>
      </c>
      <c r="E26" s="113" t="s">
        <v>373</v>
      </c>
      <c r="F26" s="67" t="s">
        <v>164</v>
      </c>
      <c r="G26" s="67" t="s">
        <v>24</v>
      </c>
      <c r="H26" s="66">
        <v>3</v>
      </c>
      <c r="I26" s="66">
        <v>3</v>
      </c>
      <c r="J26" s="66">
        <v>3</v>
      </c>
      <c r="K26" s="68">
        <v>34373.97</v>
      </c>
      <c r="L26" s="63">
        <v>37160</v>
      </c>
      <c r="M26" s="63">
        <v>37160</v>
      </c>
    </row>
    <row r="27" spans="1:43" ht="50.1" customHeight="1" x14ac:dyDescent="0.25">
      <c r="A27" s="62" t="s">
        <v>48</v>
      </c>
      <c r="B27" s="62" t="s">
        <v>20</v>
      </c>
      <c r="C27" s="62" t="s">
        <v>466</v>
      </c>
      <c r="D27" s="289" t="s">
        <v>467</v>
      </c>
      <c r="E27" s="113" t="s">
        <v>464</v>
      </c>
      <c r="F27" s="67" t="s">
        <v>372</v>
      </c>
      <c r="G27" s="66" t="s">
        <v>24</v>
      </c>
      <c r="H27" s="66">
        <v>1</v>
      </c>
      <c r="I27" s="66">
        <v>1</v>
      </c>
      <c r="J27" s="66">
        <v>1</v>
      </c>
      <c r="K27" s="68">
        <v>19395</v>
      </c>
      <c r="L27" s="63">
        <v>0</v>
      </c>
      <c r="M27" s="63">
        <v>0</v>
      </c>
    </row>
    <row r="28" spans="1:43" ht="50.1" customHeight="1" x14ac:dyDescent="0.25">
      <c r="A28" s="666">
        <v>2</v>
      </c>
      <c r="B28" s="635" t="s">
        <v>20</v>
      </c>
      <c r="C28" s="666">
        <v>85711</v>
      </c>
      <c r="D28" s="290" t="s">
        <v>357</v>
      </c>
      <c r="E28" s="663" t="s">
        <v>165</v>
      </c>
      <c r="F28" s="66" t="s">
        <v>684</v>
      </c>
      <c r="G28" s="66" t="s">
        <v>24</v>
      </c>
      <c r="H28" s="66">
        <f>5+1</f>
        <v>6</v>
      </c>
      <c r="I28" s="66">
        <v>5</v>
      </c>
      <c r="J28" s="66">
        <v>5</v>
      </c>
      <c r="K28" s="68">
        <f>9347.02+4539.35+2100</f>
        <v>15986.37</v>
      </c>
      <c r="L28" s="68">
        <v>11516.3</v>
      </c>
      <c r="M28" s="68">
        <v>12043.35</v>
      </c>
    </row>
    <row r="29" spans="1:43" ht="50.1" customHeight="1" x14ac:dyDescent="0.25">
      <c r="A29" s="667"/>
      <c r="B29" s="660"/>
      <c r="C29" s="667"/>
      <c r="D29" s="290" t="s">
        <v>180</v>
      </c>
      <c r="E29" s="665"/>
      <c r="F29" s="66" t="s">
        <v>181</v>
      </c>
      <c r="G29" s="66" t="s">
        <v>24</v>
      </c>
      <c r="H29" s="66">
        <v>8</v>
      </c>
      <c r="I29" s="66">
        <v>8</v>
      </c>
      <c r="J29" s="66">
        <v>8</v>
      </c>
      <c r="K29" s="68">
        <v>113892.57</v>
      </c>
      <c r="L29" s="68">
        <v>106175.36</v>
      </c>
      <c r="M29" s="68">
        <v>106175.36</v>
      </c>
    </row>
    <row r="30" spans="1:43" ht="50.1" customHeight="1" x14ac:dyDescent="0.25">
      <c r="A30" s="61">
        <v>2</v>
      </c>
      <c r="B30" s="62" t="s">
        <v>20</v>
      </c>
      <c r="C30" s="61">
        <v>85723</v>
      </c>
      <c r="D30" s="290" t="s">
        <v>180</v>
      </c>
      <c r="E30" s="113" t="s">
        <v>182</v>
      </c>
      <c r="F30" s="66" t="s">
        <v>372</v>
      </c>
      <c r="G30" s="66" t="s">
        <v>24</v>
      </c>
      <c r="H30" s="66">
        <v>1</v>
      </c>
      <c r="I30" s="66">
        <v>1</v>
      </c>
      <c r="J30" s="66">
        <v>1</v>
      </c>
      <c r="K30" s="68">
        <v>47452.86</v>
      </c>
      <c r="L30" s="63">
        <v>2497.04</v>
      </c>
      <c r="M30" s="63">
        <v>2497.04</v>
      </c>
    </row>
    <row r="31" spans="1:43" ht="50.1" customHeight="1" x14ac:dyDescent="0.25">
      <c r="A31" s="66">
        <v>2</v>
      </c>
      <c r="B31" s="62" t="s">
        <v>20</v>
      </c>
      <c r="C31" s="66">
        <v>85811</v>
      </c>
      <c r="D31" s="290" t="s">
        <v>35</v>
      </c>
      <c r="E31" s="287" t="s">
        <v>167</v>
      </c>
      <c r="F31" s="66" t="s">
        <v>168</v>
      </c>
      <c r="G31" s="66" t="s">
        <v>24</v>
      </c>
      <c r="H31" s="66">
        <v>35400</v>
      </c>
      <c r="I31" s="66">
        <v>35900</v>
      </c>
      <c r="J31" s="66">
        <v>36000</v>
      </c>
      <c r="K31" s="68">
        <v>523002</v>
      </c>
      <c r="L31" s="63">
        <v>443000</v>
      </c>
      <c r="M31" s="63">
        <v>483000</v>
      </c>
    </row>
    <row r="32" spans="1:43" ht="50.1" customHeight="1" x14ac:dyDescent="0.25">
      <c r="A32" s="66">
        <v>2</v>
      </c>
      <c r="B32" s="62" t="s">
        <v>20</v>
      </c>
      <c r="C32" s="66">
        <v>94214</v>
      </c>
      <c r="D32" s="290" t="s">
        <v>171</v>
      </c>
      <c r="E32" s="321" t="s">
        <v>374</v>
      </c>
      <c r="F32" s="67" t="s">
        <v>23</v>
      </c>
      <c r="G32" s="66" t="s">
        <v>24</v>
      </c>
      <c r="H32" s="66">
        <v>212</v>
      </c>
      <c r="I32" s="66">
        <v>150</v>
      </c>
      <c r="J32" s="66">
        <v>150</v>
      </c>
      <c r="K32" s="68">
        <v>798.8</v>
      </c>
      <c r="L32" s="63">
        <v>1198.8</v>
      </c>
      <c r="M32" s="63">
        <v>1198.8</v>
      </c>
    </row>
    <row r="33" spans="1:13" ht="50.1" customHeight="1" x14ac:dyDescent="0.25">
      <c r="A33" s="66">
        <v>2</v>
      </c>
      <c r="B33" s="62" t="s">
        <v>20</v>
      </c>
      <c r="C33" s="66">
        <v>94215</v>
      </c>
      <c r="D33" s="290" t="s">
        <v>171</v>
      </c>
      <c r="E33" s="321" t="s">
        <v>183</v>
      </c>
      <c r="F33" s="67" t="s">
        <v>23</v>
      </c>
      <c r="G33" s="66" t="s">
        <v>24</v>
      </c>
      <c r="H33" s="66">
        <v>335</v>
      </c>
      <c r="I33" s="66">
        <v>170</v>
      </c>
      <c r="J33" s="66">
        <v>170</v>
      </c>
      <c r="K33" s="68">
        <v>7340.36</v>
      </c>
      <c r="L33" s="63">
        <v>4152.16</v>
      </c>
      <c r="M33" s="63">
        <v>4152.16</v>
      </c>
    </row>
    <row r="34" spans="1:13" ht="91.5" customHeight="1" x14ac:dyDescent="0.25">
      <c r="A34" s="634">
        <v>2</v>
      </c>
      <c r="B34" s="635" t="s">
        <v>20</v>
      </c>
      <c r="C34" s="634">
        <v>94216</v>
      </c>
      <c r="D34" s="662" t="s">
        <v>26</v>
      </c>
      <c r="E34" s="663" t="s">
        <v>169</v>
      </c>
      <c r="F34" s="66" t="s">
        <v>596</v>
      </c>
      <c r="G34" s="66" t="s">
        <v>24</v>
      </c>
      <c r="H34" s="66">
        <v>11</v>
      </c>
      <c r="I34" s="66">
        <v>0</v>
      </c>
      <c r="J34" s="66">
        <v>0</v>
      </c>
      <c r="K34" s="661">
        <v>8007.22</v>
      </c>
      <c r="L34" s="633">
        <v>1500</v>
      </c>
      <c r="M34" s="633">
        <v>1500</v>
      </c>
    </row>
    <row r="35" spans="1:13" ht="50.1" customHeight="1" x14ac:dyDescent="0.25">
      <c r="A35" s="430"/>
      <c r="B35" s="430"/>
      <c r="C35" s="430"/>
      <c r="D35" s="430"/>
      <c r="E35" s="664"/>
      <c r="F35" s="66" t="s">
        <v>595</v>
      </c>
      <c r="G35" s="66" t="s">
        <v>24</v>
      </c>
      <c r="H35" s="66">
        <v>10</v>
      </c>
      <c r="I35" s="66">
        <v>3</v>
      </c>
      <c r="J35" s="66">
        <v>3</v>
      </c>
      <c r="K35" s="430"/>
      <c r="L35" s="430"/>
      <c r="M35" s="430"/>
    </row>
    <row r="36" spans="1:13" ht="71.25" customHeight="1" x14ac:dyDescent="0.25">
      <c r="A36" s="66">
        <v>2</v>
      </c>
      <c r="B36" s="67" t="s">
        <v>20</v>
      </c>
      <c r="C36" s="66">
        <v>96111</v>
      </c>
      <c r="D36" s="290" t="s">
        <v>468</v>
      </c>
      <c r="E36" s="287" t="s">
        <v>375</v>
      </c>
      <c r="F36" s="66" t="s">
        <v>23</v>
      </c>
      <c r="G36" s="66" t="s">
        <v>24</v>
      </c>
      <c r="H36" s="66">
        <v>3</v>
      </c>
      <c r="I36" s="66">
        <v>2</v>
      </c>
      <c r="J36" s="66">
        <v>2</v>
      </c>
      <c r="K36" s="68">
        <v>34772.629999999997</v>
      </c>
      <c r="L36" s="63">
        <v>63714.720000000001</v>
      </c>
      <c r="M36" s="63">
        <v>27453.67</v>
      </c>
    </row>
    <row r="37" spans="1:13" ht="30" customHeight="1" x14ac:dyDescent="0.25">
      <c r="A37" s="61">
        <v>2</v>
      </c>
      <c r="B37" s="67" t="s">
        <v>20</v>
      </c>
      <c r="C37" s="61">
        <v>96112</v>
      </c>
      <c r="D37" s="61" t="s">
        <v>73</v>
      </c>
      <c r="E37" s="323" t="s">
        <v>614</v>
      </c>
      <c r="F37" s="323" t="s">
        <v>34</v>
      </c>
      <c r="G37" s="324" t="s">
        <v>24</v>
      </c>
      <c r="H37" s="324">
        <v>0</v>
      </c>
      <c r="I37" s="324">
        <v>1</v>
      </c>
      <c r="J37" s="324">
        <v>0</v>
      </c>
      <c r="K37" s="325">
        <v>0</v>
      </c>
      <c r="L37" s="325">
        <v>385</v>
      </c>
      <c r="M37" s="325">
        <v>0</v>
      </c>
    </row>
  </sheetData>
  <autoFilter ref="A1:R36">
    <filterColumn colId="9" showButton="0"/>
    <filterColumn colId="10" showButton="0"/>
    <filterColumn colId="11" showButton="0"/>
  </autoFilter>
  <mergeCells count="41">
    <mergeCell ref="C19:C20"/>
    <mergeCell ref="K34:K35"/>
    <mergeCell ref="L34:L35"/>
    <mergeCell ref="M34:M35"/>
    <mergeCell ref="A34:A35"/>
    <mergeCell ref="B34:B35"/>
    <mergeCell ref="C34:C35"/>
    <mergeCell ref="D34:D35"/>
    <mergeCell ref="E34:E35"/>
    <mergeCell ref="E28:E29"/>
    <mergeCell ref="C28:C29"/>
    <mergeCell ref="B28:B29"/>
    <mergeCell ref="A28:A29"/>
    <mergeCell ref="E19:E20"/>
    <mergeCell ref="A19:A20"/>
    <mergeCell ref="B19:B20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K6:M8"/>
    <mergeCell ref="O6:R6"/>
    <mergeCell ref="T6:W6"/>
    <mergeCell ref="F7:F9"/>
    <mergeCell ref="G7:G9"/>
    <mergeCell ref="H7:J8"/>
    <mergeCell ref="N6:N8"/>
    <mergeCell ref="M16:M17"/>
    <mergeCell ref="A16:A17"/>
    <mergeCell ref="B16:B17"/>
    <mergeCell ref="C16:C17"/>
    <mergeCell ref="D16:D17"/>
    <mergeCell ref="K16:K17"/>
    <mergeCell ref="L16:L17"/>
    <mergeCell ref="E16:E17"/>
  </mergeCells>
  <pageMargins left="0.25" right="0.25" top="0.75" bottom="0.75" header="0.3" footer="0.3"/>
  <pageSetup paperSize="9" scale="51" fitToHeight="0" orientation="landscape" r:id="rId1"/>
  <headerFooter differentFirst="1">
    <oddHeader>&amp;C&amp;"Arial Cyr,обычный"&amp;10&amp;P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8"/>
  <sheetViews>
    <sheetView view="pageBreakPreview" zoomScale="70" zoomScaleNormal="85" zoomScaleSheetLayoutView="70" zoomScalePageLayoutView="70" workbookViewId="0">
      <selection activeCell="J1" sqref="J1:M1"/>
    </sheetView>
  </sheetViews>
  <sheetFormatPr defaultColWidth="8.7109375" defaultRowHeight="15.75" x14ac:dyDescent="0.25"/>
  <cols>
    <col min="1" max="1" width="16.5703125" style="46" customWidth="1"/>
    <col min="2" max="2" width="15.7109375" style="46" customWidth="1"/>
    <col min="3" max="3" width="19" style="46" customWidth="1"/>
    <col min="4" max="4" width="18.42578125" style="46" customWidth="1"/>
    <col min="5" max="5" width="75.7109375" style="46" customWidth="1"/>
    <col min="6" max="6" width="28.85546875" style="46" customWidth="1"/>
    <col min="7" max="7" width="15.5703125" style="46" customWidth="1"/>
    <col min="8" max="8" width="14.28515625" style="46" customWidth="1"/>
    <col min="9" max="9" width="19.42578125" style="46" customWidth="1"/>
    <col min="10" max="10" width="13.140625" style="46" bestFit="1" customWidth="1"/>
    <col min="11" max="11" width="16.42578125" style="46" customWidth="1"/>
    <col min="12" max="12" width="14.42578125" style="46" customWidth="1"/>
    <col min="13" max="13" width="14.85546875" style="46" customWidth="1"/>
    <col min="14" max="14" width="80.42578125" style="48" hidden="1" customWidth="1"/>
    <col min="15" max="15" width="10.28515625" style="45" hidden="1" customWidth="1"/>
    <col min="16" max="17" width="11.5703125" style="45" hidden="1" customWidth="1"/>
    <col min="18" max="18" width="10.28515625" style="45" hidden="1" customWidth="1"/>
    <col min="19" max="20" width="8.7109375" style="45" hidden="1" bestFit="1" customWidth="1"/>
    <col min="21" max="21" width="9.140625" style="45" hidden="1" customWidth="1"/>
    <col min="22" max="23" width="10.28515625" style="45" hidden="1" customWidth="1"/>
    <col min="24" max="24" width="25.5703125" style="45" hidden="1" customWidth="1"/>
    <col min="25" max="25" width="26.85546875" style="45" customWidth="1"/>
    <col min="26" max="26" width="17.28515625" style="45" customWidth="1"/>
    <col min="27" max="27" width="16" style="45" customWidth="1"/>
    <col min="28" max="28" width="13.5703125" style="45" customWidth="1"/>
    <col min="29" max="29" width="8.7109375" style="45" bestFit="1" customWidth="1"/>
    <col min="30" max="30" width="12.28515625" style="45" bestFit="1" customWidth="1"/>
    <col min="31" max="31" width="9.140625" style="45" bestFit="1" customWidth="1"/>
    <col min="32" max="42" width="8.7109375" style="45" bestFit="1" customWidth="1"/>
    <col min="43" max="43" width="8.7109375" style="46" bestFit="1" customWidth="1"/>
    <col min="44" max="16384" width="8.7109375" style="46"/>
  </cols>
  <sheetData>
    <row r="1" spans="1:43" s="45" customFormat="1" ht="144.75" customHeight="1" x14ac:dyDescent="0.3">
      <c r="A1" s="42"/>
      <c r="B1" s="43"/>
      <c r="C1" s="43"/>
      <c r="D1" s="43"/>
      <c r="E1" s="43"/>
      <c r="F1" s="43"/>
      <c r="G1" s="43"/>
      <c r="H1" s="43"/>
      <c r="I1" s="43"/>
      <c r="J1" s="651" t="s">
        <v>685</v>
      </c>
      <c r="K1" s="651"/>
      <c r="L1" s="651"/>
      <c r="M1" s="651"/>
      <c r="N1" s="44"/>
      <c r="AQ1" s="46"/>
    </row>
    <row r="2" spans="1:43" s="45" customFormat="1" ht="18.75" customHeight="1" x14ac:dyDescent="0.25">
      <c r="A2" s="652" t="s">
        <v>0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47"/>
      <c r="AQ2" s="46"/>
    </row>
    <row r="3" spans="1:43" s="45" customFormat="1" ht="18.75" customHeight="1" x14ac:dyDescent="0.25">
      <c r="A3" s="652" t="s">
        <v>185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48"/>
      <c r="AQ3" s="46"/>
    </row>
    <row r="4" spans="1:43" s="45" customFormat="1" ht="18.75" customHeight="1" x14ac:dyDescent="0.25">
      <c r="A4" s="42"/>
      <c r="B4" s="42"/>
      <c r="C4" s="652" t="s">
        <v>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48"/>
      <c r="AQ4" s="46"/>
    </row>
    <row r="5" spans="1:43" ht="10.5" customHeight="1" x14ac:dyDescent="0.25"/>
    <row r="6" spans="1:43" s="45" customFormat="1" ht="81.75" customHeight="1" x14ac:dyDescent="0.25">
      <c r="A6" s="643" t="s">
        <v>2</v>
      </c>
      <c r="B6" s="643" t="s">
        <v>3</v>
      </c>
      <c r="C6" s="643" t="s">
        <v>4</v>
      </c>
      <c r="D6" s="643" t="s">
        <v>5</v>
      </c>
      <c r="E6" s="643" t="s">
        <v>6</v>
      </c>
      <c r="F6" s="643" t="s">
        <v>145</v>
      </c>
      <c r="G6" s="653"/>
      <c r="H6" s="654"/>
      <c r="I6" s="654"/>
      <c r="J6" s="655"/>
      <c r="K6" s="654" t="s">
        <v>8</v>
      </c>
      <c r="L6" s="654"/>
      <c r="M6" s="655"/>
      <c r="N6" s="642" t="s">
        <v>9</v>
      </c>
      <c r="O6" s="640" t="s">
        <v>10</v>
      </c>
      <c r="P6" s="641"/>
      <c r="Q6" s="641"/>
      <c r="R6" s="640"/>
      <c r="T6" s="642" t="s">
        <v>11</v>
      </c>
      <c r="U6" s="641"/>
      <c r="V6" s="641"/>
      <c r="W6" s="640"/>
      <c r="AQ6" s="46"/>
    </row>
    <row r="7" spans="1:43" s="45" customFormat="1" ht="23.25" customHeight="1" x14ac:dyDescent="0.25">
      <c r="A7" s="644"/>
      <c r="B7" s="644"/>
      <c r="C7" s="644"/>
      <c r="D7" s="644"/>
      <c r="E7" s="644"/>
      <c r="F7" s="643" t="s">
        <v>12</v>
      </c>
      <c r="G7" s="646" t="s">
        <v>13</v>
      </c>
      <c r="H7" s="648" t="s">
        <v>14</v>
      </c>
      <c r="I7" s="648"/>
      <c r="J7" s="648"/>
      <c r="K7" s="656"/>
      <c r="L7" s="656"/>
      <c r="M7" s="657"/>
      <c r="N7" s="649"/>
      <c r="O7" s="49"/>
      <c r="P7" s="50"/>
      <c r="Q7" s="50"/>
      <c r="R7" s="50"/>
      <c r="T7" s="50"/>
      <c r="U7" s="50"/>
      <c r="V7" s="50"/>
      <c r="W7" s="50"/>
      <c r="AQ7" s="46"/>
    </row>
    <row r="8" spans="1:43" s="45" customFormat="1" ht="22.5" customHeight="1" x14ac:dyDescent="0.25">
      <c r="A8" s="644"/>
      <c r="B8" s="644"/>
      <c r="C8" s="644"/>
      <c r="D8" s="644"/>
      <c r="E8" s="644"/>
      <c r="F8" s="644"/>
      <c r="G8" s="647"/>
      <c r="H8" s="648"/>
      <c r="I8" s="648"/>
      <c r="J8" s="648"/>
      <c r="K8" s="658"/>
      <c r="L8" s="658"/>
      <c r="M8" s="659"/>
      <c r="N8" s="650"/>
      <c r="O8" s="49"/>
      <c r="P8" s="50"/>
      <c r="Q8" s="50"/>
      <c r="R8" s="50"/>
      <c r="T8" s="50"/>
      <c r="U8" s="50"/>
      <c r="V8" s="50"/>
      <c r="W8" s="50"/>
      <c r="AQ8" s="46"/>
    </row>
    <row r="9" spans="1:43" s="45" customFormat="1" ht="43.5" customHeight="1" thickBot="1" x14ac:dyDescent="0.3">
      <c r="A9" s="645"/>
      <c r="B9" s="645"/>
      <c r="C9" s="645"/>
      <c r="D9" s="645"/>
      <c r="E9" s="645"/>
      <c r="F9" s="645"/>
      <c r="G9" s="645"/>
      <c r="H9" s="51" t="s">
        <v>15</v>
      </c>
      <c r="I9" s="51" t="s">
        <v>16</v>
      </c>
      <c r="J9" s="51" t="s">
        <v>17</v>
      </c>
      <c r="K9" s="52" t="s">
        <v>15</v>
      </c>
      <c r="L9" s="52" t="s">
        <v>16</v>
      </c>
      <c r="M9" s="52" t="s">
        <v>17</v>
      </c>
      <c r="N9" s="53"/>
      <c r="O9" s="54">
        <v>2020</v>
      </c>
      <c r="P9" s="55">
        <v>2021</v>
      </c>
      <c r="Q9" s="55">
        <v>2022</v>
      </c>
      <c r="R9" s="55">
        <v>2023</v>
      </c>
      <c r="T9" s="55">
        <v>2020</v>
      </c>
      <c r="U9" s="55">
        <v>2021</v>
      </c>
      <c r="V9" s="55">
        <v>2022</v>
      </c>
      <c r="W9" s="55">
        <v>2023</v>
      </c>
      <c r="Y9" s="56"/>
      <c r="Z9" s="56"/>
      <c r="AA9" s="56"/>
      <c r="AQ9" s="46"/>
    </row>
    <row r="10" spans="1:43" s="45" customFormat="1" ht="16.5" thickBot="1" x14ac:dyDescent="0.3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3"/>
      <c r="Y10" s="56"/>
      <c r="Z10" s="56"/>
      <c r="AA10" s="57"/>
      <c r="AQ10" s="46"/>
    </row>
    <row r="11" spans="1:43" s="45" customFormat="1" ht="37.5" customHeight="1" thickBot="1" x14ac:dyDescent="0.3">
      <c r="A11" s="148" t="s">
        <v>281</v>
      </c>
      <c r="B11" s="148" t="s">
        <v>281</v>
      </c>
      <c r="C11" s="149" t="s">
        <v>281</v>
      </c>
      <c r="D11" s="149" t="s">
        <v>281</v>
      </c>
      <c r="E11" s="84" t="s">
        <v>19</v>
      </c>
      <c r="F11" s="148" t="s">
        <v>281</v>
      </c>
      <c r="G11" s="149" t="s">
        <v>281</v>
      </c>
      <c r="H11" s="149" t="s">
        <v>281</v>
      </c>
      <c r="I11" s="149" t="s">
        <v>281</v>
      </c>
      <c r="J11" s="149" t="s">
        <v>281</v>
      </c>
      <c r="K11" s="58">
        <f>SUM(K12:K16)</f>
        <v>144666.86000000002</v>
      </c>
      <c r="L11" s="58">
        <f>SUM(L12:L16)</f>
        <v>19707.09</v>
      </c>
      <c r="M11" s="58">
        <f>SUM(M12:M16)</f>
        <v>13990</v>
      </c>
      <c r="N11" s="53"/>
      <c r="O11" s="59"/>
      <c r="P11" s="59"/>
      <c r="Q11" s="59"/>
      <c r="R11" s="59"/>
      <c r="S11" s="59"/>
      <c r="T11" s="59"/>
      <c r="U11" s="59"/>
      <c r="V11" s="59"/>
      <c r="W11" s="59"/>
      <c r="AA11" s="60"/>
      <c r="AQ11" s="46"/>
    </row>
    <row r="12" spans="1:43" s="45" customFormat="1" ht="50.1" customHeight="1" x14ac:dyDescent="0.25">
      <c r="A12" s="61">
        <v>2</v>
      </c>
      <c r="B12" s="62" t="s">
        <v>81</v>
      </c>
      <c r="C12" s="62" t="s">
        <v>186</v>
      </c>
      <c r="D12" s="62" t="s">
        <v>73</v>
      </c>
      <c r="E12" s="112" t="s">
        <v>187</v>
      </c>
      <c r="F12" s="62" t="s">
        <v>34</v>
      </c>
      <c r="G12" s="62" t="s">
        <v>24</v>
      </c>
      <c r="H12" s="41">
        <v>1</v>
      </c>
      <c r="I12" s="41">
        <v>1</v>
      </c>
      <c r="J12" s="41">
        <v>1</v>
      </c>
      <c r="K12" s="65">
        <v>1385</v>
      </c>
      <c r="L12" s="63">
        <v>2000</v>
      </c>
      <c r="M12" s="63">
        <v>2000</v>
      </c>
      <c r="N12" s="48"/>
      <c r="O12" s="59"/>
      <c r="P12" s="59"/>
      <c r="Q12" s="59"/>
      <c r="R12" s="59"/>
      <c r="S12" s="59"/>
      <c r="T12" s="59"/>
      <c r="U12" s="59"/>
      <c r="V12" s="59"/>
      <c r="W12" s="59"/>
      <c r="AQ12" s="46"/>
    </row>
    <row r="13" spans="1:43" s="45" customFormat="1" ht="50.1" customHeight="1" x14ac:dyDescent="0.25">
      <c r="A13" s="61">
        <v>2</v>
      </c>
      <c r="B13" s="62" t="s">
        <v>81</v>
      </c>
      <c r="C13" s="62" t="s">
        <v>188</v>
      </c>
      <c r="D13" s="62" t="s">
        <v>26</v>
      </c>
      <c r="E13" s="112" t="s">
        <v>189</v>
      </c>
      <c r="F13" s="62" t="s">
        <v>190</v>
      </c>
      <c r="G13" s="62" t="s">
        <v>191</v>
      </c>
      <c r="H13" s="70">
        <v>21.58</v>
      </c>
      <c r="I13" s="70">
        <v>21.58</v>
      </c>
      <c r="J13" s="70">
        <v>21.58</v>
      </c>
      <c r="K13" s="65">
        <v>1990</v>
      </c>
      <c r="L13" s="63">
        <v>1990</v>
      </c>
      <c r="M13" s="63">
        <v>1990</v>
      </c>
      <c r="N13" s="48"/>
      <c r="O13" s="59"/>
      <c r="P13" s="59"/>
      <c r="Q13" s="59"/>
      <c r="R13" s="59"/>
      <c r="S13" s="59"/>
      <c r="T13" s="59"/>
      <c r="U13" s="59"/>
      <c r="V13" s="59"/>
      <c r="W13" s="59"/>
      <c r="AQ13" s="46"/>
    </row>
    <row r="14" spans="1:43" ht="50.1" customHeight="1" x14ac:dyDescent="0.25">
      <c r="A14" s="61">
        <v>2</v>
      </c>
      <c r="B14" s="62" t="s">
        <v>81</v>
      </c>
      <c r="C14" s="62" t="s">
        <v>192</v>
      </c>
      <c r="D14" s="62" t="s">
        <v>73</v>
      </c>
      <c r="E14" s="112" t="s">
        <v>193</v>
      </c>
      <c r="F14" s="62" t="s">
        <v>34</v>
      </c>
      <c r="G14" s="62" t="s">
        <v>24</v>
      </c>
      <c r="H14" s="69">
        <v>0</v>
      </c>
      <c r="I14" s="69">
        <v>1</v>
      </c>
      <c r="J14" s="69">
        <v>0</v>
      </c>
      <c r="K14" s="63">
        <v>5000</v>
      </c>
      <c r="L14" s="64">
        <v>5000</v>
      </c>
      <c r="M14" s="63">
        <v>0</v>
      </c>
    </row>
    <row r="15" spans="1:43" ht="50.1" customHeight="1" x14ac:dyDescent="0.25">
      <c r="A15" s="66">
        <v>2</v>
      </c>
      <c r="B15" s="67" t="s">
        <v>81</v>
      </c>
      <c r="C15" s="67" t="s">
        <v>194</v>
      </c>
      <c r="D15" s="67" t="s">
        <v>195</v>
      </c>
      <c r="E15" s="113" t="s">
        <v>196</v>
      </c>
      <c r="F15" s="67" t="s">
        <v>23</v>
      </c>
      <c r="G15" s="67" t="s">
        <v>24</v>
      </c>
      <c r="H15" s="69" t="s">
        <v>653</v>
      </c>
      <c r="I15" s="41">
        <v>1</v>
      </c>
      <c r="J15" s="41">
        <v>1</v>
      </c>
      <c r="K15" s="68">
        <v>123775.94</v>
      </c>
      <c r="L15" s="278">
        <v>1000.79</v>
      </c>
      <c r="M15" s="278">
        <v>10000</v>
      </c>
    </row>
    <row r="16" spans="1:43" ht="60.75" customHeight="1" x14ac:dyDescent="0.25">
      <c r="A16" s="66">
        <v>2</v>
      </c>
      <c r="B16" s="62" t="s">
        <v>81</v>
      </c>
      <c r="C16" s="67" t="s">
        <v>197</v>
      </c>
      <c r="D16" s="62" t="s">
        <v>195</v>
      </c>
      <c r="E16" s="113" t="s">
        <v>198</v>
      </c>
      <c r="F16" s="67" t="s">
        <v>23</v>
      </c>
      <c r="G16" s="67" t="s">
        <v>24</v>
      </c>
      <c r="H16" s="67" t="s">
        <v>564</v>
      </c>
      <c r="I16" s="67" t="s">
        <v>199</v>
      </c>
      <c r="J16" s="67" t="s">
        <v>28</v>
      </c>
      <c r="K16" s="68">
        <v>12515.92</v>
      </c>
      <c r="L16" s="68">
        <v>9716.2999999999993</v>
      </c>
      <c r="M16" s="68">
        <v>0</v>
      </c>
    </row>
    <row r="18" spans="1:5" ht="17.25" customHeight="1" x14ac:dyDescent="0.25">
      <c r="A18" s="671" t="s">
        <v>557</v>
      </c>
      <c r="B18" s="425"/>
      <c r="C18" s="425"/>
      <c r="D18" s="425"/>
      <c r="E18" s="425"/>
    </row>
  </sheetData>
  <mergeCells count="18">
    <mergeCell ref="N6:N8"/>
    <mergeCell ref="O6:R6"/>
    <mergeCell ref="T6:W6"/>
    <mergeCell ref="F7:F9"/>
    <mergeCell ref="G7:G9"/>
    <mergeCell ref="H7:J8"/>
    <mergeCell ref="A18:E18"/>
    <mergeCell ref="J1:M1"/>
    <mergeCell ref="A2:M2"/>
    <mergeCell ref="A3:M3"/>
    <mergeCell ref="C4:M4"/>
    <mergeCell ref="A6:A9"/>
    <mergeCell ref="B6:B9"/>
    <mergeCell ref="C6:C9"/>
    <mergeCell ref="D6:D9"/>
    <mergeCell ref="E6:E9"/>
    <mergeCell ref="F6:J6"/>
    <mergeCell ref="K6:M8"/>
  </mergeCells>
  <pageMargins left="0.25" right="0.25" top="0.75" bottom="0.75" header="0.3" footer="0.3"/>
  <pageSetup paperSize="9" scale="50" fitToHeight="0" orientation="landscape" r:id="rId1"/>
  <headerFooter differentFirst="1">
    <oddHeader>&amp;C&amp;"Arial Cyr,обычный"&amp;10&amp;P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1. Благоустройство </vt:lpstr>
      <vt:lpstr>2.Коммунальная инфраструкту (2)</vt:lpstr>
      <vt:lpstr>3.Комфортное жилье </vt:lpstr>
      <vt:lpstr>4.Окружающая среда  </vt:lpstr>
      <vt:lpstr>5. Переселение граждан</vt:lpstr>
      <vt:lpstr>6.РП "МКИ" </vt:lpstr>
      <vt:lpstr>7.РП "ФКГС" </vt:lpstr>
      <vt:lpstr>8.Содержание территорий</vt:lpstr>
      <vt:lpstr>9.Коммунальное хозяйство</vt:lpstr>
      <vt:lpstr>10.Городские леса</vt:lpstr>
      <vt:lpstr>11.Городское развитие </vt:lpstr>
      <vt:lpstr>12.Зеленые насаждения</vt:lpstr>
      <vt:lpstr>13.Региональны проект" МКИ" (2)</vt:lpstr>
      <vt:lpstr>Лист1</vt:lpstr>
      <vt:lpstr>'11.Городское развитие '!Заголовки_для_печати</vt:lpstr>
      <vt:lpstr>'1. Благоустройство '!Область_печати</vt:lpstr>
      <vt:lpstr>'10.Городские леса'!Область_печати</vt:lpstr>
      <vt:lpstr>'11.Городское развитие '!Область_печати</vt:lpstr>
      <vt:lpstr>'12.Зеленые насаждения'!Область_печати</vt:lpstr>
      <vt:lpstr>'13.Региональны проект" МКИ" (2)'!Область_печати</vt:lpstr>
      <vt:lpstr>'2.Коммунальная инфраструкту (2)'!Область_печати</vt:lpstr>
      <vt:lpstr>'3.Комфортное жилье '!Область_печати</vt:lpstr>
      <vt:lpstr>'4.Окружающая среда  '!Область_печати</vt:lpstr>
      <vt:lpstr>'6.РП "МКИ" '!Область_печати</vt:lpstr>
      <vt:lpstr>'7.РП "ФКГС" '!Область_печати</vt:lpstr>
      <vt:lpstr>'8.Содержание территорий'!Область_печати</vt:lpstr>
      <vt:lpstr>'9.Коммунальное хозяйство'!Область_печати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Виноградова Ольга Франковна</dc:creator>
  <cp:lastModifiedBy>Виноградова Ольга Франковна</cp:lastModifiedBy>
  <cp:lastPrinted>2026-01-27T14:55:43Z</cp:lastPrinted>
  <dcterms:created xsi:type="dcterms:W3CDTF">2025-01-10T14:28:45Z</dcterms:created>
  <dcterms:modified xsi:type="dcterms:W3CDTF">2026-01-27T14:56:17Z</dcterms:modified>
</cp:coreProperties>
</file>