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Пликус\Desktop\1. НАЧАЛЬНИК ФЭО\МП Имущество изменения июнь 2023\МП 2024\МП 6 2024\"/>
    </mc:Choice>
  </mc:AlternateContent>
  <xr:revisionPtr revIDLastSave="0" documentId="13_ncr:1_{2B18C4E6-B834-429D-AA9D-E635826A165A}" xr6:coauthVersionLast="47" xr6:coauthVersionMax="47" xr10:uidLastSave="{00000000-0000-0000-0000-000000000000}"/>
  <bookViews>
    <workbookView xWindow="-120" yWindow="195" windowWidth="29040" windowHeight="15525" xr2:uid="{00000000-000D-0000-FFFF-FFFF00000000}"/>
  </bookViews>
  <sheets>
    <sheet name="Лист1" sheetId="3" r:id="rId1"/>
    <sheet name="Лист2" sheetId="4" r:id="rId2"/>
  </sheets>
  <definedNames>
    <definedName name="_xlnm._FilterDatabase" localSheetId="0" hidden="1">Лист1!$A$11:$M$65</definedName>
    <definedName name="километр">#REF!</definedName>
    <definedName name="_xlnm.Print_Area" localSheetId="0">Лист1!$A$1:$M$65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3" l="1"/>
  <c r="L61" i="3"/>
  <c r="K61" i="3"/>
  <c r="M14" i="3"/>
  <c r="L14" i="3"/>
  <c r="K14" i="3"/>
  <c r="M27" i="3"/>
  <c r="L27" i="3"/>
  <c r="K27" i="3"/>
  <c r="M22" i="3"/>
  <c r="L22" i="3"/>
  <c r="K22" i="3"/>
  <c r="M44" i="3" l="1"/>
  <c r="L44" i="3"/>
  <c r="K44" i="3"/>
  <c r="L17" i="3" l="1"/>
  <c r="L39" i="3"/>
  <c r="M39" i="3"/>
  <c r="K39" i="3"/>
  <c r="L46" i="3"/>
  <c r="M46" i="3"/>
  <c r="K46" i="3"/>
  <c r="K25" i="3" l="1"/>
  <c r="K49" i="3" l="1"/>
  <c r="L49" i="3"/>
  <c r="M49" i="3"/>
  <c r="I61" i="3" l="1"/>
  <c r="J61" i="3"/>
  <c r="G61" i="3"/>
  <c r="J59" i="3"/>
  <c r="I59" i="3"/>
  <c r="G59" i="3"/>
  <c r="J57" i="3"/>
  <c r="I57" i="3"/>
  <c r="G57" i="3"/>
  <c r="K59" i="3"/>
  <c r="L59" i="3"/>
  <c r="M59" i="3"/>
  <c r="L36" i="3"/>
  <c r="M36" i="3"/>
  <c r="L33" i="3"/>
  <c r="M33" i="3"/>
  <c r="K33" i="3"/>
  <c r="M17" i="3"/>
  <c r="K17" i="3"/>
  <c r="I25" i="3"/>
  <c r="J25" i="3"/>
  <c r="L25" i="3"/>
  <c r="M25" i="3"/>
  <c r="G25" i="3"/>
  <c r="J46" i="3"/>
  <c r="I46" i="3"/>
  <c r="G46" i="3"/>
  <c r="L32" i="3" l="1"/>
  <c r="M32" i="3"/>
  <c r="K36" i="3"/>
  <c r="K32" i="3" s="1"/>
  <c r="M29" i="3"/>
  <c r="M13" i="3" s="1"/>
  <c r="L29" i="3"/>
  <c r="L13" i="3" s="1"/>
  <c r="K29" i="3"/>
  <c r="K13" i="3" s="1"/>
  <c r="L57" i="3" l="1"/>
  <c r="L56" i="3" s="1"/>
  <c r="L12" i="3" s="1"/>
  <c r="M57" i="3"/>
  <c r="M56" i="3" s="1"/>
  <c r="M12" i="3" s="1"/>
  <c r="K57" i="3" l="1"/>
  <c r="K56" i="3" l="1"/>
  <c r="K12" i="3" s="1"/>
</calcChain>
</file>

<file path=xl/sharedStrings.xml><?xml version="1.0" encoding="utf-8"?>
<sst xmlns="http://schemas.openxmlformats.org/spreadsheetml/2006/main" count="317" uniqueCount="126">
  <si>
    <t>План реализации</t>
  </si>
  <si>
    <t>Код   основного мероприятия</t>
  </si>
  <si>
    <t>Код направления расходов</t>
  </si>
  <si>
    <t>Исполнитель мероприятия</t>
  </si>
  <si>
    <t xml:space="preserve">Основное мероприятие / направление расходов / мероприятие </t>
  </si>
  <si>
    <t>Наименование показателя</t>
  </si>
  <si>
    <t>Ед. изм.</t>
  </si>
  <si>
    <t>Плановое значение</t>
  </si>
  <si>
    <t>Срок реализации</t>
  </si>
  <si>
    <t>х</t>
  </si>
  <si>
    <t>Сумма финансового обеспечения по годам реализации,          
 тыс. руб.</t>
  </si>
  <si>
    <t>01</t>
  </si>
  <si>
    <t>ПРИЛОЖЕНИЕ</t>
  </si>
  <si>
    <t>КМИиЗР</t>
  </si>
  <si>
    <t>Реализация полномочий собственника в отношении жилых помещений</t>
  </si>
  <si>
    <t>кв.м</t>
  </si>
  <si>
    <t>Оказание услуг правового и технического характера при оформлении выморочного имущества (жилого фонда) и иных гражданско-правовых сделок</t>
  </si>
  <si>
    <t>Мероприятия в целях распоряжения и управления муниципальным имуществом</t>
  </si>
  <si>
    <t>Количество объектов, по которым оформлены документы</t>
  </si>
  <si>
    <t>единиц</t>
  </si>
  <si>
    <t>Подготовка технической документации для осуществления государственного кадастрового учета объектов жилищного фонда (постановка на  учет, снятие с учета, внесение изменений)</t>
  </si>
  <si>
    <t>Подготовка технических заключений о техническом состоянии основных конструкций и элементов жилых домов, жилых помещений, находящихся в муниципальной собственности</t>
  </si>
  <si>
    <t>Количество карточек и бланков</t>
  </si>
  <si>
    <t>Количество технических планов</t>
  </si>
  <si>
    <t>Количество отчетов</t>
  </si>
  <si>
    <t>02</t>
  </si>
  <si>
    <t>03</t>
  </si>
  <si>
    <t>04</t>
  </si>
  <si>
    <t>Проведение экспертизы результатов, предусмотренных контрактом на выполнение работ, оказание услуг для муниципальных нужд</t>
  </si>
  <si>
    <t>Количество экспертиз</t>
  </si>
  <si>
    <t>Капитальный ремонт зданий (помещений)</t>
  </si>
  <si>
    <t>Капитальный ремонт общего имущества в коммунальных квартирах и домах долевой собственности на условиях софинансирования собственниками помещений</t>
  </si>
  <si>
    <t>Количество объектов</t>
  </si>
  <si>
    <t xml:space="preserve">Текущий ремонт и содержание зданий (помещений) </t>
  </si>
  <si>
    <t>Осуществление взносов в рамках региональной системы капитального ремонта многоквартирных домов (жил. помещ.)</t>
  </si>
  <si>
    <t>Площадь муниципального жилищного фонда многоквартирных домов</t>
  </si>
  <si>
    <t>Количество помещений муниципального жилищного фонда, приведенных в соответствие требованиям энергоэффективности, безопасности и санитарным нормам</t>
  </si>
  <si>
    <t>Количество муниципальных жилых помещений</t>
  </si>
  <si>
    <t>Реализация полномочий собственника в отношении нежилых помещений</t>
  </si>
  <si>
    <t>Количество нежилых помещений, находящихся в муниципальной собственности</t>
  </si>
  <si>
    <t>Изготовление технической документации для муниципальных нужд</t>
  </si>
  <si>
    <t>Осуществление взносов в рамках региональной системы капитального ремонта многоквартирных домов (нежил. помещ.)</t>
  </si>
  <si>
    <t>Количество земельных участков</t>
  </si>
  <si>
    <t>Осуществление муниципального земельного контроля</t>
  </si>
  <si>
    <t>Демонтаж самовольно возведенных некапитальных объектов, сооружений</t>
  </si>
  <si>
    <t>КМК</t>
  </si>
  <si>
    <t>Выполнение работ по демонтажу (сносу) самовольно возведенных некапитальных строений, сооружений и сопутствующие мероприятия по подготовке документации по определению объема работ</t>
  </si>
  <si>
    <t>Демонтаж самовольных построек капитального характера</t>
  </si>
  <si>
    <t>Снос муниципальных зданий, строений, сооружений и сопутствующие мероприятия по подготовке документации к сносу объектов муниципальной собственности</t>
  </si>
  <si>
    <t>Площадь жилых помещений, находящихся в муниципальной собственности</t>
  </si>
  <si>
    <t>Площадь муниципального фонда многоквартирных домов (нежилые помещения)</t>
  </si>
  <si>
    <t>Исполнение обязанности собственника муниципальных помещений в многоквартирном доме по внесению платы за жилое помещение и коммунальные услуги</t>
  </si>
  <si>
    <t>Количество снесенных объектов</t>
  </si>
  <si>
    <t>Подготовка схем расположения земельных участков на кадастровом плане территории, схем границ испрашиваемых к использованию земель, описаний местоположения границ сервитутов</t>
  </si>
  <si>
    <t>Изготовление бланков, журналов, печатей, штампов  с целью регистрации и снятия граждан с регистрационного учета по месту жительства и месту пребывания, информационных табличек о сроках и порядке  расселения аварийных домов</t>
  </si>
  <si>
    <t>Мероприятия в целях распоряжения и управления земельными участками, расположенными на территории городского округа</t>
  </si>
  <si>
    <t>Исполнение обязанности наймодателя при организации проведения капитального ремонта</t>
  </si>
  <si>
    <t>Снос объектов муниципального недвижимого имущества</t>
  </si>
  <si>
    <t>КГХиС</t>
  </si>
  <si>
    <t>1</t>
  </si>
  <si>
    <t>Привлечение сторонних организаций в целях осуществления муниципального контроля</t>
  </si>
  <si>
    <t>Содержание муниципальных помещений</t>
  </si>
  <si>
    <t>Коммунальные услуги в  муниципальных помещениях</t>
  </si>
  <si>
    <t>ИТОГО</t>
  </si>
  <si>
    <t xml:space="preserve">11 268,84 </t>
  </si>
  <si>
    <t>с 2023 года - КМИиЗР (МКУ)</t>
  </si>
  <si>
    <t>уменьшена на 4 миллиона сумма на взносы на капремонт в связи с активным выбытием квартир из муниципальной собственности (граждане активно приватизируют в этом году квартиры)</t>
  </si>
  <si>
    <t>инвентаризация и постановка на учет дорог и мостов</t>
  </si>
  <si>
    <t>примечание</t>
  </si>
  <si>
    <t>Показатель выполнения основного мероприятия/направления расходов/мероприятия</t>
  </si>
  <si>
    <t>количество объектов</t>
  </si>
  <si>
    <t>0</t>
  </si>
  <si>
    <t>Капитальный ремонт общего имущества многоквартирного дома</t>
  </si>
  <si>
    <t>2025</t>
  </si>
  <si>
    <t>2026</t>
  </si>
  <si>
    <t>Строительство здания склада по ул. Ю. Гагарина, 103-103А в г. Калининграде</t>
  </si>
  <si>
    <t>объект</t>
  </si>
  <si>
    <t>ед.</t>
  </si>
  <si>
    <t>Реконструкция нажилого здания по ул. Подп. Емельянова, 80А в г.Калининграде</t>
  </si>
  <si>
    <t>Количество контрольных мероприятий</t>
  </si>
  <si>
    <t>94215</t>
  </si>
  <si>
    <t>Количество снесенных некапитальный строений</t>
  </si>
  <si>
    <t>шт.</t>
  </si>
  <si>
    <t>Привлечение сторонних организаций в целях осуществления осмотров некапитальных строений, сооружений</t>
  </si>
  <si>
    <t>Количество осмотров некапитальных строений, сооружений</t>
  </si>
  <si>
    <t>Проведение технических и кадастровых работ в отношении объектов недвижимого имущества</t>
  </si>
  <si>
    <t>количество обследованных объектов</t>
  </si>
  <si>
    <t>270</t>
  </si>
  <si>
    <t>Получение отчетов о рыночной стоимости объектов оценки для муниципальных нужд в соответствии с 135-ФЗ «Об оценочной деятельности в Российской Федерации», определение иных показателей муниципального имущества, товара, работы, услуги, проведение экспертиз</t>
  </si>
  <si>
    <t>количество  отчетов</t>
  </si>
  <si>
    <t>50</t>
  </si>
  <si>
    <t>Мероприятия по содержанию и сохранности неиспользуемых объектов муниципальной собственности</t>
  </si>
  <si>
    <t>количество зданий</t>
  </si>
  <si>
    <t>10</t>
  </si>
  <si>
    <t>количество помещений, находящихся в муниципальной собственности</t>
  </si>
  <si>
    <t>15</t>
  </si>
  <si>
    <t>Разработка проектов организации работ по сносу объекта капитального строительства  и иные сопутсвующие сносу муниципального имущества мероприятия</t>
  </si>
  <si>
    <t>25</t>
  </si>
  <si>
    <t>60</t>
  </si>
  <si>
    <t>Подготовка отчетов об определении рыночной стоимости жилых  помещений, находящихся в муниципальной собственности или поступающих в муниципальную собственность городского округа «Город Калининград»</t>
  </si>
  <si>
    <t>Подготовка отчетов об определении рыночной стоимости объектов недвижимого имущества в целях их изъятия для муниципальных нужд</t>
  </si>
  <si>
    <t>Капитальный ремонт муниципальных жилых помещений</t>
  </si>
  <si>
    <t>Осуществление взносов в рамках региональной системы капитального ремонта многоквартирных домов (жилые помещения)</t>
  </si>
  <si>
    <t>Внесение части платы за капитальный ремонт общего имущества в многоквартирном доме и благоустройство дваолвых территорий</t>
  </si>
  <si>
    <t>КМИиЗР (УУиНЖ)</t>
  </si>
  <si>
    <t>КМИиЗР (МКУ КРСЦ)</t>
  </si>
  <si>
    <t>КМИиЗР (УИО)</t>
  </si>
  <si>
    <t>Декабрь 2024</t>
  </si>
  <si>
    <t>94216</t>
  </si>
  <si>
    <t>Подготовка межевых планов земельных участков по утвержденным проектам планировки с проектами межевания, на основании утвержденных схем расположения земельных участков на кадастром плане территории</t>
  </si>
  <si>
    <t>количество межевых планов</t>
  </si>
  <si>
    <t>Количество схем</t>
  </si>
  <si>
    <t>Проведение экспертизы результатов услуг по оценочной деятельности</t>
  </si>
  <si>
    <t>Выполнение кадастровых работ по уточнению местоположения границ земельных участков</t>
  </si>
  <si>
    <t>Оценка рыночной стоимости земельных участков, права на заключение договоров аренды, права на заключение договоров об освоении территории в целях строительства и эксплуатации наемного дома коммерческого использования, права на заключения договоров об освоении территории в целях строительства и эксплуатации наемного дома социального использования, размера возмещения при проведении работ по изъятию земельных участков (частей) для муниципальных нужд</t>
  </si>
  <si>
    <t>Проведение кадастровых работ в целях реализации «гаражной амнистии» в существующих гаражных обществах, расположенных на территории городского округа «Город  Калининград</t>
  </si>
  <si>
    <t>КМИиЗР (УЗО)</t>
  </si>
  <si>
    <t>05</t>
  </si>
  <si>
    <t>Размещение объектов связи в линейно-кабельных сооружениях связи</t>
  </si>
  <si>
    <t>к приказу от "_____"_________2024г. № П-КМИ-_________</t>
  </si>
  <si>
    <t>КГРиЦ</t>
  </si>
  <si>
    <t>Содержание, техническое обслуживание и ремонт линейно-кабельных сооружений связи</t>
  </si>
  <si>
    <t>Протяженность линейно-кабельных сооружений связи в работоспособном и исправном состоянии</t>
  </si>
  <si>
    <t>%</t>
  </si>
  <si>
    <t>100</t>
  </si>
  <si>
    <t>муниципальной программы «Обеспечение эффективного использования муниципального имущества и земельных ресурсов городского округа «Город Калининград» на 2024-2026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</si>
</sst>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2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49" fontId="2" fillId="0" borderId="0" xfId="0" applyNumberFormat="1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 shrinkToFit="1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tabSelected="1" view="pageBreakPreview" zoomScale="85" zoomScaleNormal="70" zoomScaleSheetLayoutView="85" workbookViewId="0">
      <selection activeCell="A5" sqref="A5:K5"/>
    </sheetView>
  </sheetViews>
  <sheetFormatPr defaultColWidth="8.85546875" defaultRowHeight="15.75" x14ac:dyDescent="0.25"/>
  <cols>
    <col min="1" max="1" width="15.140625" style="17" customWidth="1"/>
    <col min="2" max="3" width="23.140625" style="18" customWidth="1"/>
    <col min="4" max="4" width="46.7109375" style="15" customWidth="1"/>
    <col min="5" max="5" width="28.5703125" style="15" customWidth="1"/>
    <col min="6" max="6" width="11.140625" style="15" customWidth="1"/>
    <col min="7" max="7" width="13.140625" style="55" bestFit="1" customWidth="1"/>
    <col min="8" max="8" width="20.28515625" style="15" customWidth="1"/>
    <col min="9" max="10" width="20.28515625" style="56" customWidth="1"/>
    <col min="11" max="11" width="20.28515625" style="18" customWidth="1"/>
    <col min="12" max="13" width="20.28515625" style="19" customWidth="1"/>
    <col min="14" max="14" width="20.28515625" style="15" customWidth="1"/>
    <col min="15" max="16" width="8.85546875" style="15"/>
    <col min="17" max="17" width="11.28515625" style="15" bestFit="1" customWidth="1"/>
    <col min="18" max="16384" width="8.85546875" style="15"/>
  </cols>
  <sheetData>
    <row r="1" spans="1:17" x14ac:dyDescent="0.25">
      <c r="E1" s="100" t="s">
        <v>12</v>
      </c>
      <c r="F1" s="101"/>
      <c r="G1" s="101"/>
      <c r="H1" s="101"/>
      <c r="I1" s="101"/>
      <c r="J1" s="101"/>
      <c r="K1" s="101"/>
    </row>
    <row r="2" spans="1:17" ht="15.75" customHeight="1" x14ac:dyDescent="0.25">
      <c r="E2" s="100" t="s">
        <v>119</v>
      </c>
      <c r="F2" s="101"/>
      <c r="G2" s="101"/>
      <c r="H2" s="101"/>
      <c r="I2" s="101"/>
      <c r="J2" s="101"/>
      <c r="K2" s="101"/>
    </row>
    <row r="3" spans="1:17" x14ac:dyDescent="0.25">
      <c r="E3" s="100"/>
      <c r="F3" s="101"/>
      <c r="G3" s="101"/>
      <c r="H3" s="101"/>
      <c r="I3" s="101"/>
      <c r="J3" s="101"/>
      <c r="K3" s="101"/>
    </row>
    <row r="4" spans="1:17" ht="37.5" customHeight="1" x14ac:dyDescent="0.25">
      <c r="A4" s="102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7" ht="36.75" customHeight="1" x14ac:dyDescent="0.25">
      <c r="A5" s="103" t="s">
        <v>125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7" ht="18.75" x14ac:dyDescent="0.25">
      <c r="A6" s="20"/>
      <c r="D6" s="21"/>
      <c r="E6" s="21"/>
      <c r="F6" s="21"/>
      <c r="G6" s="18"/>
      <c r="H6" s="21"/>
      <c r="I6" s="22"/>
      <c r="J6" s="22"/>
    </row>
    <row r="8" spans="1:17" ht="75" customHeight="1" x14ac:dyDescent="0.25">
      <c r="A8" s="92" t="s">
        <v>1</v>
      </c>
      <c r="B8" s="93" t="s">
        <v>2</v>
      </c>
      <c r="C8" s="94" t="s">
        <v>3</v>
      </c>
      <c r="D8" s="93" t="s">
        <v>4</v>
      </c>
      <c r="E8" s="97" t="s">
        <v>69</v>
      </c>
      <c r="F8" s="98"/>
      <c r="G8" s="98"/>
      <c r="H8" s="98"/>
      <c r="I8" s="98"/>
      <c r="J8" s="99"/>
      <c r="K8" s="97" t="s">
        <v>10</v>
      </c>
      <c r="L8" s="98"/>
      <c r="M8" s="99"/>
    </row>
    <row r="9" spans="1:17" x14ac:dyDescent="0.25">
      <c r="A9" s="92"/>
      <c r="B9" s="93"/>
      <c r="C9" s="95"/>
      <c r="D9" s="93"/>
      <c r="E9" s="93" t="s">
        <v>5</v>
      </c>
      <c r="F9" s="93" t="s">
        <v>6</v>
      </c>
      <c r="G9" s="93">
        <v>2024</v>
      </c>
      <c r="H9" s="93"/>
      <c r="I9" s="107" t="s">
        <v>73</v>
      </c>
      <c r="J9" s="107" t="s">
        <v>74</v>
      </c>
      <c r="K9" s="94">
        <v>2024</v>
      </c>
      <c r="L9" s="107" t="s">
        <v>73</v>
      </c>
      <c r="M9" s="107" t="s">
        <v>74</v>
      </c>
    </row>
    <row r="10" spans="1:17" ht="47.45" customHeight="1" x14ac:dyDescent="0.25">
      <c r="A10" s="92"/>
      <c r="B10" s="93"/>
      <c r="C10" s="96"/>
      <c r="D10" s="93"/>
      <c r="E10" s="93"/>
      <c r="F10" s="93"/>
      <c r="G10" s="23" t="s">
        <v>7</v>
      </c>
      <c r="H10" s="23" t="s">
        <v>8</v>
      </c>
      <c r="I10" s="108"/>
      <c r="J10" s="108"/>
      <c r="K10" s="96"/>
      <c r="L10" s="108"/>
      <c r="M10" s="108"/>
    </row>
    <row r="11" spans="1:17" x14ac:dyDescent="0.25">
      <c r="A11" s="24">
        <v>1</v>
      </c>
      <c r="B11" s="23">
        <v>2</v>
      </c>
      <c r="C11" s="23">
        <v>3</v>
      </c>
      <c r="D11" s="25">
        <v>4</v>
      </c>
      <c r="E11" s="25">
        <v>5</v>
      </c>
      <c r="F11" s="25">
        <v>6</v>
      </c>
      <c r="G11" s="25">
        <v>7</v>
      </c>
      <c r="H11" s="25">
        <v>8</v>
      </c>
      <c r="I11" s="26">
        <v>9</v>
      </c>
      <c r="J11" s="26">
        <v>10</v>
      </c>
      <c r="K11" s="23">
        <v>11</v>
      </c>
      <c r="L11" s="24">
        <v>12</v>
      </c>
      <c r="M11" s="24">
        <v>13</v>
      </c>
    </row>
    <row r="12" spans="1:17" s="66" customFormat="1" ht="18.75" x14ac:dyDescent="0.3">
      <c r="A12" s="61" t="s">
        <v>9</v>
      </c>
      <c r="B12" s="62" t="s">
        <v>9</v>
      </c>
      <c r="C12" s="62" t="s">
        <v>9</v>
      </c>
      <c r="D12" s="63" t="s">
        <v>63</v>
      </c>
      <c r="E12" s="63"/>
      <c r="F12" s="63"/>
      <c r="G12" s="63"/>
      <c r="H12" s="63"/>
      <c r="I12" s="64"/>
      <c r="J12" s="64"/>
      <c r="K12" s="65">
        <f>K13+K32+K49+K56+K65</f>
        <v>107087.74000000002</v>
      </c>
      <c r="L12" s="65">
        <f>L13+L32+L49+L56+L65</f>
        <v>115023.38</v>
      </c>
      <c r="M12" s="65">
        <f>M13+M32+M49+M56+M65</f>
        <v>105385.24</v>
      </c>
    </row>
    <row r="13" spans="1:17" s="16" customFormat="1" ht="44.25" customHeight="1" x14ac:dyDescent="0.25">
      <c r="A13" s="57" t="s">
        <v>11</v>
      </c>
      <c r="B13" s="58" t="s">
        <v>9</v>
      </c>
      <c r="C13" s="58" t="s">
        <v>9</v>
      </c>
      <c r="D13" s="104" t="s">
        <v>14</v>
      </c>
      <c r="E13" s="105"/>
      <c r="F13" s="105"/>
      <c r="G13" s="105"/>
      <c r="H13" s="105"/>
      <c r="I13" s="105"/>
      <c r="J13" s="106"/>
      <c r="K13" s="59">
        <f>K17+K25+K29+K14</f>
        <v>76557.22</v>
      </c>
      <c r="L13" s="59">
        <f t="shared" ref="L13:M13" si="0">L17+L25+L29+L14</f>
        <v>75775.22</v>
      </c>
      <c r="M13" s="59">
        <f t="shared" si="0"/>
        <v>75775.22</v>
      </c>
      <c r="Q13" s="60"/>
    </row>
    <row r="14" spans="1:17" s="16" customFormat="1" ht="44.25" customHeight="1" x14ac:dyDescent="0.25">
      <c r="A14" s="75" t="s">
        <v>11</v>
      </c>
      <c r="B14" s="76">
        <v>95111</v>
      </c>
      <c r="C14" s="76" t="s">
        <v>9</v>
      </c>
      <c r="D14" s="78"/>
      <c r="E14" s="78"/>
      <c r="F14" s="76" t="s">
        <v>9</v>
      </c>
      <c r="G14" s="77">
        <v>255036.09</v>
      </c>
      <c r="H14" s="38"/>
      <c r="I14" s="77">
        <v>255036.09</v>
      </c>
      <c r="J14" s="77">
        <v>255036.09</v>
      </c>
      <c r="K14" s="77">
        <f>SUBTOTAL(9,K15:K16)</f>
        <v>10976.1</v>
      </c>
      <c r="L14" s="77">
        <f t="shared" ref="L14:M14" si="1">SUBTOTAL(9,L15:L16)</f>
        <v>10976.1</v>
      </c>
      <c r="M14" s="77">
        <f t="shared" si="1"/>
        <v>10976.1</v>
      </c>
      <c r="Q14" s="60"/>
    </row>
    <row r="15" spans="1:17" s="16" customFormat="1" ht="44.25" customHeight="1" x14ac:dyDescent="0.25">
      <c r="A15" s="67" t="s">
        <v>11</v>
      </c>
      <c r="B15" s="10">
        <v>95111</v>
      </c>
      <c r="C15" s="10" t="s">
        <v>105</v>
      </c>
      <c r="D15" s="4" t="s">
        <v>61</v>
      </c>
      <c r="E15" s="10" t="s">
        <v>49</v>
      </c>
      <c r="F15" s="10" t="s">
        <v>15</v>
      </c>
      <c r="G15" s="5">
        <v>255036.09</v>
      </c>
      <c r="H15" s="29">
        <v>45628</v>
      </c>
      <c r="I15" s="5">
        <v>255036.09</v>
      </c>
      <c r="J15" s="5">
        <v>255036.09</v>
      </c>
      <c r="K15" s="5">
        <v>5576.1</v>
      </c>
      <c r="L15" s="5">
        <v>5576.1</v>
      </c>
      <c r="M15" s="5">
        <v>5576.1</v>
      </c>
      <c r="Q15" s="60"/>
    </row>
    <row r="16" spans="1:17" s="16" customFormat="1" ht="44.25" customHeight="1" x14ac:dyDescent="0.25">
      <c r="A16" s="67" t="s">
        <v>11</v>
      </c>
      <c r="B16" s="10">
        <v>95111</v>
      </c>
      <c r="C16" s="10" t="s">
        <v>105</v>
      </c>
      <c r="D16" s="4" t="s">
        <v>62</v>
      </c>
      <c r="E16" s="10" t="s">
        <v>49</v>
      </c>
      <c r="F16" s="10" t="s">
        <v>15</v>
      </c>
      <c r="G16" s="5">
        <v>255036.09</v>
      </c>
      <c r="H16" s="29">
        <v>45628</v>
      </c>
      <c r="I16" s="5">
        <v>255036.09</v>
      </c>
      <c r="J16" s="5">
        <v>255036.09</v>
      </c>
      <c r="K16" s="5">
        <v>5400</v>
      </c>
      <c r="L16" s="5">
        <v>5400</v>
      </c>
      <c r="M16" s="5">
        <v>5400</v>
      </c>
      <c r="Q16" s="60"/>
    </row>
    <row r="17" spans="1:13" s="16" customFormat="1" ht="63" x14ac:dyDescent="0.25">
      <c r="A17" s="34" t="s">
        <v>11</v>
      </c>
      <c r="B17" s="35">
        <v>95112</v>
      </c>
      <c r="C17" s="35" t="s">
        <v>9</v>
      </c>
      <c r="D17" s="42" t="s">
        <v>17</v>
      </c>
      <c r="E17" s="35" t="s">
        <v>49</v>
      </c>
      <c r="F17" s="35" t="s">
        <v>9</v>
      </c>
      <c r="G17" s="39"/>
      <c r="H17" s="38"/>
      <c r="I17" s="39"/>
      <c r="J17" s="39"/>
      <c r="K17" s="39">
        <f>SUM(K18:K24)</f>
        <v>1845</v>
      </c>
      <c r="L17" s="39">
        <f>SUM(L18:L24)</f>
        <v>1845</v>
      </c>
      <c r="M17" s="39">
        <f>SUM(M18:M24)</f>
        <v>1845</v>
      </c>
    </row>
    <row r="18" spans="1:13" ht="63" x14ac:dyDescent="0.25">
      <c r="A18" s="24" t="s">
        <v>11</v>
      </c>
      <c r="B18" s="23">
        <v>95112</v>
      </c>
      <c r="C18" s="23" t="s">
        <v>104</v>
      </c>
      <c r="D18" s="28" t="s">
        <v>16</v>
      </c>
      <c r="E18" s="30" t="s">
        <v>18</v>
      </c>
      <c r="F18" s="23" t="s">
        <v>19</v>
      </c>
      <c r="G18" s="31">
        <v>25</v>
      </c>
      <c r="H18" s="29">
        <v>45628</v>
      </c>
      <c r="I18" s="24" t="s">
        <v>97</v>
      </c>
      <c r="J18" s="24" t="s">
        <v>97</v>
      </c>
      <c r="K18" s="27">
        <v>75</v>
      </c>
      <c r="L18" s="27">
        <v>75</v>
      </c>
      <c r="M18" s="27">
        <v>75</v>
      </c>
    </row>
    <row r="19" spans="1:13" ht="94.5" x14ac:dyDescent="0.25">
      <c r="A19" s="24" t="s">
        <v>11</v>
      </c>
      <c r="B19" s="23">
        <v>95112</v>
      </c>
      <c r="C19" s="23" t="s">
        <v>104</v>
      </c>
      <c r="D19" s="32" t="s">
        <v>54</v>
      </c>
      <c r="E19" s="30" t="s">
        <v>22</v>
      </c>
      <c r="F19" s="23" t="s">
        <v>19</v>
      </c>
      <c r="G19" s="33">
        <v>4000</v>
      </c>
      <c r="H19" s="29">
        <v>45629</v>
      </c>
      <c r="I19" s="24">
        <v>4000</v>
      </c>
      <c r="J19" s="24">
        <v>4000</v>
      </c>
      <c r="K19" s="27">
        <v>20</v>
      </c>
      <c r="L19" s="27">
        <v>20</v>
      </c>
      <c r="M19" s="27">
        <v>20</v>
      </c>
    </row>
    <row r="20" spans="1:13" ht="78.75" x14ac:dyDescent="0.25">
      <c r="A20" s="24" t="s">
        <v>11</v>
      </c>
      <c r="B20" s="23">
        <v>95112</v>
      </c>
      <c r="C20" s="23" t="s">
        <v>104</v>
      </c>
      <c r="D20" s="32" t="s">
        <v>20</v>
      </c>
      <c r="E20" s="30" t="s">
        <v>23</v>
      </c>
      <c r="F20" s="23" t="s">
        <v>19</v>
      </c>
      <c r="G20" s="33">
        <v>60</v>
      </c>
      <c r="H20" s="29">
        <v>45630</v>
      </c>
      <c r="I20" s="24" t="s">
        <v>98</v>
      </c>
      <c r="J20" s="24" t="s">
        <v>98</v>
      </c>
      <c r="K20" s="27">
        <v>480</v>
      </c>
      <c r="L20" s="27">
        <v>480</v>
      </c>
      <c r="M20" s="27">
        <v>480</v>
      </c>
    </row>
    <row r="21" spans="1:13" ht="94.5" x14ac:dyDescent="0.25">
      <c r="A21" s="24" t="s">
        <v>11</v>
      </c>
      <c r="B21" s="23">
        <v>95112</v>
      </c>
      <c r="C21" s="23" t="s">
        <v>104</v>
      </c>
      <c r="D21" s="32" t="s">
        <v>99</v>
      </c>
      <c r="E21" s="30" t="s">
        <v>24</v>
      </c>
      <c r="F21" s="23" t="s">
        <v>19</v>
      </c>
      <c r="G21" s="33">
        <v>50</v>
      </c>
      <c r="H21" s="29">
        <v>45631</v>
      </c>
      <c r="I21" s="24" t="s">
        <v>90</v>
      </c>
      <c r="J21" s="24" t="s">
        <v>90</v>
      </c>
      <c r="K21" s="27">
        <v>400</v>
      </c>
      <c r="L21" s="27">
        <v>400</v>
      </c>
      <c r="M21" s="27">
        <v>400</v>
      </c>
    </row>
    <row r="22" spans="1:13" ht="63" x14ac:dyDescent="0.25">
      <c r="A22" s="67" t="s">
        <v>11</v>
      </c>
      <c r="B22" s="10">
        <v>95112</v>
      </c>
      <c r="C22" s="10" t="s">
        <v>104</v>
      </c>
      <c r="D22" s="1" t="s">
        <v>100</v>
      </c>
      <c r="E22" s="2" t="s">
        <v>24</v>
      </c>
      <c r="F22" s="10" t="s">
        <v>19</v>
      </c>
      <c r="G22" s="3">
        <v>92</v>
      </c>
      <c r="H22" s="6">
        <v>45536</v>
      </c>
      <c r="I22" s="67" t="s">
        <v>71</v>
      </c>
      <c r="J22" s="67" t="s">
        <v>71</v>
      </c>
      <c r="K22" s="5">
        <f>828-458</f>
        <v>370</v>
      </c>
      <c r="L22" s="5">
        <f t="shared" ref="L22:M22" si="2">828-458</f>
        <v>370</v>
      </c>
      <c r="M22" s="5">
        <f t="shared" si="2"/>
        <v>370</v>
      </c>
    </row>
    <row r="23" spans="1:13" ht="78.75" x14ac:dyDescent="0.25">
      <c r="A23" s="24" t="s">
        <v>11</v>
      </c>
      <c r="B23" s="23">
        <v>95112</v>
      </c>
      <c r="C23" s="23" t="s">
        <v>104</v>
      </c>
      <c r="D23" s="32" t="s">
        <v>21</v>
      </c>
      <c r="E23" s="30" t="s">
        <v>24</v>
      </c>
      <c r="F23" s="23" t="s">
        <v>19</v>
      </c>
      <c r="G23" s="33">
        <v>30</v>
      </c>
      <c r="H23" s="29">
        <v>45633</v>
      </c>
      <c r="I23" s="27">
        <v>30</v>
      </c>
      <c r="J23" s="27">
        <v>30</v>
      </c>
      <c r="K23" s="27">
        <v>300</v>
      </c>
      <c r="L23" s="27">
        <v>300</v>
      </c>
      <c r="M23" s="27">
        <v>300</v>
      </c>
    </row>
    <row r="24" spans="1:13" ht="63" x14ac:dyDescent="0.25">
      <c r="A24" s="24" t="s">
        <v>11</v>
      </c>
      <c r="B24" s="23">
        <v>95112</v>
      </c>
      <c r="C24" s="23" t="s">
        <v>104</v>
      </c>
      <c r="D24" s="41" t="s">
        <v>28</v>
      </c>
      <c r="E24" s="30" t="s">
        <v>29</v>
      </c>
      <c r="F24" s="33" t="s">
        <v>19</v>
      </c>
      <c r="G24" s="23">
        <v>20</v>
      </c>
      <c r="H24" s="29">
        <v>45634</v>
      </c>
      <c r="I24" s="27">
        <v>20</v>
      </c>
      <c r="J24" s="27">
        <v>20</v>
      </c>
      <c r="K24" s="27">
        <v>200</v>
      </c>
      <c r="L24" s="27">
        <v>200</v>
      </c>
      <c r="M24" s="27">
        <v>200</v>
      </c>
    </row>
    <row r="25" spans="1:13" s="16" customFormat="1" x14ac:dyDescent="0.25">
      <c r="A25" s="34" t="s">
        <v>11</v>
      </c>
      <c r="B25" s="35">
        <v>95121</v>
      </c>
      <c r="C25" s="35" t="s">
        <v>9</v>
      </c>
      <c r="D25" s="42" t="s">
        <v>30</v>
      </c>
      <c r="E25" s="36" t="s">
        <v>32</v>
      </c>
      <c r="F25" s="37" t="s">
        <v>19</v>
      </c>
      <c r="G25" s="43">
        <f>SUM(G26:G28)</f>
        <v>134</v>
      </c>
      <c r="H25" s="38">
        <v>45635</v>
      </c>
      <c r="I25" s="40">
        <f>SUM(I26:I28)</f>
        <v>134</v>
      </c>
      <c r="J25" s="40">
        <f t="shared" ref="J25:M25" si="3">SUM(J26:J28)</f>
        <v>134</v>
      </c>
      <c r="K25" s="39">
        <f>SUM(K26:K28)</f>
        <v>33818</v>
      </c>
      <c r="L25" s="39">
        <f t="shared" si="3"/>
        <v>33036</v>
      </c>
      <c r="M25" s="39">
        <f t="shared" si="3"/>
        <v>33036</v>
      </c>
    </row>
    <row r="26" spans="1:13" ht="78.75" x14ac:dyDescent="0.25">
      <c r="A26" s="24" t="s">
        <v>11</v>
      </c>
      <c r="B26" s="23">
        <v>95121</v>
      </c>
      <c r="C26" s="23" t="s">
        <v>105</v>
      </c>
      <c r="D26" s="41" t="s">
        <v>31</v>
      </c>
      <c r="E26" s="30" t="s">
        <v>32</v>
      </c>
      <c r="F26" s="33" t="s">
        <v>19</v>
      </c>
      <c r="G26" s="44">
        <v>4</v>
      </c>
      <c r="H26" s="29">
        <v>45636</v>
      </c>
      <c r="I26" s="31">
        <v>4</v>
      </c>
      <c r="J26" s="31">
        <v>4</v>
      </c>
      <c r="K26" s="27">
        <v>200</v>
      </c>
      <c r="L26" s="27">
        <v>200</v>
      </c>
      <c r="M26" s="27">
        <v>200</v>
      </c>
    </row>
    <row r="27" spans="1:13" ht="126" x14ac:dyDescent="0.25">
      <c r="A27" s="24" t="s">
        <v>11</v>
      </c>
      <c r="B27" s="23">
        <v>95121</v>
      </c>
      <c r="C27" s="23" t="s">
        <v>105</v>
      </c>
      <c r="D27" s="45" t="s">
        <v>101</v>
      </c>
      <c r="E27" s="30" t="s">
        <v>36</v>
      </c>
      <c r="F27" s="33" t="s">
        <v>19</v>
      </c>
      <c r="G27" s="33">
        <v>120</v>
      </c>
      <c r="H27" s="29">
        <v>45627</v>
      </c>
      <c r="I27" s="31">
        <v>120</v>
      </c>
      <c r="J27" s="31">
        <v>120</v>
      </c>
      <c r="K27" s="27">
        <f>36000-2582</f>
        <v>33418</v>
      </c>
      <c r="L27" s="27">
        <f>36000-2582-782</f>
        <v>32636</v>
      </c>
      <c r="M27" s="27">
        <f>36000-2582-782</f>
        <v>32636</v>
      </c>
    </row>
    <row r="28" spans="1:13" ht="126" customHeight="1" x14ac:dyDescent="0.25">
      <c r="A28" s="24" t="s">
        <v>11</v>
      </c>
      <c r="B28" s="23">
        <v>95121</v>
      </c>
      <c r="C28" s="23" t="s">
        <v>105</v>
      </c>
      <c r="D28" s="45" t="s">
        <v>56</v>
      </c>
      <c r="E28" s="30" t="s">
        <v>37</v>
      </c>
      <c r="F28" s="33" t="s">
        <v>19</v>
      </c>
      <c r="G28" s="33">
        <v>10</v>
      </c>
      <c r="H28" s="29">
        <v>45628</v>
      </c>
      <c r="I28" s="31">
        <v>10</v>
      </c>
      <c r="J28" s="31">
        <v>10</v>
      </c>
      <c r="K28" s="27">
        <v>200</v>
      </c>
      <c r="L28" s="27">
        <v>200</v>
      </c>
      <c r="M28" s="27">
        <v>200</v>
      </c>
    </row>
    <row r="29" spans="1:13" s="16" customFormat="1" ht="74.25" customHeight="1" x14ac:dyDescent="0.25">
      <c r="A29" s="34" t="s">
        <v>11</v>
      </c>
      <c r="B29" s="35">
        <v>95131</v>
      </c>
      <c r="C29" s="35" t="s">
        <v>9</v>
      </c>
      <c r="D29" s="42" t="s">
        <v>72</v>
      </c>
      <c r="E29" s="35" t="s">
        <v>49</v>
      </c>
      <c r="F29" s="35" t="s">
        <v>9</v>
      </c>
      <c r="G29" s="39"/>
      <c r="H29" s="38"/>
      <c r="I29" s="34"/>
      <c r="J29" s="34"/>
      <c r="K29" s="39">
        <f>K30+K31</f>
        <v>29918.12</v>
      </c>
      <c r="L29" s="39">
        <f>L30+L31</f>
        <v>29918.12</v>
      </c>
      <c r="M29" s="39">
        <f>M30+M31</f>
        <v>29918.12</v>
      </c>
    </row>
    <row r="30" spans="1:13" ht="74.25" customHeight="1" x14ac:dyDescent="0.25">
      <c r="A30" s="24" t="s">
        <v>11</v>
      </c>
      <c r="B30" s="23">
        <v>95131</v>
      </c>
      <c r="C30" s="23" t="s">
        <v>105</v>
      </c>
      <c r="D30" s="41" t="s">
        <v>102</v>
      </c>
      <c r="E30" s="30" t="s">
        <v>35</v>
      </c>
      <c r="F30" s="33" t="s">
        <v>15</v>
      </c>
      <c r="G30" s="5">
        <v>255036.09</v>
      </c>
      <c r="H30" s="29">
        <v>45628</v>
      </c>
      <c r="I30" s="5">
        <v>255036.09</v>
      </c>
      <c r="J30" s="5">
        <v>255036.09</v>
      </c>
      <c r="K30" s="27">
        <v>29918.12</v>
      </c>
      <c r="L30" s="27">
        <v>29918.12</v>
      </c>
      <c r="M30" s="27">
        <v>29918.12</v>
      </c>
    </row>
    <row r="31" spans="1:13" ht="74.25" customHeight="1" x14ac:dyDescent="0.25">
      <c r="A31" s="24" t="s">
        <v>11</v>
      </c>
      <c r="B31" s="23">
        <v>95131</v>
      </c>
      <c r="C31" s="23" t="s">
        <v>105</v>
      </c>
      <c r="D31" s="32" t="s">
        <v>103</v>
      </c>
      <c r="E31" s="30" t="s">
        <v>37</v>
      </c>
      <c r="F31" s="33" t="s">
        <v>19</v>
      </c>
      <c r="G31" s="33">
        <v>90</v>
      </c>
      <c r="H31" s="29">
        <v>45629</v>
      </c>
      <c r="I31" s="24">
        <v>40</v>
      </c>
      <c r="J31" s="24">
        <v>40</v>
      </c>
      <c r="K31" s="27">
        <v>0</v>
      </c>
      <c r="L31" s="27">
        <v>0</v>
      </c>
      <c r="M31" s="27">
        <v>0</v>
      </c>
    </row>
    <row r="32" spans="1:13" ht="31.5" customHeight="1" x14ac:dyDescent="0.25">
      <c r="A32" s="57" t="s">
        <v>25</v>
      </c>
      <c r="B32" s="57" t="s">
        <v>9</v>
      </c>
      <c r="C32" s="58" t="s">
        <v>9</v>
      </c>
      <c r="D32" s="104" t="s">
        <v>38</v>
      </c>
      <c r="E32" s="105"/>
      <c r="F32" s="105"/>
      <c r="G32" s="105"/>
      <c r="H32" s="105"/>
      <c r="I32" s="105"/>
      <c r="J32" s="106"/>
      <c r="K32" s="59">
        <f>K33+K36+K39+K46+K44</f>
        <v>19716.510000000002</v>
      </c>
      <c r="L32" s="59">
        <f t="shared" ref="L32:M32" si="4">L33+L36+L39+L46+L44</f>
        <v>28435</v>
      </c>
      <c r="M32" s="59">
        <f t="shared" si="4"/>
        <v>18796.849999999999</v>
      </c>
    </row>
    <row r="33" spans="1:13" s="16" customFormat="1" ht="31.5" customHeight="1" x14ac:dyDescent="0.25">
      <c r="A33" s="34" t="s">
        <v>25</v>
      </c>
      <c r="B33" s="35" t="s">
        <v>9</v>
      </c>
      <c r="C33" s="35" t="s">
        <v>9</v>
      </c>
      <c r="D33" s="42"/>
      <c r="E33" s="35"/>
      <c r="F33" s="35"/>
      <c r="G33" s="39"/>
      <c r="H33" s="38"/>
      <c r="I33" s="34"/>
      <c r="J33" s="34"/>
      <c r="K33" s="39">
        <f>SUM(K34:K35)</f>
        <v>919.66</v>
      </c>
      <c r="L33" s="39">
        <f t="shared" ref="L33:M33" si="5">SUM(L34:L35)</f>
        <v>9638.15</v>
      </c>
      <c r="M33" s="39">
        <f t="shared" si="5"/>
        <v>0</v>
      </c>
    </row>
    <row r="34" spans="1:13" ht="66.75" customHeight="1" x14ac:dyDescent="0.25">
      <c r="A34" s="34" t="s">
        <v>25</v>
      </c>
      <c r="B34" s="35">
        <v>41101</v>
      </c>
      <c r="C34" s="35" t="s">
        <v>58</v>
      </c>
      <c r="D34" s="42" t="s">
        <v>75</v>
      </c>
      <c r="E34" s="35" t="s">
        <v>76</v>
      </c>
      <c r="F34" s="35" t="s">
        <v>77</v>
      </c>
      <c r="G34" s="40">
        <v>0</v>
      </c>
      <c r="H34" s="38">
        <v>45993</v>
      </c>
      <c r="I34" s="34" t="s">
        <v>59</v>
      </c>
      <c r="J34" s="34" t="s">
        <v>71</v>
      </c>
      <c r="K34" s="39">
        <v>0</v>
      </c>
      <c r="L34" s="39">
        <v>6805.95</v>
      </c>
      <c r="M34" s="39">
        <v>0</v>
      </c>
    </row>
    <row r="35" spans="1:13" ht="66.75" customHeight="1" x14ac:dyDescent="0.25">
      <c r="A35" s="34" t="s">
        <v>25</v>
      </c>
      <c r="B35" s="35">
        <v>41102</v>
      </c>
      <c r="C35" s="35" t="s">
        <v>58</v>
      </c>
      <c r="D35" s="42" t="s">
        <v>78</v>
      </c>
      <c r="E35" s="35" t="s">
        <v>76</v>
      </c>
      <c r="F35" s="35" t="s">
        <v>77</v>
      </c>
      <c r="G35" s="40">
        <v>1</v>
      </c>
      <c r="H35" s="38">
        <v>45994</v>
      </c>
      <c r="I35" s="34" t="s">
        <v>59</v>
      </c>
      <c r="J35" s="34" t="s">
        <v>71</v>
      </c>
      <c r="K35" s="39">
        <v>919.66</v>
      </c>
      <c r="L35" s="39">
        <v>2832.2</v>
      </c>
      <c r="M35" s="39">
        <v>0</v>
      </c>
    </row>
    <row r="36" spans="1:13" s="16" customFormat="1" ht="78.75" customHeight="1" x14ac:dyDescent="0.25">
      <c r="A36" s="34" t="s">
        <v>25</v>
      </c>
      <c r="B36" s="35">
        <v>95111</v>
      </c>
      <c r="C36" s="35" t="s">
        <v>9</v>
      </c>
      <c r="D36" s="42" t="s">
        <v>61</v>
      </c>
      <c r="E36" s="35" t="s">
        <v>49</v>
      </c>
      <c r="F36" s="35"/>
      <c r="G36" s="39"/>
      <c r="H36" s="38"/>
      <c r="I36" s="34"/>
      <c r="J36" s="34"/>
      <c r="K36" s="39">
        <f>K37+K38</f>
        <v>2100</v>
      </c>
      <c r="L36" s="39">
        <f t="shared" ref="L36:M36" si="6">L37+L38</f>
        <v>2100</v>
      </c>
      <c r="M36" s="39">
        <f t="shared" si="6"/>
        <v>2100</v>
      </c>
    </row>
    <row r="37" spans="1:13" ht="66.75" customHeight="1" x14ac:dyDescent="0.25">
      <c r="A37" s="24" t="s">
        <v>25</v>
      </c>
      <c r="B37" s="23">
        <v>95111</v>
      </c>
      <c r="C37" s="23" t="s">
        <v>105</v>
      </c>
      <c r="D37" s="28" t="s">
        <v>61</v>
      </c>
      <c r="E37" s="23" t="s">
        <v>49</v>
      </c>
      <c r="F37" s="23" t="s">
        <v>15</v>
      </c>
      <c r="G37" s="5">
        <v>255036.09</v>
      </c>
      <c r="H37" s="29">
        <v>45628</v>
      </c>
      <c r="I37" s="5">
        <v>255036.09</v>
      </c>
      <c r="J37" s="5">
        <v>255036.09</v>
      </c>
      <c r="K37" s="27">
        <v>500</v>
      </c>
      <c r="L37" s="27">
        <v>500</v>
      </c>
      <c r="M37" s="27">
        <v>500</v>
      </c>
    </row>
    <row r="38" spans="1:13" ht="66.75" customHeight="1" x14ac:dyDescent="0.25">
      <c r="A38" s="24" t="s">
        <v>25</v>
      </c>
      <c r="B38" s="23">
        <v>95111</v>
      </c>
      <c r="C38" s="23" t="s">
        <v>105</v>
      </c>
      <c r="D38" s="28" t="s">
        <v>62</v>
      </c>
      <c r="E38" s="23" t="s">
        <v>49</v>
      </c>
      <c r="F38" s="23" t="s">
        <v>15</v>
      </c>
      <c r="G38" s="5">
        <v>255036.09</v>
      </c>
      <c r="H38" s="29">
        <v>45628</v>
      </c>
      <c r="I38" s="5">
        <v>255036.09</v>
      </c>
      <c r="J38" s="5">
        <v>255036.09</v>
      </c>
      <c r="K38" s="27">
        <v>1600</v>
      </c>
      <c r="L38" s="27">
        <v>1600</v>
      </c>
      <c r="M38" s="27">
        <v>1600</v>
      </c>
    </row>
    <row r="39" spans="1:13" s="16" customFormat="1" ht="63" x14ac:dyDescent="0.25">
      <c r="A39" s="34" t="s">
        <v>25</v>
      </c>
      <c r="B39" s="35">
        <v>95112</v>
      </c>
      <c r="C39" s="35" t="s">
        <v>9</v>
      </c>
      <c r="D39" s="42" t="s">
        <v>17</v>
      </c>
      <c r="E39" s="35" t="s">
        <v>39</v>
      </c>
      <c r="F39" s="37" t="s">
        <v>19</v>
      </c>
      <c r="G39" s="40">
        <v>164</v>
      </c>
      <c r="H39" s="38">
        <v>45627</v>
      </c>
      <c r="I39" s="39">
        <v>164</v>
      </c>
      <c r="J39" s="39">
        <v>164</v>
      </c>
      <c r="K39" s="39">
        <f>SUM(K40:K43)</f>
        <v>5342.35</v>
      </c>
      <c r="L39" s="39">
        <f>SUM(L40:L43)</f>
        <v>5342.35</v>
      </c>
      <c r="M39" s="39">
        <f>SUM(M40:M43)</f>
        <v>5342.35</v>
      </c>
    </row>
    <row r="40" spans="1:13" ht="47.25" x14ac:dyDescent="0.25">
      <c r="A40" s="24" t="s">
        <v>25</v>
      </c>
      <c r="B40" s="23">
        <v>95112</v>
      </c>
      <c r="C40" s="23" t="s">
        <v>106</v>
      </c>
      <c r="D40" s="23" t="s">
        <v>85</v>
      </c>
      <c r="E40" s="30" t="s">
        <v>86</v>
      </c>
      <c r="F40" s="23" t="s">
        <v>19</v>
      </c>
      <c r="G40" s="31">
        <v>270</v>
      </c>
      <c r="H40" s="29">
        <v>45628</v>
      </c>
      <c r="I40" s="24" t="s">
        <v>87</v>
      </c>
      <c r="J40" s="24" t="s">
        <v>87</v>
      </c>
      <c r="K40" s="27">
        <v>1642.35</v>
      </c>
      <c r="L40" s="27">
        <v>1642.35</v>
      </c>
      <c r="M40" s="27">
        <v>1642.35</v>
      </c>
    </row>
    <row r="41" spans="1:13" ht="110.25" x14ac:dyDescent="0.25">
      <c r="A41" s="24" t="s">
        <v>25</v>
      </c>
      <c r="B41" s="23">
        <v>95112</v>
      </c>
      <c r="C41" s="23" t="s">
        <v>106</v>
      </c>
      <c r="D41" s="33" t="s">
        <v>88</v>
      </c>
      <c r="E41" s="30" t="s">
        <v>89</v>
      </c>
      <c r="F41" s="23" t="s">
        <v>19</v>
      </c>
      <c r="G41" s="33">
        <v>50</v>
      </c>
      <c r="H41" s="29">
        <v>45629</v>
      </c>
      <c r="I41" s="24" t="s">
        <v>90</v>
      </c>
      <c r="J41" s="24" t="s">
        <v>90</v>
      </c>
      <c r="K41" s="27">
        <v>1000</v>
      </c>
      <c r="L41" s="27">
        <v>1000</v>
      </c>
      <c r="M41" s="27">
        <v>1000</v>
      </c>
    </row>
    <row r="42" spans="1:13" ht="47.25" x14ac:dyDescent="0.25">
      <c r="A42" s="24" t="s">
        <v>25</v>
      </c>
      <c r="B42" s="23"/>
      <c r="C42" s="23" t="s">
        <v>106</v>
      </c>
      <c r="D42" s="33" t="s">
        <v>91</v>
      </c>
      <c r="E42" s="30" t="s">
        <v>92</v>
      </c>
      <c r="F42" s="23" t="s">
        <v>19</v>
      </c>
      <c r="G42" s="33">
        <v>10</v>
      </c>
      <c r="H42" s="29">
        <v>45631</v>
      </c>
      <c r="I42" s="24" t="s">
        <v>93</v>
      </c>
      <c r="J42" s="24" t="s">
        <v>93</v>
      </c>
      <c r="K42" s="27">
        <v>2500</v>
      </c>
      <c r="L42" s="27">
        <v>2500</v>
      </c>
      <c r="M42" s="27">
        <v>2500</v>
      </c>
    </row>
    <row r="43" spans="1:13" ht="63" x14ac:dyDescent="0.25">
      <c r="A43" s="24" t="s">
        <v>25</v>
      </c>
      <c r="B43" s="23"/>
      <c r="C43" s="23" t="s">
        <v>106</v>
      </c>
      <c r="D43" s="33" t="s">
        <v>17</v>
      </c>
      <c r="E43" s="30" t="s">
        <v>94</v>
      </c>
      <c r="F43" s="23" t="s">
        <v>19</v>
      </c>
      <c r="G43" s="33">
        <v>15</v>
      </c>
      <c r="H43" s="29">
        <v>45632</v>
      </c>
      <c r="I43" s="24" t="s">
        <v>95</v>
      </c>
      <c r="J43" s="24" t="s">
        <v>95</v>
      </c>
      <c r="K43" s="27">
        <v>200</v>
      </c>
      <c r="L43" s="27">
        <v>200</v>
      </c>
      <c r="M43" s="27">
        <v>200</v>
      </c>
    </row>
    <row r="44" spans="1:13" ht="63" x14ac:dyDescent="0.25">
      <c r="A44" s="68" t="s">
        <v>25</v>
      </c>
      <c r="B44" s="69">
        <v>95131</v>
      </c>
      <c r="C44" s="69" t="s">
        <v>9</v>
      </c>
      <c r="D44" s="70" t="s">
        <v>33</v>
      </c>
      <c r="E44" s="71" t="s">
        <v>50</v>
      </c>
      <c r="F44" s="69" t="s">
        <v>15</v>
      </c>
      <c r="G44" s="88">
        <v>11080.92</v>
      </c>
      <c r="H44" s="73">
        <v>45261</v>
      </c>
      <c r="I44" s="90">
        <v>11080.92</v>
      </c>
      <c r="J44" s="90">
        <v>11080.92</v>
      </c>
      <c r="K44" s="72">
        <f>K45</f>
        <v>854.5</v>
      </c>
      <c r="L44" s="72">
        <f t="shared" ref="L44:M44" si="7">L45</f>
        <v>854.5</v>
      </c>
      <c r="M44" s="72">
        <f t="shared" si="7"/>
        <v>854.5</v>
      </c>
    </row>
    <row r="45" spans="1:13" ht="63" x14ac:dyDescent="0.25">
      <c r="A45" s="67" t="s">
        <v>25</v>
      </c>
      <c r="B45" s="10">
        <v>95131</v>
      </c>
      <c r="C45" s="23" t="s">
        <v>105</v>
      </c>
      <c r="D45" s="1" t="s">
        <v>41</v>
      </c>
      <c r="E45" s="2" t="s">
        <v>50</v>
      </c>
      <c r="F45" s="3" t="s">
        <v>15</v>
      </c>
      <c r="G45" s="89">
        <v>11080.92</v>
      </c>
      <c r="H45" s="6">
        <v>45261</v>
      </c>
      <c r="I45" s="91">
        <v>11080.92</v>
      </c>
      <c r="J45" s="91">
        <v>11080.92</v>
      </c>
      <c r="K45" s="74">
        <v>854.5</v>
      </c>
      <c r="L45" s="74">
        <v>854.5</v>
      </c>
      <c r="M45" s="74">
        <v>854.5</v>
      </c>
    </row>
    <row r="46" spans="1:13" s="16" customFormat="1" ht="31.5" x14ac:dyDescent="0.25">
      <c r="A46" s="34" t="s">
        <v>25</v>
      </c>
      <c r="B46" s="35">
        <v>94217</v>
      </c>
      <c r="C46" s="35" t="s">
        <v>13</v>
      </c>
      <c r="D46" s="35" t="s">
        <v>57</v>
      </c>
      <c r="E46" s="36" t="s">
        <v>70</v>
      </c>
      <c r="F46" s="35" t="s">
        <v>19</v>
      </c>
      <c r="G46" s="37">
        <f>SUM(G47:G48)</f>
        <v>44</v>
      </c>
      <c r="H46" s="38">
        <v>45632</v>
      </c>
      <c r="I46" s="39">
        <f>SUM(I47:I48)</f>
        <v>6</v>
      </c>
      <c r="J46" s="39">
        <f t="shared" ref="J46" si="8">SUM(J47:J48)</f>
        <v>30</v>
      </c>
      <c r="K46" s="39">
        <f>SUM(K47:K48)</f>
        <v>10500</v>
      </c>
      <c r="L46" s="39">
        <f>SUM(L47:L48)</f>
        <v>10500</v>
      </c>
      <c r="M46" s="39">
        <f>SUM(M47:M48)</f>
        <v>10500</v>
      </c>
    </row>
    <row r="47" spans="1:13" ht="31.5" x14ac:dyDescent="0.25">
      <c r="A47" s="24" t="s">
        <v>25</v>
      </c>
      <c r="B47" s="23">
        <v>94217</v>
      </c>
      <c r="C47" s="23" t="s">
        <v>106</v>
      </c>
      <c r="D47" s="23" t="s">
        <v>57</v>
      </c>
      <c r="E47" s="30" t="s">
        <v>70</v>
      </c>
      <c r="F47" s="23" t="s">
        <v>19</v>
      </c>
      <c r="G47" s="33">
        <v>6</v>
      </c>
      <c r="H47" s="29">
        <v>45633</v>
      </c>
      <c r="I47" s="27">
        <v>6</v>
      </c>
      <c r="J47" s="27">
        <v>30</v>
      </c>
      <c r="K47" s="27">
        <v>10000</v>
      </c>
      <c r="L47" s="27">
        <v>10000</v>
      </c>
      <c r="M47" s="27">
        <v>10000</v>
      </c>
    </row>
    <row r="48" spans="1:13" ht="63" x14ac:dyDescent="0.25">
      <c r="A48" s="24" t="s">
        <v>25</v>
      </c>
      <c r="B48" s="23">
        <v>94217</v>
      </c>
      <c r="C48" s="23" t="s">
        <v>106</v>
      </c>
      <c r="D48" s="23" t="s">
        <v>96</v>
      </c>
      <c r="E48" s="23" t="s">
        <v>70</v>
      </c>
      <c r="F48" s="23" t="s">
        <v>19</v>
      </c>
      <c r="G48" s="23">
        <v>38</v>
      </c>
      <c r="H48" s="29">
        <v>45634</v>
      </c>
      <c r="I48" s="27">
        <v>0</v>
      </c>
      <c r="J48" s="27">
        <v>0</v>
      </c>
      <c r="K48" s="27">
        <v>500</v>
      </c>
      <c r="L48" s="27">
        <v>500</v>
      </c>
      <c r="M48" s="27">
        <v>500</v>
      </c>
    </row>
    <row r="49" spans="1:13" ht="63" customHeight="1" x14ac:dyDescent="0.25">
      <c r="A49" s="57" t="s">
        <v>26</v>
      </c>
      <c r="B49" s="58">
        <v>94218</v>
      </c>
      <c r="C49" s="58" t="s">
        <v>9</v>
      </c>
      <c r="D49" s="104" t="s">
        <v>55</v>
      </c>
      <c r="E49" s="105"/>
      <c r="F49" s="105"/>
      <c r="G49" s="105"/>
      <c r="H49" s="105"/>
      <c r="I49" s="105"/>
      <c r="J49" s="106"/>
      <c r="K49" s="59">
        <f>SUM(K50:K55)</f>
        <v>3542.5</v>
      </c>
      <c r="L49" s="59">
        <f>SUM(L50:L55)</f>
        <v>3542.5</v>
      </c>
      <c r="M49" s="59">
        <f>SUM(M50:M55)</f>
        <v>3542.5</v>
      </c>
    </row>
    <row r="50" spans="1:13" ht="75" x14ac:dyDescent="0.25">
      <c r="A50" s="24" t="s">
        <v>26</v>
      </c>
      <c r="B50" s="23">
        <v>94218</v>
      </c>
      <c r="C50" s="23" t="s">
        <v>116</v>
      </c>
      <c r="D50" s="46" t="s">
        <v>109</v>
      </c>
      <c r="E50" s="30" t="s">
        <v>110</v>
      </c>
      <c r="F50" s="23" t="s">
        <v>19</v>
      </c>
      <c r="G50" s="31">
        <v>270</v>
      </c>
      <c r="H50" s="29">
        <v>45628</v>
      </c>
      <c r="I50" s="31">
        <v>270</v>
      </c>
      <c r="J50" s="31">
        <v>270</v>
      </c>
      <c r="K50" s="27">
        <v>1000</v>
      </c>
      <c r="L50" s="27">
        <v>1000</v>
      </c>
      <c r="M50" s="27">
        <v>1000</v>
      </c>
    </row>
    <row r="51" spans="1:13" ht="75" x14ac:dyDescent="0.25">
      <c r="A51" s="24" t="s">
        <v>26</v>
      </c>
      <c r="B51" s="23">
        <v>94218</v>
      </c>
      <c r="C51" s="23" t="s">
        <v>116</v>
      </c>
      <c r="D51" s="47" t="s">
        <v>53</v>
      </c>
      <c r="E51" s="30" t="s">
        <v>111</v>
      </c>
      <c r="F51" s="23" t="s">
        <v>19</v>
      </c>
      <c r="G51" s="33">
        <v>100</v>
      </c>
      <c r="H51" s="29">
        <v>45629</v>
      </c>
      <c r="I51" s="31">
        <v>100</v>
      </c>
      <c r="J51" s="31">
        <v>100</v>
      </c>
      <c r="K51" s="27">
        <v>500</v>
      </c>
      <c r="L51" s="27">
        <v>500</v>
      </c>
      <c r="M51" s="27">
        <v>500</v>
      </c>
    </row>
    <row r="52" spans="1:13" ht="30" x14ac:dyDescent="0.25">
      <c r="A52" s="24" t="s">
        <v>26</v>
      </c>
      <c r="B52" s="23">
        <v>94218</v>
      </c>
      <c r="C52" s="23" t="s">
        <v>116</v>
      </c>
      <c r="D52" s="47" t="s">
        <v>112</v>
      </c>
      <c r="E52" s="30" t="s">
        <v>24</v>
      </c>
      <c r="F52" s="23" t="s">
        <v>19</v>
      </c>
      <c r="G52" s="33">
        <v>40</v>
      </c>
      <c r="H52" s="29">
        <v>45630</v>
      </c>
      <c r="I52" s="31">
        <v>40</v>
      </c>
      <c r="J52" s="31">
        <v>40</v>
      </c>
      <c r="K52" s="27">
        <v>150</v>
      </c>
      <c r="L52" s="27">
        <v>150</v>
      </c>
      <c r="M52" s="27">
        <v>150</v>
      </c>
    </row>
    <row r="53" spans="1:13" ht="30" x14ac:dyDescent="0.25">
      <c r="A53" s="24" t="s">
        <v>26</v>
      </c>
      <c r="B53" s="23">
        <v>94218</v>
      </c>
      <c r="C53" s="23" t="s">
        <v>116</v>
      </c>
      <c r="D53" s="47" t="s">
        <v>113</v>
      </c>
      <c r="E53" s="30" t="s">
        <v>32</v>
      </c>
      <c r="F53" s="23" t="s">
        <v>19</v>
      </c>
      <c r="G53" s="33">
        <v>5</v>
      </c>
      <c r="H53" s="29">
        <v>45627</v>
      </c>
      <c r="I53" s="31">
        <v>5</v>
      </c>
      <c r="J53" s="31">
        <v>5</v>
      </c>
      <c r="K53" s="27">
        <v>30</v>
      </c>
      <c r="L53" s="27">
        <v>30</v>
      </c>
      <c r="M53" s="27">
        <v>30</v>
      </c>
    </row>
    <row r="54" spans="1:13" ht="165" x14ac:dyDescent="0.25">
      <c r="A54" s="24" t="s">
        <v>26</v>
      </c>
      <c r="B54" s="23">
        <v>94218</v>
      </c>
      <c r="C54" s="23" t="s">
        <v>116</v>
      </c>
      <c r="D54" s="47" t="s">
        <v>114</v>
      </c>
      <c r="E54" s="30" t="s">
        <v>42</v>
      </c>
      <c r="F54" s="23" t="s">
        <v>19</v>
      </c>
      <c r="G54" s="33">
        <v>40</v>
      </c>
      <c r="H54" s="29">
        <v>45633</v>
      </c>
      <c r="I54" s="31">
        <v>40</v>
      </c>
      <c r="J54" s="31">
        <v>40</v>
      </c>
      <c r="K54" s="27">
        <v>150</v>
      </c>
      <c r="L54" s="27">
        <v>150</v>
      </c>
      <c r="M54" s="27">
        <v>150</v>
      </c>
    </row>
    <row r="55" spans="1:13" ht="76.5" customHeight="1" x14ac:dyDescent="0.25">
      <c r="A55" s="24" t="s">
        <v>26</v>
      </c>
      <c r="B55" s="23">
        <v>94218</v>
      </c>
      <c r="C55" s="23" t="s">
        <v>116</v>
      </c>
      <c r="D55" s="48" t="s">
        <v>115</v>
      </c>
      <c r="E55" s="30" t="s">
        <v>18</v>
      </c>
      <c r="F55" s="33" t="s">
        <v>19</v>
      </c>
      <c r="G55" s="23">
        <v>40</v>
      </c>
      <c r="H55" s="29">
        <v>45634</v>
      </c>
      <c r="I55" s="31">
        <v>40</v>
      </c>
      <c r="J55" s="31">
        <v>40</v>
      </c>
      <c r="K55" s="27">
        <v>1712.5</v>
      </c>
      <c r="L55" s="27">
        <v>1712.5</v>
      </c>
      <c r="M55" s="27">
        <v>1712.5</v>
      </c>
    </row>
    <row r="56" spans="1:13" ht="31.5" customHeight="1" x14ac:dyDescent="0.25">
      <c r="A56" s="57" t="s">
        <v>27</v>
      </c>
      <c r="B56" s="58" t="s">
        <v>9</v>
      </c>
      <c r="C56" s="58" t="s">
        <v>9</v>
      </c>
      <c r="D56" s="104" t="s">
        <v>43</v>
      </c>
      <c r="E56" s="105"/>
      <c r="F56" s="105"/>
      <c r="G56" s="105"/>
      <c r="H56" s="105"/>
      <c r="I56" s="105"/>
      <c r="J56" s="106"/>
      <c r="K56" s="59">
        <f>K57+K59+K61</f>
        <v>6152.16</v>
      </c>
      <c r="L56" s="59">
        <f t="shared" ref="L56:M56" si="9">L57+L59+L61</f>
        <v>6152.16</v>
      </c>
      <c r="M56" s="59">
        <f t="shared" si="9"/>
        <v>6152.16</v>
      </c>
    </row>
    <row r="57" spans="1:13" ht="47.25" x14ac:dyDescent="0.25">
      <c r="A57" s="24" t="s">
        <v>27</v>
      </c>
      <c r="B57" s="23">
        <v>11911</v>
      </c>
      <c r="C57" s="23" t="s">
        <v>9</v>
      </c>
      <c r="D57" s="49" t="s">
        <v>60</v>
      </c>
      <c r="E57" s="23" t="s">
        <v>52</v>
      </c>
      <c r="F57" s="33" t="s">
        <v>19</v>
      </c>
      <c r="G57" s="44">
        <f>G58</f>
        <v>35</v>
      </c>
      <c r="H57" s="29">
        <v>45627</v>
      </c>
      <c r="I57" s="31">
        <f>I58</f>
        <v>35</v>
      </c>
      <c r="J57" s="31">
        <f>J58</f>
        <v>35</v>
      </c>
      <c r="K57" s="27">
        <f>K58</f>
        <v>350</v>
      </c>
      <c r="L57" s="27">
        <f t="shared" ref="L57:M57" si="10">L58</f>
        <v>350</v>
      </c>
      <c r="M57" s="27">
        <f t="shared" si="10"/>
        <v>350</v>
      </c>
    </row>
    <row r="58" spans="1:13" ht="47.25" x14ac:dyDescent="0.25">
      <c r="A58" s="24" t="s">
        <v>27</v>
      </c>
      <c r="B58" s="24">
        <v>11911</v>
      </c>
      <c r="C58" s="24" t="s">
        <v>45</v>
      </c>
      <c r="D58" s="24" t="s">
        <v>60</v>
      </c>
      <c r="E58" s="24" t="s">
        <v>79</v>
      </c>
      <c r="F58" s="24" t="s">
        <v>77</v>
      </c>
      <c r="G58" s="44">
        <v>35</v>
      </c>
      <c r="H58" s="29">
        <v>45627</v>
      </c>
      <c r="I58" s="31">
        <v>35</v>
      </c>
      <c r="J58" s="50">
        <v>35</v>
      </c>
      <c r="K58" s="27">
        <v>350</v>
      </c>
      <c r="L58" s="27">
        <v>350</v>
      </c>
      <c r="M58" s="27">
        <v>350</v>
      </c>
    </row>
    <row r="59" spans="1:13" ht="31.5" x14ac:dyDescent="0.25">
      <c r="A59" s="24" t="s">
        <v>27</v>
      </c>
      <c r="B59" s="23">
        <v>94215</v>
      </c>
      <c r="C59" s="23" t="s">
        <v>9</v>
      </c>
      <c r="D59" s="49" t="s">
        <v>44</v>
      </c>
      <c r="E59" s="23" t="s">
        <v>52</v>
      </c>
      <c r="F59" s="33" t="s">
        <v>19</v>
      </c>
      <c r="G59" s="44">
        <f>G60</f>
        <v>170</v>
      </c>
      <c r="H59" s="29">
        <v>45627</v>
      </c>
      <c r="I59" s="44">
        <f>I60</f>
        <v>170</v>
      </c>
      <c r="J59" s="44">
        <f>J60</f>
        <v>170</v>
      </c>
      <c r="K59" s="51">
        <f>K60</f>
        <v>4152.16</v>
      </c>
      <c r="L59" s="51">
        <f t="shared" ref="L59:M59" si="11">L60</f>
        <v>4152.16</v>
      </c>
      <c r="M59" s="51">
        <f t="shared" si="11"/>
        <v>4152.16</v>
      </c>
    </row>
    <row r="60" spans="1:13" ht="78.75" x14ac:dyDescent="0.25">
      <c r="A60" s="24" t="s">
        <v>27</v>
      </c>
      <c r="B60" s="24" t="s">
        <v>80</v>
      </c>
      <c r="C60" s="24" t="s">
        <v>45</v>
      </c>
      <c r="D60" s="79" t="s">
        <v>46</v>
      </c>
      <c r="E60" s="24" t="s">
        <v>81</v>
      </c>
      <c r="F60" s="24" t="s">
        <v>82</v>
      </c>
      <c r="G60" s="44">
        <v>170</v>
      </c>
      <c r="H60" s="29">
        <v>45627</v>
      </c>
      <c r="I60" s="44">
        <v>170</v>
      </c>
      <c r="J60" s="52">
        <v>170</v>
      </c>
      <c r="K60" s="51">
        <v>4152.16</v>
      </c>
      <c r="L60" s="51">
        <v>4152.16</v>
      </c>
      <c r="M60" s="51">
        <v>4152.16</v>
      </c>
    </row>
    <row r="61" spans="1:13" ht="31.5" x14ac:dyDescent="0.25">
      <c r="A61" s="24" t="s">
        <v>27</v>
      </c>
      <c r="B61" s="23">
        <v>94216</v>
      </c>
      <c r="C61" s="23" t="s">
        <v>9</v>
      </c>
      <c r="D61" s="49" t="s">
        <v>47</v>
      </c>
      <c r="E61" s="23" t="s">
        <v>52</v>
      </c>
      <c r="F61" s="33" t="s">
        <v>19</v>
      </c>
      <c r="G61" s="44">
        <f>G62</f>
        <v>15</v>
      </c>
      <c r="H61" s="24" t="s">
        <v>107</v>
      </c>
      <c r="I61" s="44">
        <f t="shared" ref="I61:J61" si="12">I62</f>
        <v>15</v>
      </c>
      <c r="J61" s="44">
        <f t="shared" si="12"/>
        <v>15</v>
      </c>
      <c r="K61" s="51">
        <f>SUM(K62:K63)</f>
        <v>1650</v>
      </c>
      <c r="L61" s="51">
        <f t="shared" ref="L61:M61" si="13">SUM(L62:L63)</f>
        <v>1650</v>
      </c>
      <c r="M61" s="51">
        <f t="shared" si="13"/>
        <v>1650</v>
      </c>
    </row>
    <row r="62" spans="1:13" ht="47.25" x14ac:dyDescent="0.25">
      <c r="A62" s="24" t="s">
        <v>27</v>
      </c>
      <c r="B62" s="24" t="s">
        <v>108</v>
      </c>
      <c r="C62" s="24" t="s">
        <v>45</v>
      </c>
      <c r="D62" s="24" t="s">
        <v>83</v>
      </c>
      <c r="E62" s="24" t="s">
        <v>84</v>
      </c>
      <c r="F62" s="24" t="s">
        <v>77</v>
      </c>
      <c r="G62" s="44">
        <v>15</v>
      </c>
      <c r="H62" s="29">
        <v>45627</v>
      </c>
      <c r="I62" s="44">
        <v>15</v>
      </c>
      <c r="J62" s="53">
        <v>15</v>
      </c>
      <c r="K62" s="27">
        <v>150</v>
      </c>
      <c r="L62" s="27">
        <v>150</v>
      </c>
      <c r="M62" s="27">
        <v>150</v>
      </c>
    </row>
    <row r="63" spans="1:13" ht="63" x14ac:dyDescent="0.25">
      <c r="A63" s="24" t="s">
        <v>27</v>
      </c>
      <c r="B63" s="23">
        <v>94216</v>
      </c>
      <c r="C63" s="23" t="s">
        <v>58</v>
      </c>
      <c r="D63" s="54" t="s">
        <v>48</v>
      </c>
      <c r="E63" s="23" t="s">
        <v>52</v>
      </c>
      <c r="F63" s="33" t="s">
        <v>19</v>
      </c>
      <c r="G63" s="23">
        <v>1</v>
      </c>
      <c r="H63" s="29">
        <v>45627</v>
      </c>
      <c r="I63" s="24">
        <v>1</v>
      </c>
      <c r="J63" s="24">
        <v>1</v>
      </c>
      <c r="K63" s="51">
        <v>1500</v>
      </c>
      <c r="L63" s="27">
        <v>1500</v>
      </c>
      <c r="M63" s="27">
        <v>1500</v>
      </c>
    </row>
    <row r="64" spans="1:13" ht="63" customHeight="1" x14ac:dyDescent="0.25">
      <c r="A64" s="57" t="s">
        <v>117</v>
      </c>
      <c r="B64" s="58" t="s">
        <v>9</v>
      </c>
      <c r="C64" s="58" t="s">
        <v>9</v>
      </c>
      <c r="D64" s="87" t="s">
        <v>118</v>
      </c>
      <c r="E64" s="104" t="s">
        <v>122</v>
      </c>
      <c r="F64" s="105"/>
      <c r="G64" s="105"/>
      <c r="H64" s="105"/>
      <c r="I64" s="105"/>
      <c r="J64" s="106"/>
      <c r="K64" s="59">
        <v>1119.3499999999999</v>
      </c>
      <c r="L64" s="59">
        <v>1118.5</v>
      </c>
      <c r="M64" s="59">
        <v>1118.51</v>
      </c>
    </row>
    <row r="65" spans="1:13" ht="63" x14ac:dyDescent="0.25">
      <c r="A65" s="75" t="s">
        <v>117</v>
      </c>
      <c r="B65" s="76">
        <v>95112</v>
      </c>
      <c r="C65" s="76" t="s">
        <v>120</v>
      </c>
      <c r="D65" s="54" t="s">
        <v>121</v>
      </c>
      <c r="E65" s="24" t="s">
        <v>122</v>
      </c>
      <c r="F65" s="86" t="s">
        <v>123</v>
      </c>
      <c r="G65" s="76">
        <v>100</v>
      </c>
      <c r="H65" s="29">
        <v>45627</v>
      </c>
      <c r="I65" s="75" t="s">
        <v>124</v>
      </c>
      <c r="J65" s="75" t="s">
        <v>124</v>
      </c>
      <c r="K65" s="77">
        <v>1119.3499999999999</v>
      </c>
      <c r="L65" s="77">
        <v>1118.5</v>
      </c>
      <c r="M65" s="77">
        <v>1118.51</v>
      </c>
    </row>
    <row r="66" spans="1:13" x14ac:dyDescent="0.25">
      <c r="A66" s="15"/>
      <c r="B66" s="15"/>
      <c r="C66" s="15"/>
      <c r="G66" s="15"/>
      <c r="I66" s="15"/>
      <c r="J66" s="15"/>
      <c r="K66" s="15"/>
      <c r="L66" s="15"/>
      <c r="M66" s="15"/>
    </row>
    <row r="67" spans="1:13" x14ac:dyDescent="0.25">
      <c r="A67" s="80"/>
      <c r="B67" s="81"/>
      <c r="C67" s="81"/>
      <c r="D67" s="82"/>
      <c r="E67" s="81"/>
      <c r="F67" s="83"/>
      <c r="G67" s="81"/>
      <c r="H67" s="84"/>
      <c r="I67" s="80"/>
      <c r="J67" s="80"/>
      <c r="K67" s="85"/>
      <c r="L67" s="85"/>
      <c r="M67" s="85"/>
    </row>
    <row r="68" spans="1:13" x14ac:dyDescent="0.25">
      <c r="A68" s="80"/>
      <c r="B68" s="81"/>
      <c r="C68" s="81"/>
      <c r="D68" s="82"/>
      <c r="E68" s="81"/>
      <c r="F68" s="83"/>
      <c r="G68" s="81"/>
      <c r="H68" s="84"/>
      <c r="I68" s="80"/>
      <c r="J68" s="80"/>
      <c r="K68" s="85"/>
      <c r="L68" s="85"/>
      <c r="M68" s="85"/>
    </row>
  </sheetData>
  <autoFilter ref="A11:M66" xr:uid="{00000000-0009-0000-0000-000000000000}"/>
  <mergeCells count="24">
    <mergeCell ref="D49:J49"/>
    <mergeCell ref="D56:J56"/>
    <mergeCell ref="E64:J64"/>
    <mergeCell ref="K8:M8"/>
    <mergeCell ref="I9:I10"/>
    <mergeCell ref="J9:J10"/>
    <mergeCell ref="K9:K10"/>
    <mergeCell ref="L9:L10"/>
    <mergeCell ref="M9:M10"/>
    <mergeCell ref="D13:J13"/>
    <mergeCell ref="D32:J32"/>
    <mergeCell ref="F9:F10"/>
    <mergeCell ref="G9:H9"/>
    <mergeCell ref="E1:K1"/>
    <mergeCell ref="E2:K2"/>
    <mergeCell ref="E3:K3"/>
    <mergeCell ref="A4:K4"/>
    <mergeCell ref="A5:K5"/>
    <mergeCell ref="A8:A10"/>
    <mergeCell ref="B8:B10"/>
    <mergeCell ref="D8:D10"/>
    <mergeCell ref="C8:C10"/>
    <mergeCell ref="E9:E10"/>
    <mergeCell ref="E8:J8"/>
  </mergeCells>
  <pageMargins left="0.23622047244094491" right="0.23622047244094491" top="0.15748031496062992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topLeftCell="A13" workbookViewId="0">
      <selection activeCell="E11" sqref="E10:E11"/>
    </sheetView>
  </sheetViews>
  <sheetFormatPr defaultRowHeight="12.75" x14ac:dyDescent="0.2"/>
  <cols>
    <col min="1" max="1" width="13.7109375" customWidth="1"/>
    <col min="2" max="2" width="38" customWidth="1"/>
    <col min="3" max="3" width="19.28515625" customWidth="1"/>
    <col min="4" max="4" width="22.140625" customWidth="1"/>
    <col min="5" max="5" width="33" style="12" customWidth="1"/>
  </cols>
  <sheetData>
    <row r="1" spans="1:5" x14ac:dyDescent="0.2">
      <c r="A1" s="14"/>
      <c r="B1" s="14"/>
      <c r="C1" s="14">
        <v>2022</v>
      </c>
      <c r="D1" s="14">
        <v>2023</v>
      </c>
      <c r="E1" s="13" t="s">
        <v>68</v>
      </c>
    </row>
    <row r="2" spans="1:5" ht="109.5" customHeight="1" x14ac:dyDescent="0.25">
      <c r="A2" s="10" t="s">
        <v>13</v>
      </c>
      <c r="B2" s="8" t="s">
        <v>34</v>
      </c>
      <c r="C2" s="7">
        <v>32823.64</v>
      </c>
      <c r="D2" s="7">
        <v>29918.12</v>
      </c>
      <c r="E2" s="13" t="s">
        <v>66</v>
      </c>
    </row>
    <row r="3" spans="1:5" ht="87" customHeight="1" x14ac:dyDescent="0.2">
      <c r="A3" s="10" t="s">
        <v>58</v>
      </c>
      <c r="B3" s="1" t="s">
        <v>51</v>
      </c>
      <c r="C3" s="7">
        <v>5000</v>
      </c>
      <c r="D3" s="11" t="s">
        <v>64</v>
      </c>
      <c r="E3" s="13" t="s">
        <v>65</v>
      </c>
    </row>
    <row r="4" spans="1:5" ht="47.25" x14ac:dyDescent="0.2">
      <c r="A4" s="10" t="s">
        <v>13</v>
      </c>
      <c r="B4" s="1" t="s">
        <v>40</v>
      </c>
      <c r="C4" s="7">
        <v>3548.83</v>
      </c>
      <c r="D4" s="7">
        <v>11000</v>
      </c>
      <c r="E4" s="13" t="s">
        <v>67</v>
      </c>
    </row>
    <row r="5" spans="1:5" ht="121.5" customHeight="1" x14ac:dyDescent="0.2">
      <c r="A5" s="10" t="s">
        <v>45</v>
      </c>
      <c r="B5" s="1" t="s">
        <v>46</v>
      </c>
      <c r="C5" s="9">
        <v>2183.5</v>
      </c>
      <c r="D5" s="7">
        <v>3002.16</v>
      </c>
      <c r="E5" s="13"/>
    </row>
    <row r="6" spans="1:5" ht="93" customHeight="1" x14ac:dyDescent="0.25">
      <c r="A6" s="10" t="s">
        <v>58</v>
      </c>
      <c r="B6" s="8" t="s">
        <v>48</v>
      </c>
      <c r="C6" s="9">
        <v>4359.7</v>
      </c>
      <c r="D6" s="7">
        <v>8256.2800000000007</v>
      </c>
      <c r="E6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Багмутова Елена Александровна</dc:creator>
  <cp:lastModifiedBy>Пликус Наталья Николаевна</cp:lastModifiedBy>
  <cp:lastPrinted>2023-11-17T16:32:30Z</cp:lastPrinted>
  <dcterms:created xsi:type="dcterms:W3CDTF">2020-12-14T11:48:43Z</dcterms:created>
  <dcterms:modified xsi:type="dcterms:W3CDTF">2024-01-09T11:21:18Z</dcterms:modified>
</cp:coreProperties>
</file>