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МП 2024\1. изменения 1 кв\!!! Итого изменения 1 кв. 2024\"/>
    </mc:Choice>
  </mc:AlternateContent>
  <xr:revisionPtr revIDLastSave="0" documentId="13_ncr:1_{081D7262-5638-4AFF-AD38-9B569CE7E42B}" xr6:coauthVersionLast="47" xr6:coauthVersionMax="47" xr10:uidLastSave="{00000000-0000-0000-0000-000000000000}"/>
  <bookViews>
    <workbookView xWindow="-120" yWindow="195" windowWidth="29040" windowHeight="15525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Лист1!$A$11:$M$80</definedName>
    <definedName name="километр">#REF!</definedName>
    <definedName name="_xlnm.Print_Area" localSheetId="0">Лист1!$A$1:$M$78</definedName>
  </definedNames>
  <calcPr calcId="191029"/>
</workbook>
</file>

<file path=xl/calcChain.xml><?xml version="1.0" encoding="utf-8"?>
<calcChain xmlns="http://schemas.openxmlformats.org/spreadsheetml/2006/main">
  <c r="K35" i="3" l="1"/>
  <c r="L46" i="3"/>
  <c r="K46" i="3"/>
  <c r="K24" i="3" l="1"/>
  <c r="J74" i="3" l="1"/>
  <c r="I74" i="3"/>
  <c r="I24" i="3"/>
  <c r="J24" i="3"/>
  <c r="G24" i="3"/>
  <c r="K53" i="3"/>
  <c r="K52" i="3"/>
  <c r="M14" i="3"/>
  <c r="K14" i="3"/>
  <c r="K33" i="3" l="1"/>
  <c r="K23" i="3"/>
  <c r="K17" i="3"/>
  <c r="K60" i="3"/>
  <c r="K59" i="3" s="1"/>
  <c r="K49" i="3"/>
  <c r="M74" i="3" l="1"/>
  <c r="L74" i="3"/>
  <c r="K74" i="3"/>
  <c r="M16" i="3"/>
  <c r="L16" i="3"/>
  <c r="K16" i="3"/>
  <c r="M33" i="3"/>
  <c r="L33" i="3"/>
  <c r="L24" i="3"/>
  <c r="M54" i="3" l="1"/>
  <c r="L54" i="3"/>
  <c r="K54" i="3"/>
  <c r="L49" i="3" l="1"/>
  <c r="M49" i="3"/>
  <c r="L56" i="3"/>
  <c r="M56" i="3"/>
  <c r="K56" i="3"/>
  <c r="K31" i="3" l="1"/>
  <c r="L60" i="3" l="1"/>
  <c r="L59" i="3" s="1"/>
  <c r="M60" i="3"/>
  <c r="M59" i="3" s="1"/>
  <c r="J72" i="3" l="1"/>
  <c r="I72" i="3"/>
  <c r="G72" i="3"/>
  <c r="J68" i="3"/>
  <c r="I68" i="3"/>
  <c r="G68" i="3"/>
  <c r="K72" i="3"/>
  <c r="L72" i="3"/>
  <c r="M72" i="3"/>
  <c r="L39" i="3"/>
  <c r="M46" i="3"/>
  <c r="M39" i="3" s="1"/>
  <c r="M24" i="3"/>
  <c r="I31" i="3"/>
  <c r="J31" i="3"/>
  <c r="L31" i="3"/>
  <c r="M31" i="3"/>
  <c r="G31" i="3"/>
  <c r="J67" i="3" l="1"/>
  <c r="G67" i="3"/>
  <c r="I67" i="3"/>
  <c r="K39" i="3"/>
  <c r="M35" i="3"/>
  <c r="M13" i="3" s="1"/>
  <c r="L35" i="3"/>
  <c r="L13" i="3" s="1"/>
  <c r="K13" i="3"/>
  <c r="L68" i="3" l="1"/>
  <c r="M68" i="3"/>
  <c r="M67" i="3" l="1"/>
  <c r="M12" i="3" s="1"/>
  <c r="L67" i="3"/>
  <c r="L12" i="3" s="1"/>
  <c r="K68" i="3"/>
  <c r="K67" i="3" s="1"/>
  <c r="K12" i="3" l="1"/>
</calcChain>
</file>

<file path=xl/sharedStrings.xml><?xml version="1.0" encoding="utf-8"?>
<sst xmlns="http://schemas.openxmlformats.org/spreadsheetml/2006/main" count="436" uniqueCount="144">
  <si>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</si>
  <si>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</si>
  <si>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</si>
  <si>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</si>
  <si>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</si>
  <si>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</si>
  <si>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</si>
  <si>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</si>
  <si>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</si>
  <si>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</si>
  <si>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</si>
  <si>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</si>
  <si>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</si>
  <si>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</si>
  <si>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</si>
  <si>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</si>
  <si>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</si>
  <si>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</si>
  <si>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</si>
  <si>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</si>
  <si>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</si>
  <si>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</si>
  <si>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</si>
  <si>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</si>
  <si>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</si>
  <si>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</si>
  <si>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</si>
  <si>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</si>
  <si>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</si>
  <si>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</si>
  <si>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</si>
  <si>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 xml:space="preserve">Текущий ремонт и содержание зданий (помещений) 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</si>
  <si>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</si>
  <si>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</si>
  <si>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</si>
  <si>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</si>
  <si>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</si>
  <si>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</si>
  <si>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</si>
  <si>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</si>
  <si>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</si>
  <si>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</si>
  <si>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</si>
  <si>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</si>
  <si>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</si>
  <si>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</si>
  <si>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</si>
  <si>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</si>
  <si>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</si>
  <si>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</si>
  <si>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</si>
  <si>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</si>
  <si>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</si>
  <si>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</si>
  <si>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</si>
  <si>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</si>
  <si>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</si>
  <si>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</si>
  <si>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</si>
  <si>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</si>
  <si>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</si>
  <si>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</si>
  <si>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</si>
  <si>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</si>
  <si>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</si>
  <si>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</si>
  <si>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</si>
  <si>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</si>
  <si>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</si>
  <si>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</si>
  <si>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</si>
  <si>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</si>
  <si>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</si>
  <si>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</si>
  <si>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</si>
  <si>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</si>
  <si>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</si>
  <si>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</si>
  <si>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шт.</t>
  </si>
  <si>
    <t>Количество осмотров некапитальных строений, сооружений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</si>
  <si>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</si>
  <si>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</si>
  <si>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</si>
  <si>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</si>
  <si>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</si>
  <si>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количество зданий</t>
  </si>
  <si>
    <t>количество помещений, находящихся в муниципальной собственности</t>
  </si>
  <si>
    <t>Разработка проектов организации работ по сносу объекта капитального строительства  и иные сопутсвующие сносу муниципального имущества мероприятия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</si>
  <si>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</si>
  <si>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</si>
  <si>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</si>
  <si>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</si>
  <si>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</si>
  <si>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</si>
  <si>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Внесение части платы за капитальный ремонт общего имущества в многоквартирном доме и благоустройство дваолвых территорий</t>
  </si>
  <si>
    <t>КМИиЗР (УУиНЖ)</t>
  </si>
  <si>
    <t>КМИиЗР (МКУ КРСЦ)</t>
  </si>
  <si>
    <t>КМИиЗР (УИО)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</si>
  <si>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</si>
  <si>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</si>
  <si>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</si>
  <si>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</si>
  <si>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</si>
  <si>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</si>
  <si>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</si>
  <si>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</si>
  <si>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</si>
  <si>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</si>
  <si>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</si>
  <si>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</si>
  <si>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</si>
  <si>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Мероприятия по содержанию и сохранности неиспользуемых объектов муниципальной собственности (консервация)</t>
  </si>
  <si>
    <t>46</t>
  </si>
  <si>
    <t>Количество образуемых земельных участков в результате проведения комплекса кадастровых работ</t>
  </si>
  <si>
    <t>копмлект документации</t>
  </si>
  <si>
    <t>Введение земельных участков в гражданский оборот</t>
  </si>
  <si>
    <t>Количество земельных участков городского округа «Город Калининград»</t>
  </si>
  <si>
    <t>Площадь нежилых помещений, находящихся в муниципальной собственности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</si>
  <si>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</si>
  <si>
    <t>Содержание муниципальных помещений (Управляющие компании)</t>
  </si>
  <si>
    <t>Содержание муниципальных помещений (Вывоз мусора)</t>
  </si>
  <si>
    <t>Содержание муниципальных помещений (Аварийное вскрытие)</t>
  </si>
  <si>
    <t>Содержание муниципальных помещений (Дератизация дезинфекция)</t>
  </si>
  <si>
    <t>Содержание муниципальных помещений (поверка приборов учета)</t>
  </si>
  <si>
    <t>Содержание муниципальных помещений (ВКГО)</t>
  </si>
  <si>
    <t>153</t>
  </si>
  <si>
    <t>14</t>
  </si>
  <si>
    <t>3</t>
  </si>
  <si>
    <t xml:space="preserve">Изготовление бланков, журналов, печатей, штампов, информационных табличек </t>
  </si>
  <si>
    <t>12</t>
  </si>
  <si>
    <t>Количество линейно-кабельных сооружений связи в работоспособном и исправном состоянии</t>
  </si>
  <si>
    <t>Содержание, техническоео бслуживание и ремонт линейно-кабельных сооружений связи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</si>
  <si>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контролч</t>
  </si>
  <si>
    <t>Оказание услуг топографической съемки в рамках осуществления муниципального контролч</t>
  </si>
  <si>
    <t>Приобретение объекта недвижимого имущества в муниципальную собственность городского округа «Город Калининград» «Нежилые помещения I и II по адресу ул. Карташева, д. 5 в г. Калининграде»</t>
  </si>
  <si>
    <t>Резервные фонды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</si>
  <si>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 ул. Артиллерийская, д.36-38)</t>
  </si>
  <si>
    <t>272</t>
  </si>
  <si>
    <t>едининца</t>
  </si>
  <si>
    <t>единица</t>
  </si>
  <si>
    <t>Количество объектов 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</si>
  <si>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объектов  (муниципальных жилых помещений)</t>
  </si>
  <si>
    <t>94210</t>
  </si>
  <si>
    <t>Выполнение работ по капитальному ремонту крыши многоквартирного дома № 31 по ул. Младшего лейтенанта Родителева»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</si>
</sst>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9">
    <xf numFmtId="0" fontId="0" fillId="0" borderId="0" xfId="0"/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2"/>
  <sheetViews>
    <sheetView tabSelected="1" zoomScale="70" zoomScaleNormal="70" zoomScaleSheetLayoutView="70" workbookViewId="0">
      <selection activeCell="G38" sqref="G38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6" width="8.85546875" style="11"/>
    <col min="17" max="17" width="11.28515625" style="11" bestFit="1" customWidth="1"/>
    <col min="18" max="16384" width="8.85546875" style="11"/>
  </cols>
  <sheetData>
    <row r="1" spans="1:17" x14ac:dyDescent="0.25">
      <c r="E1" s="114" t="s">
        <v>12</v>
      </c>
      <c r="F1" s="115"/>
      <c r="G1" s="115"/>
      <c r="H1" s="115"/>
      <c r="I1" s="115"/>
      <c r="J1" s="115"/>
      <c r="K1" s="115"/>
    </row>
    <row r="2" spans="1:17" ht="15.75" customHeight="1" x14ac:dyDescent="0.25">
      <c r="E2" s="114" t="s">
        <v>108</v>
      </c>
      <c r="F2" s="115"/>
      <c r="G2" s="115"/>
      <c r="H2" s="115"/>
      <c r="I2" s="115"/>
      <c r="J2" s="115"/>
      <c r="K2" s="115"/>
    </row>
    <row r="3" spans="1:17" x14ac:dyDescent="0.25">
      <c r="E3" s="114"/>
      <c r="F3" s="115"/>
      <c r="G3" s="115"/>
      <c r="H3" s="115"/>
      <c r="I3" s="115"/>
      <c r="J3" s="115"/>
      <c r="K3" s="115"/>
    </row>
    <row r="4" spans="1:17" ht="37.5" customHeight="1" x14ac:dyDescent="0.25">
      <c r="A4" s="116" t="s">
        <v>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7" ht="36.75" customHeight="1" x14ac:dyDescent="0.25">
      <c r="A5" s="117" t="s">
        <v>118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7" ht="18.75" x14ac:dyDescent="0.25">
      <c r="A6" s="16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09" t="s">
        <v>1</v>
      </c>
      <c r="B8" s="110" t="s">
        <v>2</v>
      </c>
      <c r="C8" s="111" t="s">
        <v>3</v>
      </c>
      <c r="D8" s="110" t="s">
        <v>4</v>
      </c>
      <c r="E8" s="104" t="s">
        <v>65</v>
      </c>
      <c r="F8" s="105"/>
      <c r="G8" s="105"/>
      <c r="H8" s="105"/>
      <c r="I8" s="105"/>
      <c r="J8" s="106"/>
      <c r="K8" s="104" t="s">
        <v>10</v>
      </c>
      <c r="L8" s="105"/>
      <c r="M8" s="106"/>
    </row>
    <row r="9" spans="1:17" x14ac:dyDescent="0.25">
      <c r="A9" s="109"/>
      <c r="B9" s="110"/>
      <c r="C9" s="112"/>
      <c r="D9" s="110"/>
      <c r="E9" s="110" t="s">
        <v>5</v>
      </c>
      <c r="F9" s="110" t="s">
        <v>6</v>
      </c>
      <c r="G9" s="110">
        <v>2024</v>
      </c>
      <c r="H9" s="110"/>
      <c r="I9" s="107" t="s">
        <v>69</v>
      </c>
      <c r="J9" s="107" t="s">
        <v>70</v>
      </c>
      <c r="K9" s="111">
        <v>2024</v>
      </c>
      <c r="L9" s="107" t="s">
        <v>69</v>
      </c>
      <c r="M9" s="107" t="s">
        <v>70</v>
      </c>
    </row>
    <row r="10" spans="1:17" ht="47.45" customHeight="1" x14ac:dyDescent="0.25">
      <c r="A10" s="109"/>
      <c r="B10" s="110"/>
      <c r="C10" s="113"/>
      <c r="D10" s="110"/>
      <c r="E10" s="110"/>
      <c r="F10" s="110"/>
      <c r="G10" s="19" t="s">
        <v>7</v>
      </c>
      <c r="H10" s="19" t="s">
        <v>8</v>
      </c>
      <c r="I10" s="108"/>
      <c r="J10" s="108"/>
      <c r="K10" s="113"/>
      <c r="L10" s="108"/>
      <c r="M10" s="108"/>
    </row>
    <row r="11" spans="1:17" x14ac:dyDescent="0.25">
      <c r="A11" s="20">
        <v>1</v>
      </c>
      <c r="B11" s="19">
        <v>2</v>
      </c>
      <c r="C11" s="19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19">
        <v>11</v>
      </c>
      <c r="L11" s="20">
        <v>12</v>
      </c>
      <c r="M11" s="20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59</v>
      </c>
      <c r="E12" s="44"/>
      <c r="F12" s="44"/>
      <c r="G12" s="44"/>
      <c r="H12" s="44"/>
      <c r="I12" s="45"/>
      <c r="J12" s="45"/>
      <c r="K12" s="46">
        <f>K13+K39+K60+K67+K77</f>
        <v>163820.41</v>
      </c>
      <c r="L12" s="46">
        <f>L13+L39+L60+L67+L77</f>
        <v>115023.39</v>
      </c>
      <c r="M12" s="46">
        <f>M13+M39+M60+M67+M77</f>
        <v>105385.24</v>
      </c>
    </row>
    <row r="13" spans="1:17" s="12" customFormat="1" ht="44.25" customHeight="1" x14ac:dyDescent="0.25">
      <c r="A13" s="82" t="s">
        <v>11</v>
      </c>
      <c r="B13" s="82" t="s">
        <v>9</v>
      </c>
      <c r="C13" s="82" t="s">
        <v>9</v>
      </c>
      <c r="D13" s="82" t="s">
        <v>14</v>
      </c>
      <c r="E13" s="82" t="s">
        <v>46</v>
      </c>
      <c r="F13" s="82" t="s">
        <v>15</v>
      </c>
      <c r="G13" s="85">
        <v>255035.09</v>
      </c>
      <c r="H13" s="82" t="s">
        <v>9</v>
      </c>
      <c r="I13" s="85">
        <v>255036.09</v>
      </c>
      <c r="J13" s="85">
        <v>255036.09</v>
      </c>
      <c r="K13" s="85">
        <f>K24+K31+K35+K16+K14</f>
        <v>128404.84999999999</v>
      </c>
      <c r="L13" s="85">
        <f>L24+L31+L35+L16</f>
        <v>75775.22</v>
      </c>
      <c r="M13" s="85">
        <f>M24+M31+M35+M16</f>
        <v>75775.22</v>
      </c>
      <c r="Q13" s="100"/>
    </row>
    <row r="14" spans="1:17" s="12" customFormat="1" ht="77.25" customHeight="1" x14ac:dyDescent="0.25">
      <c r="A14" s="71" t="s">
        <v>11</v>
      </c>
      <c r="B14" s="62">
        <v>11891</v>
      </c>
      <c r="C14" s="62" t="s">
        <v>9</v>
      </c>
      <c r="D14" s="61" t="s">
        <v>135</v>
      </c>
      <c r="E14" s="61" t="s">
        <v>66</v>
      </c>
      <c r="F14" s="61" t="s">
        <v>138</v>
      </c>
      <c r="G14" s="62">
        <v>1</v>
      </c>
      <c r="H14" s="62" t="s">
        <v>9</v>
      </c>
      <c r="I14" s="63" t="s">
        <v>67</v>
      </c>
      <c r="J14" s="63" t="s">
        <v>67</v>
      </c>
      <c r="K14" s="70">
        <f>K15</f>
        <v>36596.39</v>
      </c>
      <c r="L14" s="70">
        <v>0</v>
      </c>
      <c r="M14" s="70">
        <f>M15</f>
        <v>0</v>
      </c>
      <c r="Q14" s="100"/>
    </row>
    <row r="15" spans="1:17" s="12" customFormat="1" ht="96.75" customHeight="1" x14ac:dyDescent="0.25">
      <c r="A15" s="48" t="s">
        <v>11</v>
      </c>
      <c r="B15" s="6">
        <v>11891</v>
      </c>
      <c r="C15" s="6" t="s">
        <v>13</v>
      </c>
      <c r="D15" s="97" t="s">
        <v>136</v>
      </c>
      <c r="E15" s="6" t="s">
        <v>66</v>
      </c>
      <c r="F15" s="19" t="s">
        <v>138</v>
      </c>
      <c r="G15" s="27">
        <v>1</v>
      </c>
      <c r="H15" s="25">
        <v>45628</v>
      </c>
      <c r="I15" s="20" t="s">
        <v>67</v>
      </c>
      <c r="J15" s="48" t="s">
        <v>67</v>
      </c>
      <c r="K15" s="2">
        <v>36596.39</v>
      </c>
      <c r="L15" s="2">
        <v>0</v>
      </c>
      <c r="M15" s="2">
        <v>0</v>
      </c>
      <c r="Q15" s="100"/>
    </row>
    <row r="16" spans="1:17" s="12" customFormat="1" ht="44.25" customHeight="1" x14ac:dyDescent="0.25">
      <c r="A16" s="59" t="s">
        <v>11</v>
      </c>
      <c r="B16" s="60">
        <v>95111</v>
      </c>
      <c r="C16" s="60" t="s">
        <v>9</v>
      </c>
      <c r="D16" s="61" t="s">
        <v>57</v>
      </c>
      <c r="E16" s="62" t="s">
        <v>46</v>
      </c>
      <c r="F16" s="62" t="s">
        <v>15</v>
      </c>
      <c r="G16" s="63">
        <v>255036.09</v>
      </c>
      <c r="H16" s="64" t="s">
        <v>9</v>
      </c>
      <c r="I16" s="63">
        <v>255036.09</v>
      </c>
      <c r="J16" s="63">
        <v>255036.09</v>
      </c>
      <c r="K16" s="63">
        <f>SUBTOTAL(9,K17:K23)</f>
        <v>13999.01</v>
      </c>
      <c r="L16" s="63">
        <f t="shared" ref="L16:M16" si="0">SUBTOTAL(9,L17:L23)</f>
        <v>10976.1</v>
      </c>
      <c r="M16" s="63">
        <f t="shared" si="0"/>
        <v>10976.1</v>
      </c>
      <c r="Q16" s="100"/>
    </row>
    <row r="17" spans="1:60" s="87" customFormat="1" ht="44.25" customHeight="1" x14ac:dyDescent="0.25">
      <c r="A17" s="20" t="s">
        <v>11</v>
      </c>
      <c r="B17" s="19">
        <v>95111</v>
      </c>
      <c r="C17" s="19" t="s">
        <v>96</v>
      </c>
      <c r="D17" s="24" t="s">
        <v>119</v>
      </c>
      <c r="E17" s="19" t="s">
        <v>46</v>
      </c>
      <c r="F17" s="19" t="s">
        <v>15</v>
      </c>
      <c r="G17" s="23">
        <v>255036.09</v>
      </c>
      <c r="H17" s="25">
        <v>45628</v>
      </c>
      <c r="I17" s="23">
        <v>255036.09</v>
      </c>
      <c r="J17" s="23">
        <v>255036.09</v>
      </c>
      <c r="K17" s="23">
        <f>4310+1083.51</f>
        <v>5393.51</v>
      </c>
      <c r="L17" s="23">
        <v>4310</v>
      </c>
      <c r="M17" s="23">
        <v>4310</v>
      </c>
      <c r="N17" s="12"/>
      <c r="O17" s="12"/>
      <c r="P17" s="12"/>
      <c r="Q17" s="100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1:60" s="87" customFormat="1" ht="44.25" customHeight="1" x14ac:dyDescent="0.25">
      <c r="A18" s="20" t="s">
        <v>11</v>
      </c>
      <c r="B18" s="19">
        <v>95111</v>
      </c>
      <c r="C18" s="19" t="s">
        <v>96</v>
      </c>
      <c r="D18" s="24" t="s">
        <v>120</v>
      </c>
      <c r="E18" s="19" t="s">
        <v>46</v>
      </c>
      <c r="F18" s="19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3">
        <v>576.1</v>
      </c>
      <c r="L18" s="23">
        <v>576.1</v>
      </c>
      <c r="M18" s="23">
        <v>576.1</v>
      </c>
      <c r="N18" s="12"/>
      <c r="O18" s="12"/>
      <c r="P18" s="12"/>
      <c r="Q18" s="100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7" customFormat="1" ht="44.25" customHeight="1" x14ac:dyDescent="0.25">
      <c r="A19" s="20" t="s">
        <v>11</v>
      </c>
      <c r="B19" s="19">
        <v>95111</v>
      </c>
      <c r="C19" s="19" t="s">
        <v>96</v>
      </c>
      <c r="D19" s="24" t="s">
        <v>121</v>
      </c>
      <c r="E19" s="19" t="s">
        <v>46</v>
      </c>
      <c r="F19" s="19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3">
        <v>200</v>
      </c>
      <c r="L19" s="23">
        <v>200</v>
      </c>
      <c r="M19" s="23">
        <v>200</v>
      </c>
      <c r="N19" s="12"/>
      <c r="O19" s="12"/>
      <c r="P19" s="12"/>
      <c r="Q19" s="100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7" customFormat="1" ht="44.25" customHeight="1" x14ac:dyDescent="0.25">
      <c r="A20" s="20" t="s">
        <v>11</v>
      </c>
      <c r="B20" s="19">
        <v>95111</v>
      </c>
      <c r="C20" s="19" t="s">
        <v>96</v>
      </c>
      <c r="D20" s="24" t="s">
        <v>122</v>
      </c>
      <c r="E20" s="19" t="s">
        <v>46</v>
      </c>
      <c r="F20" s="19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3">
        <v>20</v>
      </c>
      <c r="L20" s="23">
        <v>20</v>
      </c>
      <c r="M20" s="23">
        <v>20</v>
      </c>
      <c r="N20" s="12"/>
      <c r="O20" s="12"/>
      <c r="P20" s="12"/>
      <c r="Q20" s="100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7" customFormat="1" ht="44.25" customHeight="1" x14ac:dyDescent="0.25">
      <c r="A21" s="20" t="s">
        <v>11</v>
      </c>
      <c r="B21" s="19">
        <v>95111</v>
      </c>
      <c r="C21" s="19" t="s">
        <v>96</v>
      </c>
      <c r="D21" s="24" t="s">
        <v>123</v>
      </c>
      <c r="E21" s="19" t="s">
        <v>46</v>
      </c>
      <c r="F21" s="19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3">
        <v>70</v>
      </c>
      <c r="L21" s="23">
        <v>70</v>
      </c>
      <c r="M21" s="23">
        <v>70</v>
      </c>
      <c r="N21" s="12"/>
      <c r="O21" s="12"/>
      <c r="P21" s="12"/>
      <c r="Q21" s="100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7" customFormat="1" ht="44.25" customHeight="1" x14ac:dyDescent="0.25">
      <c r="A22" s="20" t="s">
        <v>11</v>
      </c>
      <c r="B22" s="19">
        <v>95111</v>
      </c>
      <c r="C22" s="19" t="s">
        <v>96</v>
      </c>
      <c r="D22" s="24" t="s">
        <v>124</v>
      </c>
      <c r="E22" s="19" t="s">
        <v>46</v>
      </c>
      <c r="F22" s="19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3">
        <v>400</v>
      </c>
      <c r="L22" s="23">
        <v>400</v>
      </c>
      <c r="M22" s="23">
        <v>400</v>
      </c>
      <c r="N22" s="12"/>
      <c r="O22" s="12"/>
      <c r="P22" s="12"/>
      <c r="Q22" s="100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7" customFormat="1" ht="44.25" customHeight="1" x14ac:dyDescent="0.25">
      <c r="A23" s="20" t="s">
        <v>11</v>
      </c>
      <c r="B23" s="19">
        <v>95111</v>
      </c>
      <c r="C23" s="19" t="s">
        <v>96</v>
      </c>
      <c r="D23" s="24" t="s">
        <v>58</v>
      </c>
      <c r="E23" s="19" t="s">
        <v>46</v>
      </c>
      <c r="F23" s="19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3">
        <f>5400+1939.4</f>
        <v>7339.4</v>
      </c>
      <c r="L23" s="23">
        <v>5400</v>
      </c>
      <c r="M23" s="23">
        <v>5400</v>
      </c>
      <c r="N23" s="12"/>
      <c r="O23" s="12"/>
      <c r="P23" s="12"/>
      <c r="Q23" s="10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12" customFormat="1" ht="31.5" x14ac:dyDescent="0.25">
      <c r="A24" s="59" t="s">
        <v>11</v>
      </c>
      <c r="B24" s="60">
        <v>95112</v>
      </c>
      <c r="C24" s="60" t="s">
        <v>9</v>
      </c>
      <c r="D24" s="65" t="s">
        <v>17</v>
      </c>
      <c r="E24" s="60" t="s">
        <v>24</v>
      </c>
      <c r="F24" s="60" t="s">
        <v>139</v>
      </c>
      <c r="G24" s="60">
        <f>G25+G28+G29+G30</f>
        <v>137</v>
      </c>
      <c r="H24" s="60" t="s">
        <v>9</v>
      </c>
      <c r="I24" s="60">
        <f>I25+I28+I29+I30</f>
        <v>151</v>
      </c>
      <c r="J24" s="60">
        <f t="shared" ref="J24" si="1">J25+J28+J29+J30</f>
        <v>151</v>
      </c>
      <c r="K24" s="63">
        <f>SUM(K25:K30)</f>
        <v>1845</v>
      </c>
      <c r="L24" s="63">
        <f>SUM(L25:L30)</f>
        <v>1845</v>
      </c>
      <c r="M24" s="63">
        <f>SUM(M25:M30)</f>
        <v>1845</v>
      </c>
    </row>
    <row r="25" spans="1:60" ht="63" x14ac:dyDescent="0.25">
      <c r="A25" s="20" t="s">
        <v>11</v>
      </c>
      <c r="B25" s="19">
        <v>95112</v>
      </c>
      <c r="C25" s="19" t="s">
        <v>95</v>
      </c>
      <c r="D25" s="24" t="s">
        <v>16</v>
      </c>
      <c r="E25" s="26" t="s">
        <v>18</v>
      </c>
      <c r="F25" s="19" t="s">
        <v>19</v>
      </c>
      <c r="G25" s="27">
        <v>23</v>
      </c>
      <c r="H25" s="25">
        <v>45628</v>
      </c>
      <c r="I25" s="20" t="s">
        <v>88</v>
      </c>
      <c r="J25" s="20" t="s">
        <v>88</v>
      </c>
      <c r="K25" s="23">
        <v>67</v>
      </c>
      <c r="L25" s="23">
        <v>75</v>
      </c>
      <c r="M25" s="23">
        <v>75</v>
      </c>
    </row>
    <row r="26" spans="1:60" ht="31.5" x14ac:dyDescent="0.25">
      <c r="A26" s="20" t="s">
        <v>11</v>
      </c>
      <c r="B26" s="19">
        <v>95112</v>
      </c>
      <c r="C26" s="19" t="s">
        <v>95</v>
      </c>
      <c r="D26" s="28" t="s">
        <v>128</v>
      </c>
      <c r="E26" s="26" t="s">
        <v>22</v>
      </c>
      <c r="F26" s="19" t="s">
        <v>19</v>
      </c>
      <c r="G26" s="29">
        <v>4000</v>
      </c>
      <c r="H26" s="25">
        <v>45629</v>
      </c>
      <c r="I26" s="20">
        <v>4000</v>
      </c>
      <c r="J26" s="20">
        <v>4000</v>
      </c>
      <c r="K26" s="23">
        <v>20</v>
      </c>
      <c r="L26" s="23">
        <v>20</v>
      </c>
      <c r="M26" s="23">
        <v>20</v>
      </c>
    </row>
    <row r="27" spans="1:60" ht="78.75" x14ac:dyDescent="0.25">
      <c r="A27" s="20" t="s">
        <v>11</v>
      </c>
      <c r="B27" s="19">
        <v>95112</v>
      </c>
      <c r="C27" s="19" t="s">
        <v>95</v>
      </c>
      <c r="D27" s="1" t="s">
        <v>20</v>
      </c>
      <c r="E27" s="102" t="s">
        <v>23</v>
      </c>
      <c r="F27" s="6" t="s">
        <v>19</v>
      </c>
      <c r="G27" s="103">
        <v>83</v>
      </c>
      <c r="H27" s="101">
        <v>45630</v>
      </c>
      <c r="I27" s="48" t="s">
        <v>89</v>
      </c>
      <c r="J27" s="48" t="s">
        <v>89</v>
      </c>
      <c r="K27" s="51">
        <v>653</v>
      </c>
      <c r="L27" s="23">
        <v>480</v>
      </c>
      <c r="M27" s="23">
        <v>480</v>
      </c>
    </row>
    <row r="28" spans="1:60" ht="94.5" x14ac:dyDescent="0.25">
      <c r="A28" s="20" t="s">
        <v>11</v>
      </c>
      <c r="B28" s="19">
        <v>95112</v>
      </c>
      <c r="C28" s="19" t="s">
        <v>95</v>
      </c>
      <c r="D28" s="1" t="s">
        <v>90</v>
      </c>
      <c r="E28" s="102" t="s">
        <v>24</v>
      </c>
      <c r="F28" s="6" t="s">
        <v>19</v>
      </c>
      <c r="G28" s="103">
        <v>62</v>
      </c>
      <c r="H28" s="101">
        <v>45631</v>
      </c>
      <c r="I28" s="48" t="s">
        <v>84</v>
      </c>
      <c r="J28" s="48" t="s">
        <v>84</v>
      </c>
      <c r="K28" s="51">
        <v>562</v>
      </c>
      <c r="L28" s="23">
        <v>400</v>
      </c>
      <c r="M28" s="23">
        <v>400</v>
      </c>
    </row>
    <row r="29" spans="1:60" ht="63" x14ac:dyDescent="0.25">
      <c r="A29" s="48" t="s">
        <v>11</v>
      </c>
      <c r="B29" s="6">
        <v>95112</v>
      </c>
      <c r="C29" s="6" t="s">
        <v>95</v>
      </c>
      <c r="D29" s="1" t="s">
        <v>91</v>
      </c>
      <c r="E29" s="102" t="s">
        <v>24</v>
      </c>
      <c r="F29" s="6" t="s">
        <v>19</v>
      </c>
      <c r="G29" s="103">
        <v>47</v>
      </c>
      <c r="H29" s="101">
        <v>45632</v>
      </c>
      <c r="I29" s="48" t="s">
        <v>112</v>
      </c>
      <c r="J29" s="48" t="s">
        <v>112</v>
      </c>
      <c r="K29" s="51">
        <v>278</v>
      </c>
      <c r="L29" s="2">
        <v>470</v>
      </c>
      <c r="M29" s="2">
        <v>470</v>
      </c>
    </row>
    <row r="30" spans="1:60" ht="78.75" x14ac:dyDescent="0.25">
      <c r="A30" s="20" t="s">
        <v>11</v>
      </c>
      <c r="B30" s="19">
        <v>95112</v>
      </c>
      <c r="C30" s="19" t="s">
        <v>95</v>
      </c>
      <c r="D30" s="1" t="s">
        <v>21</v>
      </c>
      <c r="E30" s="102" t="s">
        <v>24</v>
      </c>
      <c r="F30" s="6" t="s">
        <v>19</v>
      </c>
      <c r="G30" s="103">
        <v>5</v>
      </c>
      <c r="H30" s="101">
        <v>45633</v>
      </c>
      <c r="I30" s="2">
        <v>30</v>
      </c>
      <c r="J30" s="2">
        <v>30</v>
      </c>
      <c r="K30" s="51">
        <v>265</v>
      </c>
      <c r="L30" s="23">
        <v>400</v>
      </c>
      <c r="M30" s="23">
        <v>400</v>
      </c>
    </row>
    <row r="31" spans="1:60" s="12" customFormat="1" ht="31.5" x14ac:dyDescent="0.25">
      <c r="A31" s="59" t="s">
        <v>11</v>
      </c>
      <c r="B31" s="60">
        <v>95121</v>
      </c>
      <c r="C31" s="60" t="s">
        <v>9</v>
      </c>
      <c r="D31" s="65" t="s">
        <v>28</v>
      </c>
      <c r="E31" s="66" t="s">
        <v>30</v>
      </c>
      <c r="F31" s="67" t="s">
        <v>19</v>
      </c>
      <c r="G31" s="68">
        <f>SUM(G32:G34)</f>
        <v>181</v>
      </c>
      <c r="H31" s="67" t="s">
        <v>9</v>
      </c>
      <c r="I31" s="69">
        <f>SUM(I32:I34)</f>
        <v>138</v>
      </c>
      <c r="J31" s="69">
        <f t="shared" ref="J31:M31" si="2">SUM(J32:J34)</f>
        <v>138</v>
      </c>
      <c r="K31" s="63">
        <f>SUM(K32:K34)</f>
        <v>46046.33</v>
      </c>
      <c r="L31" s="63">
        <f t="shared" si="2"/>
        <v>33036</v>
      </c>
      <c r="M31" s="63">
        <f t="shared" si="2"/>
        <v>33036</v>
      </c>
    </row>
    <row r="32" spans="1:60" s="86" customFormat="1" ht="78.75" x14ac:dyDescent="0.25">
      <c r="A32" s="20" t="s">
        <v>11</v>
      </c>
      <c r="B32" s="19">
        <v>95121</v>
      </c>
      <c r="C32" s="19" t="s">
        <v>96</v>
      </c>
      <c r="D32" s="30" t="s">
        <v>29</v>
      </c>
      <c r="E32" s="26" t="s">
        <v>30</v>
      </c>
      <c r="F32" s="29" t="s">
        <v>19</v>
      </c>
      <c r="G32" s="31">
        <v>4</v>
      </c>
      <c r="H32" s="25">
        <v>45636</v>
      </c>
      <c r="I32" s="27">
        <v>4</v>
      </c>
      <c r="J32" s="27">
        <v>4</v>
      </c>
      <c r="K32" s="23">
        <v>200</v>
      </c>
      <c r="L32" s="23">
        <v>200</v>
      </c>
      <c r="M32" s="23">
        <v>200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s="86" customFormat="1" ht="126" x14ac:dyDescent="0.25">
      <c r="A33" s="20" t="s">
        <v>11</v>
      </c>
      <c r="B33" s="19">
        <v>95121</v>
      </c>
      <c r="C33" s="19" t="s">
        <v>96</v>
      </c>
      <c r="D33" s="89" t="s">
        <v>92</v>
      </c>
      <c r="E33" s="26" t="s">
        <v>140</v>
      </c>
      <c r="F33" s="29" t="s">
        <v>19</v>
      </c>
      <c r="G33" s="29">
        <v>167</v>
      </c>
      <c r="H33" s="25">
        <v>45627</v>
      </c>
      <c r="I33" s="27">
        <v>124</v>
      </c>
      <c r="J33" s="27">
        <v>124</v>
      </c>
      <c r="K33" s="23">
        <f>36000-2582+12228.33</f>
        <v>45646.33</v>
      </c>
      <c r="L33" s="23">
        <f>36000-2582-782</f>
        <v>32636</v>
      </c>
      <c r="M33" s="23">
        <f>36000-2582-782</f>
        <v>32636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s="86" customFormat="1" ht="126" customHeight="1" x14ac:dyDescent="0.25">
      <c r="A34" s="20" t="s">
        <v>11</v>
      </c>
      <c r="B34" s="19">
        <v>95121</v>
      </c>
      <c r="C34" s="19" t="s">
        <v>96</v>
      </c>
      <c r="D34" s="89" t="s">
        <v>52</v>
      </c>
      <c r="E34" s="26" t="s">
        <v>141</v>
      </c>
      <c r="F34" s="29" t="s">
        <v>19</v>
      </c>
      <c r="G34" s="29">
        <v>10</v>
      </c>
      <c r="H34" s="25">
        <v>45628</v>
      </c>
      <c r="I34" s="27">
        <v>10</v>
      </c>
      <c r="J34" s="27">
        <v>10</v>
      </c>
      <c r="K34" s="23">
        <v>200</v>
      </c>
      <c r="L34" s="23">
        <v>200</v>
      </c>
      <c r="M34" s="23">
        <v>200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12" customFormat="1" ht="74.25" customHeight="1" x14ac:dyDescent="0.25">
      <c r="A35" s="59" t="s">
        <v>11</v>
      </c>
      <c r="B35" s="60">
        <v>95131</v>
      </c>
      <c r="C35" s="60" t="s">
        <v>9</v>
      </c>
      <c r="D35" s="65" t="s">
        <v>68</v>
      </c>
      <c r="E35" s="60" t="s">
        <v>46</v>
      </c>
      <c r="F35" s="60" t="s">
        <v>15</v>
      </c>
      <c r="G35" s="70">
        <v>255036.09</v>
      </c>
      <c r="H35" s="64" t="s">
        <v>9</v>
      </c>
      <c r="I35" s="70">
        <v>255036.09</v>
      </c>
      <c r="J35" s="70">
        <v>255036.09</v>
      </c>
      <c r="K35" s="63">
        <f>K36+K37+K38</f>
        <v>29918.12</v>
      </c>
      <c r="L35" s="63">
        <f>L36+L37</f>
        <v>29918.12</v>
      </c>
      <c r="M35" s="63">
        <f>M36+M37</f>
        <v>29918.12</v>
      </c>
    </row>
    <row r="36" spans="1:60" s="86" customFormat="1" ht="74.25" customHeight="1" x14ac:dyDescent="0.25">
      <c r="A36" s="20" t="s">
        <v>11</v>
      </c>
      <c r="B36" s="19">
        <v>95131</v>
      </c>
      <c r="C36" s="19" t="s">
        <v>96</v>
      </c>
      <c r="D36" s="30" t="s">
        <v>93</v>
      </c>
      <c r="E36" s="26" t="s">
        <v>33</v>
      </c>
      <c r="F36" s="29" t="s">
        <v>15</v>
      </c>
      <c r="G36" s="23">
        <v>255036.09</v>
      </c>
      <c r="H36" s="25">
        <v>45628</v>
      </c>
      <c r="I36" s="23">
        <v>255036.09</v>
      </c>
      <c r="J36" s="23">
        <v>255036.09</v>
      </c>
      <c r="K36" s="23">
        <v>27781.89</v>
      </c>
      <c r="L36" s="23">
        <v>29918.12</v>
      </c>
      <c r="M36" s="23">
        <v>29918.12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s="86" customFormat="1" ht="74.25" customHeight="1" x14ac:dyDescent="0.25">
      <c r="A37" s="20" t="s">
        <v>11</v>
      </c>
      <c r="B37" s="19">
        <v>95131</v>
      </c>
      <c r="C37" s="19" t="s">
        <v>96</v>
      </c>
      <c r="D37" s="28" t="s">
        <v>94</v>
      </c>
      <c r="E37" s="26" t="s">
        <v>34</v>
      </c>
      <c r="F37" s="29" t="s">
        <v>19</v>
      </c>
      <c r="G37" s="29">
        <v>90</v>
      </c>
      <c r="H37" s="25">
        <v>45629</v>
      </c>
      <c r="I37" s="88" t="s">
        <v>67</v>
      </c>
      <c r="J37" s="88" t="s">
        <v>67</v>
      </c>
      <c r="K37" s="88">
        <v>500</v>
      </c>
      <c r="L37" s="23">
        <v>0</v>
      </c>
      <c r="M37" s="23">
        <v>0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s="86" customFormat="1" ht="74.25" customHeight="1" x14ac:dyDescent="0.25">
      <c r="A38" s="20" t="s">
        <v>11</v>
      </c>
      <c r="B38" s="19">
        <v>95131</v>
      </c>
      <c r="C38" s="19" t="s">
        <v>96</v>
      </c>
      <c r="D38" s="28" t="s">
        <v>143</v>
      </c>
      <c r="E38" s="118" t="s">
        <v>30</v>
      </c>
      <c r="F38" s="29" t="s">
        <v>19</v>
      </c>
      <c r="G38" s="29">
        <v>1</v>
      </c>
      <c r="H38" s="25">
        <v>45629</v>
      </c>
      <c r="I38" s="88" t="s">
        <v>67</v>
      </c>
      <c r="J38" s="88" t="s">
        <v>67</v>
      </c>
      <c r="K38" s="88">
        <v>1636.23</v>
      </c>
      <c r="L38" s="23">
        <v>0</v>
      </c>
      <c r="M38" s="23">
        <v>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81.75" customHeight="1" x14ac:dyDescent="0.25">
      <c r="A39" s="82" t="s">
        <v>25</v>
      </c>
      <c r="B39" s="82" t="s">
        <v>9</v>
      </c>
      <c r="C39" s="82" t="s">
        <v>9</v>
      </c>
      <c r="D39" s="82" t="s">
        <v>35</v>
      </c>
      <c r="E39" s="82" t="s">
        <v>36</v>
      </c>
      <c r="F39" s="82" t="s">
        <v>19</v>
      </c>
      <c r="G39" s="82" t="s">
        <v>137</v>
      </c>
      <c r="H39" s="82" t="s">
        <v>9</v>
      </c>
      <c r="I39" s="82" t="s">
        <v>137</v>
      </c>
      <c r="J39" s="82" t="s">
        <v>137</v>
      </c>
      <c r="K39" s="85">
        <f>K40+K42+K46+K49++K54+K56+K44</f>
        <v>24601.55</v>
      </c>
      <c r="L39" s="85">
        <f>L40+L42+L46+L49+L54+L56</f>
        <v>28435</v>
      </c>
      <c r="M39" s="85">
        <f>M40+M42+M46+M49+M54+M56</f>
        <v>18796.849999999999</v>
      </c>
    </row>
    <row r="40" spans="1:60" ht="66.75" customHeight="1" x14ac:dyDescent="0.25">
      <c r="A40" s="60" t="s">
        <v>25</v>
      </c>
      <c r="B40" s="60">
        <v>41101</v>
      </c>
      <c r="C40" s="60" t="s">
        <v>9</v>
      </c>
      <c r="D40" s="60" t="s">
        <v>71</v>
      </c>
      <c r="E40" s="60" t="s">
        <v>72</v>
      </c>
      <c r="F40" s="60" t="s">
        <v>19</v>
      </c>
      <c r="G40" s="60">
        <v>0</v>
      </c>
      <c r="H40" s="60" t="s">
        <v>9</v>
      </c>
      <c r="I40" s="60" t="s">
        <v>55</v>
      </c>
      <c r="J40" s="60" t="s">
        <v>67</v>
      </c>
      <c r="K40" s="63">
        <v>0</v>
      </c>
      <c r="L40" s="60">
        <v>6805.95</v>
      </c>
      <c r="M40" s="63">
        <v>0</v>
      </c>
    </row>
    <row r="41" spans="1:60" ht="66.75" customHeight="1" x14ac:dyDescent="0.25">
      <c r="A41" s="50" t="s">
        <v>25</v>
      </c>
      <c r="B41" s="50">
        <v>41101</v>
      </c>
      <c r="C41" s="50" t="s">
        <v>54</v>
      </c>
      <c r="D41" s="50" t="s">
        <v>71</v>
      </c>
      <c r="E41" s="50" t="s">
        <v>72</v>
      </c>
      <c r="F41" s="50" t="s">
        <v>19</v>
      </c>
      <c r="G41" s="50">
        <v>0</v>
      </c>
      <c r="H41" s="98">
        <v>45992</v>
      </c>
      <c r="I41" s="50" t="s">
        <v>55</v>
      </c>
      <c r="J41" s="50" t="s">
        <v>67</v>
      </c>
      <c r="K41" s="51">
        <v>0</v>
      </c>
      <c r="L41" s="50">
        <v>6805.95</v>
      </c>
      <c r="M41" s="51">
        <v>0</v>
      </c>
    </row>
    <row r="42" spans="1:60" ht="66.75" customHeight="1" x14ac:dyDescent="0.25">
      <c r="A42" s="60" t="s">
        <v>25</v>
      </c>
      <c r="B42" s="60">
        <v>41102</v>
      </c>
      <c r="C42" s="60" t="s">
        <v>9</v>
      </c>
      <c r="D42" s="60" t="s">
        <v>74</v>
      </c>
      <c r="E42" s="60" t="s">
        <v>72</v>
      </c>
      <c r="F42" s="60" t="s">
        <v>19</v>
      </c>
      <c r="G42" s="60">
        <v>0</v>
      </c>
      <c r="H42" s="60" t="s">
        <v>9</v>
      </c>
      <c r="I42" s="60" t="s">
        <v>55</v>
      </c>
      <c r="J42" s="60" t="s">
        <v>67</v>
      </c>
      <c r="K42" s="60">
        <v>919.66</v>
      </c>
      <c r="L42" s="60">
        <v>2832.2</v>
      </c>
      <c r="M42" s="63">
        <v>0</v>
      </c>
    </row>
    <row r="43" spans="1:60" ht="66.75" customHeight="1" x14ac:dyDescent="0.25">
      <c r="A43" s="50" t="s">
        <v>25</v>
      </c>
      <c r="B43" s="50">
        <v>41102</v>
      </c>
      <c r="C43" s="50" t="s">
        <v>54</v>
      </c>
      <c r="D43" s="50" t="s">
        <v>74</v>
      </c>
      <c r="E43" s="50" t="s">
        <v>72</v>
      </c>
      <c r="F43" s="50" t="s">
        <v>19</v>
      </c>
      <c r="G43" s="50">
        <v>0</v>
      </c>
      <c r="H43" s="98">
        <v>45992</v>
      </c>
      <c r="I43" s="50" t="s">
        <v>55</v>
      </c>
      <c r="J43" s="50" t="s">
        <v>67</v>
      </c>
      <c r="K43" s="50">
        <v>919.66</v>
      </c>
      <c r="L43" s="50">
        <v>2832.2</v>
      </c>
      <c r="M43" s="51">
        <v>0</v>
      </c>
    </row>
    <row r="44" spans="1:60" ht="108" customHeight="1" x14ac:dyDescent="0.25">
      <c r="A44" s="60" t="s">
        <v>25</v>
      </c>
      <c r="B44" s="60">
        <v>41104</v>
      </c>
      <c r="C44" s="60" t="s">
        <v>97</v>
      </c>
      <c r="D44" s="60" t="s">
        <v>134</v>
      </c>
      <c r="E44" s="60" t="s">
        <v>72</v>
      </c>
      <c r="F44" s="60" t="s">
        <v>19</v>
      </c>
      <c r="G44" s="60">
        <v>1</v>
      </c>
      <c r="H44" s="60" t="s">
        <v>9</v>
      </c>
      <c r="I44" s="60">
        <v>0</v>
      </c>
      <c r="J44" s="60">
        <v>0</v>
      </c>
      <c r="K44" s="63">
        <v>3724</v>
      </c>
      <c r="L44" s="63">
        <v>0</v>
      </c>
      <c r="M44" s="63">
        <v>0</v>
      </c>
    </row>
    <row r="45" spans="1:60" ht="84.75" customHeight="1" x14ac:dyDescent="0.25">
      <c r="A45" s="50" t="s">
        <v>25</v>
      </c>
      <c r="B45" s="50">
        <v>41104</v>
      </c>
      <c r="C45" s="19" t="s">
        <v>97</v>
      </c>
      <c r="D45" s="6" t="s">
        <v>134</v>
      </c>
      <c r="E45" s="50" t="s">
        <v>72</v>
      </c>
      <c r="F45" s="50" t="s">
        <v>19</v>
      </c>
      <c r="G45" s="50">
        <v>1</v>
      </c>
      <c r="H45" s="98">
        <v>45627</v>
      </c>
      <c r="I45" s="50">
        <v>0</v>
      </c>
      <c r="J45" s="50">
        <v>0</v>
      </c>
      <c r="K45" s="51">
        <v>3724</v>
      </c>
      <c r="L45" s="51">
        <v>0</v>
      </c>
      <c r="M45" s="51">
        <v>0</v>
      </c>
    </row>
    <row r="46" spans="1:60" s="12" customFormat="1" ht="78.75" customHeight="1" x14ac:dyDescent="0.25">
      <c r="A46" s="59" t="s">
        <v>25</v>
      </c>
      <c r="B46" s="60">
        <v>95111</v>
      </c>
      <c r="C46" s="60" t="s">
        <v>9</v>
      </c>
      <c r="D46" s="65" t="s">
        <v>57</v>
      </c>
      <c r="E46" s="60" t="s">
        <v>117</v>
      </c>
      <c r="F46" s="62" t="s">
        <v>15</v>
      </c>
      <c r="G46" s="70">
        <v>460.1</v>
      </c>
      <c r="H46" s="64" t="s">
        <v>9</v>
      </c>
      <c r="I46" s="70">
        <v>460.1</v>
      </c>
      <c r="J46" s="70">
        <v>460.1</v>
      </c>
      <c r="K46" s="63">
        <f>K47+K48</f>
        <v>2307.12</v>
      </c>
      <c r="L46" s="63">
        <f>L47+L48</f>
        <v>2100</v>
      </c>
      <c r="M46" s="63">
        <f t="shared" ref="M46" si="3">M47+M48</f>
        <v>2100</v>
      </c>
    </row>
    <row r="47" spans="1:60" s="86" customFormat="1" ht="66.75" customHeight="1" x14ac:dyDescent="0.25">
      <c r="A47" s="20" t="s">
        <v>25</v>
      </c>
      <c r="B47" s="19">
        <v>95111</v>
      </c>
      <c r="C47" s="19" t="s">
        <v>96</v>
      </c>
      <c r="D47" s="24" t="s">
        <v>57</v>
      </c>
      <c r="E47" s="19" t="s">
        <v>117</v>
      </c>
      <c r="F47" s="19" t="s">
        <v>15</v>
      </c>
      <c r="G47" s="23">
        <v>460.1</v>
      </c>
      <c r="H47" s="25">
        <v>45628</v>
      </c>
      <c r="I47" s="23">
        <v>460.1</v>
      </c>
      <c r="J47" s="23">
        <v>460.1</v>
      </c>
      <c r="K47" s="2">
        <v>1627.77</v>
      </c>
      <c r="L47" s="2">
        <v>1600</v>
      </c>
      <c r="M47" s="2">
        <v>1600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</row>
    <row r="48" spans="1:60" s="86" customFormat="1" ht="66.75" customHeight="1" x14ac:dyDescent="0.25">
      <c r="A48" s="20" t="s">
        <v>25</v>
      </c>
      <c r="B48" s="19">
        <v>95111</v>
      </c>
      <c r="C48" s="19" t="s">
        <v>96</v>
      </c>
      <c r="D48" s="24" t="s">
        <v>58</v>
      </c>
      <c r="E48" s="19" t="s">
        <v>117</v>
      </c>
      <c r="F48" s="19" t="s">
        <v>15</v>
      </c>
      <c r="G48" s="23">
        <v>460.1</v>
      </c>
      <c r="H48" s="25">
        <v>45628</v>
      </c>
      <c r="I48" s="23">
        <v>460.1</v>
      </c>
      <c r="J48" s="23">
        <v>460.1</v>
      </c>
      <c r="K48" s="2">
        <v>679.35</v>
      </c>
      <c r="L48" s="2">
        <v>500</v>
      </c>
      <c r="M48" s="2">
        <v>500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s="12" customFormat="1" ht="63" x14ac:dyDescent="0.25">
      <c r="A49" s="59" t="s">
        <v>25</v>
      </c>
      <c r="B49" s="60">
        <v>95112</v>
      </c>
      <c r="C49" s="60" t="s">
        <v>9</v>
      </c>
      <c r="D49" s="65" t="s">
        <v>17</v>
      </c>
      <c r="E49" s="60" t="s">
        <v>36</v>
      </c>
      <c r="F49" s="67" t="s">
        <v>19</v>
      </c>
      <c r="G49" s="69">
        <v>272</v>
      </c>
      <c r="H49" s="69" t="s">
        <v>9</v>
      </c>
      <c r="I49" s="69">
        <v>72</v>
      </c>
      <c r="J49" s="69">
        <v>272</v>
      </c>
      <c r="K49" s="63">
        <f>SUM(K50:K53)</f>
        <v>5701.27</v>
      </c>
      <c r="L49" s="63">
        <f>SUM(L50:L53)</f>
        <v>5342.35</v>
      </c>
      <c r="M49" s="63">
        <f>SUM(M50:M53)</f>
        <v>5342.35</v>
      </c>
    </row>
    <row r="50" spans="1:60" ht="47.25" x14ac:dyDescent="0.25">
      <c r="A50" s="20" t="s">
        <v>25</v>
      </c>
      <c r="B50" s="19">
        <v>95112</v>
      </c>
      <c r="C50" s="19" t="s">
        <v>97</v>
      </c>
      <c r="D50" s="19" t="s">
        <v>80</v>
      </c>
      <c r="E50" s="26" t="s">
        <v>81</v>
      </c>
      <c r="F50" s="19" t="s">
        <v>19</v>
      </c>
      <c r="G50" s="27">
        <v>153</v>
      </c>
      <c r="H50" s="25">
        <v>45628</v>
      </c>
      <c r="I50" s="20" t="s">
        <v>125</v>
      </c>
      <c r="J50" s="20" t="s">
        <v>125</v>
      </c>
      <c r="K50" s="23">
        <v>450</v>
      </c>
      <c r="L50" s="23">
        <v>450</v>
      </c>
      <c r="M50" s="23">
        <v>450</v>
      </c>
    </row>
    <row r="51" spans="1:60" ht="110.25" x14ac:dyDescent="0.25">
      <c r="A51" s="20" t="s">
        <v>25</v>
      </c>
      <c r="B51" s="19">
        <v>95112</v>
      </c>
      <c r="C51" s="19" t="s">
        <v>97</v>
      </c>
      <c r="D51" s="29" t="s">
        <v>82</v>
      </c>
      <c r="E51" s="26" t="s">
        <v>83</v>
      </c>
      <c r="F51" s="19" t="s">
        <v>19</v>
      </c>
      <c r="G51" s="29">
        <v>14</v>
      </c>
      <c r="H51" s="25">
        <v>45629</v>
      </c>
      <c r="I51" s="20" t="s">
        <v>126</v>
      </c>
      <c r="J51" s="20" t="s">
        <v>126</v>
      </c>
      <c r="K51" s="23">
        <v>176</v>
      </c>
      <c r="L51" s="23">
        <v>176</v>
      </c>
      <c r="M51" s="23">
        <v>176</v>
      </c>
    </row>
    <row r="52" spans="1:60" ht="47.25" x14ac:dyDescent="0.25">
      <c r="A52" s="20" t="s">
        <v>25</v>
      </c>
      <c r="B52" s="19">
        <v>95112</v>
      </c>
      <c r="C52" s="19" t="s">
        <v>97</v>
      </c>
      <c r="D52" s="29" t="s">
        <v>111</v>
      </c>
      <c r="E52" s="26" t="s">
        <v>85</v>
      </c>
      <c r="F52" s="19" t="s">
        <v>19</v>
      </c>
      <c r="G52" s="29">
        <v>3</v>
      </c>
      <c r="H52" s="25">
        <v>45631</v>
      </c>
      <c r="I52" s="20" t="s">
        <v>127</v>
      </c>
      <c r="J52" s="20" t="s">
        <v>127</v>
      </c>
      <c r="K52" s="23">
        <f>4629.35-4.36</f>
        <v>4624.9900000000007</v>
      </c>
      <c r="L52" s="23">
        <v>4629.3500000000004</v>
      </c>
      <c r="M52" s="23">
        <v>4629.3500000000004</v>
      </c>
    </row>
    <row r="53" spans="1:60" ht="63" x14ac:dyDescent="0.25">
      <c r="A53" s="20" t="s">
        <v>25</v>
      </c>
      <c r="B53" s="19">
        <v>95112</v>
      </c>
      <c r="C53" s="19" t="s">
        <v>97</v>
      </c>
      <c r="D53" s="29" t="s">
        <v>17</v>
      </c>
      <c r="E53" s="26" t="s">
        <v>86</v>
      </c>
      <c r="F53" s="19" t="s">
        <v>19</v>
      </c>
      <c r="G53" s="29">
        <v>3</v>
      </c>
      <c r="H53" s="25">
        <v>45632</v>
      </c>
      <c r="I53" s="20" t="s">
        <v>127</v>
      </c>
      <c r="J53" s="20" t="s">
        <v>127</v>
      </c>
      <c r="K53" s="23">
        <f>87+363.28</f>
        <v>450.28</v>
      </c>
      <c r="L53" s="23">
        <v>87</v>
      </c>
      <c r="M53" s="23">
        <v>87</v>
      </c>
    </row>
    <row r="54" spans="1:60" ht="63" x14ac:dyDescent="0.25">
      <c r="A54" s="71" t="s">
        <v>25</v>
      </c>
      <c r="B54" s="62">
        <v>95131</v>
      </c>
      <c r="C54" s="62" t="s">
        <v>9</v>
      </c>
      <c r="D54" s="61" t="s">
        <v>31</v>
      </c>
      <c r="E54" s="72" t="s">
        <v>47</v>
      </c>
      <c r="F54" s="62" t="s">
        <v>15</v>
      </c>
      <c r="G54" s="73">
        <v>11080.92</v>
      </c>
      <c r="H54" s="73" t="s">
        <v>9</v>
      </c>
      <c r="I54" s="73">
        <v>11080.92</v>
      </c>
      <c r="J54" s="73">
        <v>11080.92</v>
      </c>
      <c r="K54" s="70">
        <f>K55</f>
        <v>854.5</v>
      </c>
      <c r="L54" s="70">
        <f t="shared" ref="L54:M54" si="4">L55</f>
        <v>854.5</v>
      </c>
      <c r="M54" s="70">
        <f t="shared" si="4"/>
        <v>854.5</v>
      </c>
    </row>
    <row r="55" spans="1:60" s="86" customFormat="1" ht="63" x14ac:dyDescent="0.25">
      <c r="A55" s="20" t="s">
        <v>25</v>
      </c>
      <c r="B55" s="19">
        <v>95131</v>
      </c>
      <c r="C55" s="19" t="s">
        <v>96</v>
      </c>
      <c r="D55" s="28" t="s">
        <v>38</v>
      </c>
      <c r="E55" s="26" t="s">
        <v>47</v>
      </c>
      <c r="F55" s="29" t="s">
        <v>15</v>
      </c>
      <c r="G55" s="88">
        <v>11080.92</v>
      </c>
      <c r="H55" s="25">
        <v>45261</v>
      </c>
      <c r="I55" s="88">
        <v>11080.92</v>
      </c>
      <c r="J55" s="88">
        <v>11080.92</v>
      </c>
      <c r="K55" s="33">
        <v>854.5</v>
      </c>
      <c r="L55" s="33">
        <v>854.5</v>
      </c>
      <c r="M55" s="33">
        <v>854.5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s="12" customFormat="1" ht="31.5" x14ac:dyDescent="0.25">
      <c r="A56" s="59" t="s">
        <v>25</v>
      </c>
      <c r="B56" s="60">
        <v>94217</v>
      </c>
      <c r="C56" s="60" t="s">
        <v>13</v>
      </c>
      <c r="D56" s="60" t="s">
        <v>53</v>
      </c>
      <c r="E56" s="66" t="s">
        <v>66</v>
      </c>
      <c r="F56" s="60" t="s">
        <v>19</v>
      </c>
      <c r="G56" s="67">
        <v>3</v>
      </c>
      <c r="H56" s="67" t="s">
        <v>9</v>
      </c>
      <c r="I56" s="63">
        <v>3</v>
      </c>
      <c r="J56" s="63">
        <v>3</v>
      </c>
      <c r="K56" s="63">
        <f>SUM(K57:K58)</f>
        <v>11095</v>
      </c>
      <c r="L56" s="63">
        <f>SUM(L57:L58)</f>
        <v>10500</v>
      </c>
      <c r="M56" s="63">
        <f>SUM(M57:M58)</f>
        <v>10500</v>
      </c>
    </row>
    <row r="57" spans="1:60" ht="31.5" x14ac:dyDescent="0.25">
      <c r="A57" s="20" t="s">
        <v>25</v>
      </c>
      <c r="B57" s="19">
        <v>94217</v>
      </c>
      <c r="C57" s="19" t="s">
        <v>97</v>
      </c>
      <c r="D57" s="19" t="s">
        <v>53</v>
      </c>
      <c r="E57" s="26" t="s">
        <v>66</v>
      </c>
      <c r="F57" s="19" t="s">
        <v>19</v>
      </c>
      <c r="G57" s="29">
        <v>3</v>
      </c>
      <c r="H57" s="25">
        <v>45633</v>
      </c>
      <c r="I57" s="23">
        <v>3</v>
      </c>
      <c r="J57" s="23">
        <v>3</v>
      </c>
      <c r="K57" s="23">
        <v>11095</v>
      </c>
      <c r="L57" s="23">
        <v>10000</v>
      </c>
      <c r="M57" s="23">
        <v>10000</v>
      </c>
    </row>
    <row r="58" spans="1:60" ht="63" x14ac:dyDescent="0.25">
      <c r="A58" s="20" t="s">
        <v>25</v>
      </c>
      <c r="B58" s="19">
        <v>94217</v>
      </c>
      <c r="C58" s="19" t="s">
        <v>97</v>
      </c>
      <c r="D58" s="19" t="s">
        <v>87</v>
      </c>
      <c r="E58" s="19" t="s">
        <v>114</v>
      </c>
      <c r="F58" s="19" t="s">
        <v>19</v>
      </c>
      <c r="G58" s="19">
        <v>0</v>
      </c>
      <c r="H58" s="25">
        <v>45634</v>
      </c>
      <c r="I58" s="23">
        <v>1</v>
      </c>
      <c r="J58" s="23">
        <v>1</v>
      </c>
      <c r="K58" s="23">
        <v>0</v>
      </c>
      <c r="L58" s="23">
        <v>500</v>
      </c>
      <c r="M58" s="23">
        <v>500</v>
      </c>
    </row>
    <row r="59" spans="1:60" ht="63" x14ac:dyDescent="0.25">
      <c r="A59" s="82" t="s">
        <v>26</v>
      </c>
      <c r="B59" s="83" t="s">
        <v>9</v>
      </c>
      <c r="C59" s="83" t="s">
        <v>9</v>
      </c>
      <c r="D59" s="84" t="s">
        <v>115</v>
      </c>
      <c r="E59" s="83" t="s">
        <v>116</v>
      </c>
      <c r="F59" s="83" t="s">
        <v>19</v>
      </c>
      <c r="G59" s="83">
        <v>785</v>
      </c>
      <c r="H59" s="83" t="s">
        <v>9</v>
      </c>
      <c r="I59" s="83">
        <v>785</v>
      </c>
      <c r="J59" s="83">
        <v>785</v>
      </c>
      <c r="K59" s="85">
        <f>K60</f>
        <v>3542.5</v>
      </c>
      <c r="L59" s="85">
        <f t="shared" ref="L59:M59" si="5">L60</f>
        <v>3542.5</v>
      </c>
      <c r="M59" s="85">
        <f t="shared" si="5"/>
        <v>3542.5</v>
      </c>
    </row>
    <row r="60" spans="1:60" ht="63" customHeight="1" x14ac:dyDescent="0.25">
      <c r="A60" s="39" t="s">
        <v>26</v>
      </c>
      <c r="B60" s="40">
        <v>94218</v>
      </c>
      <c r="C60" s="40" t="s">
        <v>9</v>
      </c>
      <c r="D60" s="40" t="s">
        <v>51</v>
      </c>
      <c r="E60" s="40" t="s">
        <v>116</v>
      </c>
      <c r="F60" s="40" t="s">
        <v>19</v>
      </c>
      <c r="G60" s="40">
        <v>785</v>
      </c>
      <c r="H60" s="40" t="s">
        <v>9</v>
      </c>
      <c r="I60" s="40">
        <v>785</v>
      </c>
      <c r="J60" s="40">
        <v>785</v>
      </c>
      <c r="K60" s="41">
        <f>SUM(K61:K66)</f>
        <v>3542.5</v>
      </c>
      <c r="L60" s="41">
        <f>SUM(L61:L66)</f>
        <v>3542.5</v>
      </c>
      <c r="M60" s="41">
        <f>SUM(M61:M66)</f>
        <v>3542.5</v>
      </c>
    </row>
    <row r="61" spans="1:60" ht="90" x14ac:dyDescent="0.25">
      <c r="A61" s="20" t="s">
        <v>26</v>
      </c>
      <c r="B61" s="19">
        <v>94218</v>
      </c>
      <c r="C61" s="19" t="s">
        <v>105</v>
      </c>
      <c r="D61" s="79" t="s">
        <v>98</v>
      </c>
      <c r="E61" s="26" t="s">
        <v>99</v>
      </c>
      <c r="F61" s="19" t="s">
        <v>19</v>
      </c>
      <c r="G61" s="27">
        <v>270</v>
      </c>
      <c r="H61" s="25">
        <v>45628</v>
      </c>
      <c r="I61" s="27">
        <v>270</v>
      </c>
      <c r="J61" s="27">
        <v>270</v>
      </c>
      <c r="K61" s="23">
        <v>1000</v>
      </c>
      <c r="L61" s="23">
        <v>1000</v>
      </c>
      <c r="M61" s="23">
        <v>1000</v>
      </c>
    </row>
    <row r="62" spans="1:60" ht="75" x14ac:dyDescent="0.25">
      <c r="A62" s="20" t="s">
        <v>26</v>
      </c>
      <c r="B62" s="19">
        <v>94218</v>
      </c>
      <c r="C62" s="19" t="s">
        <v>105</v>
      </c>
      <c r="D62" s="80" t="s">
        <v>50</v>
      </c>
      <c r="E62" s="26" t="s">
        <v>100</v>
      </c>
      <c r="F62" s="19" t="s">
        <v>19</v>
      </c>
      <c r="G62" s="29">
        <v>100</v>
      </c>
      <c r="H62" s="25">
        <v>45629</v>
      </c>
      <c r="I62" s="27">
        <v>100</v>
      </c>
      <c r="J62" s="27">
        <v>100</v>
      </c>
      <c r="K62" s="23">
        <v>500</v>
      </c>
      <c r="L62" s="23">
        <v>500</v>
      </c>
      <c r="M62" s="23">
        <v>500</v>
      </c>
    </row>
    <row r="63" spans="1:60" ht="30" x14ac:dyDescent="0.25">
      <c r="A63" s="20" t="s">
        <v>26</v>
      </c>
      <c r="B63" s="19">
        <v>94218</v>
      </c>
      <c r="C63" s="19" t="s">
        <v>105</v>
      </c>
      <c r="D63" s="80" t="s">
        <v>101</v>
      </c>
      <c r="E63" s="26" t="s">
        <v>24</v>
      </c>
      <c r="F63" s="19" t="s">
        <v>19</v>
      </c>
      <c r="G63" s="29">
        <v>40</v>
      </c>
      <c r="H63" s="25">
        <v>45630</v>
      </c>
      <c r="I63" s="27">
        <v>40</v>
      </c>
      <c r="J63" s="27">
        <v>40</v>
      </c>
      <c r="K63" s="23">
        <v>150</v>
      </c>
      <c r="L63" s="23">
        <v>150</v>
      </c>
      <c r="M63" s="23">
        <v>150</v>
      </c>
    </row>
    <row r="64" spans="1:60" ht="30" x14ac:dyDescent="0.25">
      <c r="A64" s="20" t="s">
        <v>26</v>
      </c>
      <c r="B64" s="19">
        <v>94218</v>
      </c>
      <c r="C64" s="19" t="s">
        <v>105</v>
      </c>
      <c r="D64" s="80" t="s">
        <v>102</v>
      </c>
      <c r="E64" s="26" t="s">
        <v>30</v>
      </c>
      <c r="F64" s="19" t="s">
        <v>19</v>
      </c>
      <c r="G64" s="29">
        <v>5</v>
      </c>
      <c r="H64" s="25">
        <v>45627</v>
      </c>
      <c r="I64" s="27">
        <v>5</v>
      </c>
      <c r="J64" s="27">
        <v>5</v>
      </c>
      <c r="K64" s="23">
        <v>30</v>
      </c>
      <c r="L64" s="23">
        <v>30</v>
      </c>
      <c r="M64" s="23">
        <v>30</v>
      </c>
    </row>
    <row r="65" spans="1:13" ht="165" x14ac:dyDescent="0.25">
      <c r="A65" s="20" t="s">
        <v>26</v>
      </c>
      <c r="B65" s="19">
        <v>94218</v>
      </c>
      <c r="C65" s="19" t="s">
        <v>105</v>
      </c>
      <c r="D65" s="80" t="s">
        <v>103</v>
      </c>
      <c r="E65" s="26" t="s">
        <v>39</v>
      </c>
      <c r="F65" s="19" t="s">
        <v>19</v>
      </c>
      <c r="G65" s="29">
        <v>40</v>
      </c>
      <c r="H65" s="25">
        <v>45633</v>
      </c>
      <c r="I65" s="27">
        <v>40</v>
      </c>
      <c r="J65" s="27">
        <v>40</v>
      </c>
      <c r="K65" s="23">
        <v>150</v>
      </c>
      <c r="L65" s="23">
        <v>150</v>
      </c>
      <c r="M65" s="23">
        <v>150</v>
      </c>
    </row>
    <row r="66" spans="1:13" ht="76.5" customHeight="1" x14ac:dyDescent="0.25">
      <c r="A66" s="20" t="s">
        <v>26</v>
      </c>
      <c r="B66" s="19">
        <v>94218</v>
      </c>
      <c r="C66" s="19" t="s">
        <v>105</v>
      </c>
      <c r="D66" s="81" t="s">
        <v>104</v>
      </c>
      <c r="E66" s="26" t="s">
        <v>113</v>
      </c>
      <c r="F66" s="29" t="s">
        <v>19</v>
      </c>
      <c r="G66" s="19">
        <v>340</v>
      </c>
      <c r="H66" s="25">
        <v>45634</v>
      </c>
      <c r="I66" s="27">
        <v>340</v>
      </c>
      <c r="J66" s="27">
        <v>340</v>
      </c>
      <c r="K66" s="23">
        <v>1712.5</v>
      </c>
      <c r="L66" s="23">
        <v>1712.5</v>
      </c>
      <c r="M66" s="23">
        <v>1712.5</v>
      </c>
    </row>
    <row r="67" spans="1:13" ht="31.5" customHeight="1" x14ac:dyDescent="0.25">
      <c r="A67" s="82" t="s">
        <v>27</v>
      </c>
      <c r="B67" s="82" t="s">
        <v>9</v>
      </c>
      <c r="C67" s="82" t="s">
        <v>9</v>
      </c>
      <c r="D67" s="82" t="s">
        <v>40</v>
      </c>
      <c r="E67" s="82" t="s">
        <v>49</v>
      </c>
      <c r="F67" s="82" t="s">
        <v>9</v>
      </c>
      <c r="G67" s="82">
        <f>G68+G72+G74</f>
        <v>206</v>
      </c>
      <c r="H67" s="82" t="s">
        <v>9</v>
      </c>
      <c r="I67" s="82">
        <f>I68+I72+I74</f>
        <v>206</v>
      </c>
      <c r="J67" s="82">
        <f>J68+J72+J74</f>
        <v>206</v>
      </c>
      <c r="K67" s="85">
        <f>K68+K70+K72+K74</f>
        <v>6152.16</v>
      </c>
      <c r="L67" s="85">
        <f t="shared" ref="L67:M67" si="6">L68+L70+L72+L74</f>
        <v>6152.16</v>
      </c>
      <c r="M67" s="85">
        <f t="shared" si="6"/>
        <v>6152.16</v>
      </c>
    </row>
    <row r="68" spans="1:13" ht="47.25" x14ac:dyDescent="0.25">
      <c r="A68" s="71" t="s">
        <v>27</v>
      </c>
      <c r="B68" s="62">
        <v>11911</v>
      </c>
      <c r="C68" s="62" t="s">
        <v>9</v>
      </c>
      <c r="D68" s="74" t="s">
        <v>56</v>
      </c>
      <c r="E68" s="62" t="s">
        <v>49</v>
      </c>
      <c r="F68" s="75" t="s">
        <v>19</v>
      </c>
      <c r="G68" s="76">
        <f>G69</f>
        <v>35</v>
      </c>
      <c r="H68" s="76" t="s">
        <v>9</v>
      </c>
      <c r="I68" s="78">
        <f>I69</f>
        <v>35</v>
      </c>
      <c r="J68" s="78">
        <f>J69</f>
        <v>35</v>
      </c>
      <c r="K68" s="70">
        <f>K69</f>
        <v>350</v>
      </c>
      <c r="L68" s="70">
        <f t="shared" ref="L68:M68" si="7">L69</f>
        <v>350</v>
      </c>
      <c r="M68" s="70">
        <f t="shared" si="7"/>
        <v>350</v>
      </c>
    </row>
    <row r="69" spans="1:13" ht="47.25" x14ac:dyDescent="0.25">
      <c r="A69" s="20" t="s">
        <v>27</v>
      </c>
      <c r="B69" s="20">
        <v>11911</v>
      </c>
      <c r="C69" s="20" t="s">
        <v>42</v>
      </c>
      <c r="D69" s="20" t="s">
        <v>133</v>
      </c>
      <c r="E69" s="20" t="s">
        <v>75</v>
      </c>
      <c r="F69" s="20" t="s">
        <v>73</v>
      </c>
      <c r="G69" s="31">
        <v>35</v>
      </c>
      <c r="H69" s="25">
        <v>45627</v>
      </c>
      <c r="I69" s="27">
        <v>35</v>
      </c>
      <c r="J69" s="32">
        <v>35</v>
      </c>
      <c r="K69" s="23">
        <v>350</v>
      </c>
      <c r="L69" s="23">
        <v>350</v>
      </c>
      <c r="M69" s="23">
        <v>350</v>
      </c>
    </row>
    <row r="70" spans="1:13" ht="31.5" customHeight="1" x14ac:dyDescent="0.25">
      <c r="A70" s="71" t="s">
        <v>27</v>
      </c>
      <c r="B70" s="62">
        <v>94210</v>
      </c>
      <c r="C70" s="62" t="s">
        <v>9</v>
      </c>
      <c r="D70" s="74" t="s">
        <v>44</v>
      </c>
      <c r="E70" s="62" t="s">
        <v>75</v>
      </c>
      <c r="F70" s="75" t="s">
        <v>19</v>
      </c>
      <c r="G70" s="76">
        <v>15</v>
      </c>
      <c r="H70" s="76" t="s">
        <v>9</v>
      </c>
      <c r="I70" s="76">
        <v>15</v>
      </c>
      <c r="J70" s="76">
        <v>15</v>
      </c>
      <c r="K70" s="77">
        <v>150</v>
      </c>
      <c r="L70" s="77">
        <v>150</v>
      </c>
      <c r="M70" s="77">
        <v>150</v>
      </c>
    </row>
    <row r="71" spans="1:13" ht="110.25" x14ac:dyDescent="0.25">
      <c r="A71" s="20" t="s">
        <v>27</v>
      </c>
      <c r="B71" s="20" t="s">
        <v>142</v>
      </c>
      <c r="C71" s="20" t="s">
        <v>42</v>
      </c>
      <c r="D71" s="36" t="s">
        <v>132</v>
      </c>
      <c r="E71" s="20" t="s">
        <v>79</v>
      </c>
      <c r="F71" s="20" t="s">
        <v>73</v>
      </c>
      <c r="G71" s="31">
        <v>15</v>
      </c>
      <c r="H71" s="25">
        <v>45627</v>
      </c>
      <c r="I71" s="31">
        <v>15</v>
      </c>
      <c r="J71" s="35">
        <v>15</v>
      </c>
      <c r="K71" s="23">
        <v>150</v>
      </c>
      <c r="L71" s="23">
        <v>150</v>
      </c>
      <c r="M71" s="23">
        <v>150</v>
      </c>
    </row>
    <row r="72" spans="1:13" ht="31.5" x14ac:dyDescent="0.25">
      <c r="A72" s="71" t="s">
        <v>27</v>
      </c>
      <c r="B72" s="62">
        <v>94215</v>
      </c>
      <c r="C72" s="62" t="s">
        <v>9</v>
      </c>
      <c r="D72" s="74" t="s">
        <v>41</v>
      </c>
      <c r="E72" s="62" t="s">
        <v>49</v>
      </c>
      <c r="F72" s="75" t="s">
        <v>19</v>
      </c>
      <c r="G72" s="76">
        <f>G73</f>
        <v>170</v>
      </c>
      <c r="H72" s="76" t="s">
        <v>9</v>
      </c>
      <c r="I72" s="76">
        <f>I73</f>
        <v>170</v>
      </c>
      <c r="J72" s="76">
        <f>J73</f>
        <v>170</v>
      </c>
      <c r="K72" s="77">
        <f>K73</f>
        <v>4152.16</v>
      </c>
      <c r="L72" s="77">
        <f t="shared" ref="L72:M72" si="8">L73</f>
        <v>4152.16</v>
      </c>
      <c r="M72" s="77">
        <f t="shared" si="8"/>
        <v>4152.16</v>
      </c>
    </row>
    <row r="73" spans="1:13" ht="78.75" x14ac:dyDescent="0.25">
      <c r="A73" s="20" t="s">
        <v>27</v>
      </c>
      <c r="B73" s="20" t="s">
        <v>76</v>
      </c>
      <c r="C73" s="20" t="s">
        <v>42</v>
      </c>
      <c r="D73" s="52" t="s">
        <v>43</v>
      </c>
      <c r="E73" s="20" t="s">
        <v>77</v>
      </c>
      <c r="F73" s="20" t="s">
        <v>78</v>
      </c>
      <c r="G73" s="31">
        <v>170</v>
      </c>
      <c r="H73" s="25">
        <v>45627</v>
      </c>
      <c r="I73" s="31">
        <v>170</v>
      </c>
      <c r="J73" s="34">
        <v>170</v>
      </c>
      <c r="K73" s="33">
        <v>4152.16</v>
      </c>
      <c r="L73" s="33">
        <v>4152.16</v>
      </c>
      <c r="M73" s="33">
        <v>4152.16</v>
      </c>
    </row>
    <row r="74" spans="1:13" ht="31.5" x14ac:dyDescent="0.25">
      <c r="A74" s="71" t="s">
        <v>27</v>
      </c>
      <c r="B74" s="62">
        <v>94216</v>
      </c>
      <c r="C74" s="62" t="s">
        <v>9</v>
      </c>
      <c r="D74" s="74" t="s">
        <v>44</v>
      </c>
      <c r="E74" s="62" t="s">
        <v>49</v>
      </c>
      <c r="F74" s="75" t="s">
        <v>19</v>
      </c>
      <c r="G74" s="76">
        <v>1</v>
      </c>
      <c r="H74" s="76" t="s">
        <v>9</v>
      </c>
      <c r="I74" s="76">
        <f>I75</f>
        <v>1</v>
      </c>
      <c r="J74" s="76">
        <f>J75</f>
        <v>1</v>
      </c>
      <c r="K74" s="77">
        <f>SUM(K75:K75)</f>
        <v>1500</v>
      </c>
      <c r="L74" s="77">
        <f>SUM(L75:L75)</f>
        <v>1500</v>
      </c>
      <c r="M74" s="77">
        <f>SUM(M75:M75)</f>
        <v>1500</v>
      </c>
    </row>
    <row r="75" spans="1:13" ht="63" x14ac:dyDescent="0.25">
      <c r="A75" s="20" t="s">
        <v>27</v>
      </c>
      <c r="B75" s="19">
        <v>94216</v>
      </c>
      <c r="C75" s="19" t="s">
        <v>54</v>
      </c>
      <c r="D75" s="36" t="s">
        <v>45</v>
      </c>
      <c r="E75" s="19" t="s">
        <v>49</v>
      </c>
      <c r="F75" s="29" t="s">
        <v>19</v>
      </c>
      <c r="G75" s="19">
        <v>1</v>
      </c>
      <c r="H75" s="25">
        <v>45627</v>
      </c>
      <c r="I75" s="20">
        <v>1</v>
      </c>
      <c r="J75" s="20">
        <v>1</v>
      </c>
      <c r="K75" s="33">
        <v>1500</v>
      </c>
      <c r="L75" s="23">
        <v>1500</v>
      </c>
      <c r="M75" s="23">
        <v>1500</v>
      </c>
    </row>
    <row r="76" spans="1:13" ht="63" customHeight="1" x14ac:dyDescent="0.25">
      <c r="A76" s="82" t="s">
        <v>106</v>
      </c>
      <c r="B76" s="82" t="s">
        <v>9</v>
      </c>
      <c r="C76" s="82" t="s">
        <v>9</v>
      </c>
      <c r="D76" s="82" t="s">
        <v>107</v>
      </c>
      <c r="E76" s="90" t="s">
        <v>130</v>
      </c>
      <c r="F76" s="82" t="s">
        <v>19</v>
      </c>
      <c r="G76" s="99">
        <v>9</v>
      </c>
      <c r="H76" s="99" t="s">
        <v>9</v>
      </c>
      <c r="I76" s="99">
        <v>12</v>
      </c>
      <c r="J76" s="99">
        <v>12</v>
      </c>
      <c r="K76" s="85">
        <v>1119.3499999999999</v>
      </c>
      <c r="L76" s="85">
        <v>1118.51</v>
      </c>
      <c r="M76" s="85">
        <v>1118.51</v>
      </c>
    </row>
    <row r="77" spans="1:13" ht="63" x14ac:dyDescent="0.25">
      <c r="A77" s="71" t="s">
        <v>106</v>
      </c>
      <c r="B77" s="62">
        <v>95112</v>
      </c>
      <c r="C77" s="62" t="s">
        <v>109</v>
      </c>
      <c r="D77" s="74" t="s">
        <v>110</v>
      </c>
      <c r="E77" s="62" t="s">
        <v>130</v>
      </c>
      <c r="F77" s="75" t="s">
        <v>19</v>
      </c>
      <c r="G77" s="76">
        <v>9</v>
      </c>
      <c r="H77" s="76" t="s">
        <v>9</v>
      </c>
      <c r="I77" s="76" t="s">
        <v>129</v>
      </c>
      <c r="J77" s="76" t="s">
        <v>129</v>
      </c>
      <c r="K77" s="77">
        <v>1119.3499999999999</v>
      </c>
      <c r="L77" s="77">
        <v>1118.51</v>
      </c>
      <c r="M77" s="77">
        <v>1118.51</v>
      </c>
    </row>
    <row r="78" spans="1:13" ht="63" x14ac:dyDescent="0.25">
      <c r="A78" s="49" t="s">
        <v>106</v>
      </c>
      <c r="B78" s="50">
        <v>95112</v>
      </c>
      <c r="C78" s="50" t="s">
        <v>109</v>
      </c>
      <c r="D78" s="36" t="s">
        <v>131</v>
      </c>
      <c r="E78" s="20" t="s">
        <v>130</v>
      </c>
      <c r="F78" s="29" t="s">
        <v>19</v>
      </c>
      <c r="G78" s="50">
        <v>9</v>
      </c>
      <c r="H78" s="25">
        <v>45627</v>
      </c>
      <c r="I78" s="49" t="s">
        <v>129</v>
      </c>
      <c r="J78" s="49" t="s">
        <v>129</v>
      </c>
      <c r="K78" s="51">
        <v>1119.3499999999999</v>
      </c>
      <c r="L78" s="51">
        <v>1118.51</v>
      </c>
      <c r="M78" s="51">
        <v>1118.51</v>
      </c>
    </row>
    <row r="79" spans="1:13" x14ac:dyDescent="0.25">
      <c r="A79" s="91"/>
      <c r="B79" s="92"/>
      <c r="C79" s="92"/>
      <c r="D79" s="93"/>
      <c r="E79" s="13"/>
      <c r="F79" s="94"/>
      <c r="G79" s="92"/>
      <c r="H79" s="95"/>
      <c r="I79" s="91"/>
      <c r="J79" s="91"/>
      <c r="K79" s="96"/>
      <c r="L79" s="96"/>
      <c r="M79" s="96"/>
    </row>
    <row r="80" spans="1:13" x14ac:dyDescent="0.25">
      <c r="A80" s="11"/>
      <c r="B80" s="11"/>
      <c r="C80" s="11"/>
      <c r="G80" s="11"/>
      <c r="I80" s="11"/>
      <c r="J80" s="11"/>
      <c r="K80" s="11"/>
      <c r="L80" s="11"/>
      <c r="M80" s="11"/>
    </row>
    <row r="81" spans="1:13" x14ac:dyDescent="0.25">
      <c r="A81" s="53"/>
      <c r="B81" s="54"/>
      <c r="C81" s="54"/>
      <c r="D81" s="55"/>
      <c r="E81" s="54"/>
      <c r="F81" s="56"/>
      <c r="G81" s="54"/>
      <c r="H81" s="57"/>
      <c r="I81" s="53"/>
      <c r="J81" s="53"/>
      <c r="K81" s="58"/>
      <c r="L81" s="58"/>
      <c r="M81" s="58"/>
    </row>
    <row r="82" spans="1:13" x14ac:dyDescent="0.25">
      <c r="A82" s="53"/>
      <c r="B82" s="54"/>
      <c r="C82" s="54"/>
      <c r="D82" s="55"/>
      <c r="E82" s="54"/>
      <c r="F82" s="56"/>
      <c r="G82" s="54"/>
      <c r="H82" s="57"/>
      <c r="I82" s="53"/>
      <c r="J82" s="53"/>
      <c r="K82" s="58"/>
      <c r="L82" s="58"/>
      <c r="M82" s="58"/>
    </row>
  </sheetData>
  <autoFilter ref="A11:M80" xr:uid="{00000000-0009-0000-0000-000000000000}"/>
  <mergeCells count="19">
    <mergeCell ref="E1:K1"/>
    <mergeCell ref="E2:K2"/>
    <mergeCell ref="E3:K3"/>
    <mergeCell ref="A4:K4"/>
    <mergeCell ref="A5:K5"/>
    <mergeCell ref="K8:M8"/>
    <mergeCell ref="I9:I10"/>
    <mergeCell ref="J9:J10"/>
    <mergeCell ref="A8:A10"/>
    <mergeCell ref="B8:B10"/>
    <mergeCell ref="D8:D10"/>
    <mergeCell ref="C8:C10"/>
    <mergeCell ref="E9:E10"/>
    <mergeCell ref="E8:J8"/>
    <mergeCell ref="K9:K10"/>
    <mergeCell ref="L9:L10"/>
    <mergeCell ref="M9:M10"/>
    <mergeCell ref="F9:F10"/>
    <mergeCell ref="G9:H9"/>
  </mergeCells>
  <phoneticPr fontId="12" type="noConversion"/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8" customWidth="1"/>
  </cols>
  <sheetData>
    <row r="1" spans="1:5" x14ac:dyDescent="0.2">
      <c r="A1" s="10"/>
      <c r="B1" s="10"/>
      <c r="C1" s="10">
        <v>2022</v>
      </c>
      <c r="D1" s="10">
        <v>2023</v>
      </c>
      <c r="E1" s="9" t="s">
        <v>64</v>
      </c>
    </row>
    <row r="2" spans="1:5" ht="109.5" customHeight="1" x14ac:dyDescent="0.25">
      <c r="A2" s="6" t="s">
        <v>13</v>
      </c>
      <c r="B2" s="4" t="s">
        <v>32</v>
      </c>
      <c r="C2" s="3">
        <v>32823.64</v>
      </c>
      <c r="D2" s="3">
        <v>29918.12</v>
      </c>
      <c r="E2" s="9" t="s">
        <v>62</v>
      </c>
    </row>
    <row r="3" spans="1:5" ht="87" customHeight="1" x14ac:dyDescent="0.2">
      <c r="A3" s="6" t="s">
        <v>54</v>
      </c>
      <c r="B3" s="1" t="s">
        <v>48</v>
      </c>
      <c r="C3" s="3">
        <v>5000</v>
      </c>
      <c r="D3" s="7" t="s">
        <v>60</v>
      </c>
      <c r="E3" s="9" t="s">
        <v>61</v>
      </c>
    </row>
    <row r="4" spans="1:5" ht="47.25" x14ac:dyDescent="0.2">
      <c r="A4" s="6" t="s">
        <v>13</v>
      </c>
      <c r="B4" s="1" t="s">
        <v>37</v>
      </c>
      <c r="C4" s="3">
        <v>3548.83</v>
      </c>
      <c r="D4" s="3">
        <v>11000</v>
      </c>
      <c r="E4" s="9" t="s">
        <v>63</v>
      </c>
    </row>
    <row r="5" spans="1:5" ht="121.5" customHeight="1" x14ac:dyDescent="0.2">
      <c r="A5" s="6" t="s">
        <v>42</v>
      </c>
      <c r="B5" s="1" t="s">
        <v>43</v>
      </c>
      <c r="C5" s="5">
        <v>2183.5</v>
      </c>
      <c r="D5" s="3">
        <v>3002.16</v>
      </c>
      <c r="E5" s="9"/>
    </row>
    <row r="6" spans="1:5" ht="93" customHeight="1" x14ac:dyDescent="0.25">
      <c r="A6" s="6" t="s">
        <v>54</v>
      </c>
      <c r="B6" s="4" t="s">
        <v>45</v>
      </c>
      <c r="C6" s="5">
        <v>4359.7</v>
      </c>
      <c r="D6" s="3">
        <v>8256.2800000000007</v>
      </c>
      <c r="E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2024-04-24T16:27:07Z</cp:lastPrinted>
  <dcterms:created xsi:type="dcterms:W3CDTF">2020-12-14T11:48:43Z</dcterms:created>
  <dcterms:modified xsi:type="dcterms:W3CDTF">2025-03-04T13:09:02Z</dcterms:modified>
</cp:coreProperties>
</file>