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\Desktop\Мои документы\документы\2024\МП\приказы\приказ август\"/>
    </mc:Choice>
  </mc:AlternateContent>
  <bookViews>
    <workbookView xWindow="0" yWindow="0" windowWidth="28800" windowHeight="12420" firstSheet="2" activeTab="2"/>
  </bookViews>
  <sheets>
    <sheet name="пример" sheetId="8" state="hidden" r:id="rId1"/>
    <sheet name="квартальный отчет Вариант 1" sheetId="4" state="hidden" r:id="rId2"/>
    <sheet name="Приложение 5 (2)" sheetId="17" r:id="rId3"/>
  </sheets>
  <definedNames>
    <definedName name="_xlnm._FilterDatabase" localSheetId="0" hidden="1">пример!$A$3:$O$16</definedName>
    <definedName name="_xlnm.Print_Titles" localSheetId="2">'Приложение 5 (2)'!$8:$8</definedName>
    <definedName name="километр" localSheetId="1">#REF!</definedName>
    <definedName name="километр" localSheetId="2">#REF!</definedName>
    <definedName name="километр" localSheetId="0">#REF!</definedName>
    <definedName name="километр">#REF!</definedName>
  </definedNames>
  <calcPr calcId="152511"/>
</workbook>
</file>

<file path=xl/calcChain.xml><?xml version="1.0" encoding="utf-8"?>
<calcChain xmlns="http://schemas.openxmlformats.org/spreadsheetml/2006/main">
  <c r="F18" i="17" l="1"/>
  <c r="F19" i="17"/>
  <c r="F20" i="17"/>
  <c r="F21" i="17"/>
  <c r="F22" i="17"/>
  <c r="K31" i="17" l="1"/>
  <c r="K28" i="17" l="1"/>
  <c r="K22" i="17" l="1"/>
  <c r="K20" i="17"/>
  <c r="K18" i="17"/>
  <c r="J28" i="17" l="1"/>
  <c r="I28" i="17"/>
  <c r="G28" i="17"/>
  <c r="K13" i="17"/>
  <c r="L23" i="17"/>
  <c r="M23" i="17"/>
  <c r="K23" i="17"/>
  <c r="E25" i="17" l="1"/>
  <c r="A18" i="17" l="1"/>
  <c r="A19" i="17" s="1"/>
  <c r="A20" i="17" s="1"/>
  <c r="A21" i="17" s="1"/>
  <c r="A22" i="17" s="1"/>
  <c r="B18" i="17"/>
  <c r="B19" i="17" s="1"/>
  <c r="B20" i="17" s="1"/>
  <c r="B21" i="17" s="1"/>
  <c r="B22" i="17" s="1"/>
  <c r="C18" i="17"/>
  <c r="C19" i="17" s="1"/>
  <c r="C20" i="17" s="1"/>
  <c r="C21" i="17" s="1"/>
  <c r="C22" i="17" s="1"/>
  <c r="C24" i="17" s="1"/>
  <c r="M28" i="17" l="1"/>
  <c r="L28" i="17"/>
  <c r="M13" i="17"/>
  <c r="L13" i="17"/>
  <c r="M11" i="17"/>
  <c r="L11" i="17"/>
  <c r="L10" i="17" s="1"/>
  <c r="K11" i="17"/>
  <c r="K10" i="17" s="1"/>
  <c r="M10" i="17" l="1"/>
  <c r="M36" i="17"/>
  <c r="M35" i="17" s="1"/>
  <c r="L36" i="17"/>
  <c r="L35" i="17" s="1"/>
  <c r="K36" i="17"/>
  <c r="K35" i="17" s="1"/>
  <c r="M27" i="17"/>
  <c r="L27" i="17"/>
  <c r="K27" i="17"/>
  <c r="K9" i="17" l="1"/>
  <c r="L9" i="17"/>
  <c r="M9" i="17"/>
  <c r="L17" i="8" l="1"/>
  <c r="L18" i="8"/>
  <c r="L12" i="8"/>
  <c r="L13" i="8"/>
  <c r="L14" i="8"/>
  <c r="L15" i="8"/>
  <c r="L16" i="8"/>
  <c r="L11" i="8"/>
  <c r="L9" i="8"/>
  <c r="L7" i="8"/>
  <c r="L8" i="8"/>
  <c r="L6" i="8"/>
  <c r="M10" i="8"/>
  <c r="N10" i="8"/>
  <c r="O10" i="8"/>
  <c r="K10" i="8"/>
  <c r="M5" i="8"/>
  <c r="N5" i="8"/>
  <c r="O5" i="8"/>
  <c r="K5" i="8"/>
  <c r="L5" i="8" l="1"/>
  <c r="L10" i="8"/>
  <c r="Q10" i="4"/>
</calcChain>
</file>

<file path=xl/sharedStrings.xml><?xml version="1.0" encoding="utf-8"?>
<sst xmlns="http://schemas.openxmlformats.org/spreadsheetml/2006/main" count="383" uniqueCount="161">
  <si>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</si>
  <si>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</si>
  <si>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</si>
  <si>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</si>
  <si>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</si>
  <si>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</si>
  <si>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</si>
  <si>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</si>
  <si>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</si>
  <si>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</si>
  <si>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</si>
  <si>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</si>
  <si>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</si>
  <si>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</si>
  <si>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</si>
  <si>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</si>
  <si>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</si>
  <si>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</si>
  <si>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</si>
  <si>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</si>
  <si>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</si>
  <si>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</si>
  <si>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</si>
  <si>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</si>
  <si>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</si>
  <si>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</si>
  <si>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</si>
  <si>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</si>
  <si>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</si>
  <si>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</si>
  <si>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</si>
  <si>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</si>
  <si>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</si>
  <si>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</si>
  <si>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</si>
  <si>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</si>
  <si>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</si>
  <si>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</si>
  <si>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</si>
  <si>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</si>
  <si>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</si>
  <si>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</si>
  <si>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</si>
  <si>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</si>
  <si>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</si>
  <si>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</si>
  <si>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</si>
  <si>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</si>
  <si>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</si>
  <si>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</si>
  <si>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</si>
  <si>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</si>
  <si>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</si>
  <si>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</si>
  <si>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</si>
  <si>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</si>
  <si>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</si>
  <si>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</si>
  <si>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</si>
  <si>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</si>
  <si>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</si>
  <si>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</si>
  <si>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</si>
  <si>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</si>
  <si>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</si>
  <si>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</si>
  <si>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</si>
  <si>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</si>
  <si>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</si>
  <si>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</si>
  <si>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</si>
  <si>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</si>
  <si>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</si>
  <si>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</si>
  <si>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</si>
  <si>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</si>
  <si>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</si>
  <si>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</si>
  <si>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</si>
  <si>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</si>
  <si>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</si>
  <si>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</si>
  <si>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</si>
  <si>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</si>
  <si>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</si>
  <si>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х</t>
  </si>
  <si>
    <t>КВАРТАЛЬНЫЙ ОТЧЕТ</t>
  </si>
  <si>
    <t>о выполнении мероприятий муниципальной программы</t>
  </si>
  <si>
    <t>Ед. изм.</t>
  </si>
  <si>
    <t xml:space="preserve">Основное мероприятие / направление расходов / мероприятие </t>
  </si>
  <si>
    <t>Код   основного мероприятия</t>
  </si>
  <si>
    <t xml:space="preserve">ед. </t>
  </si>
  <si>
    <t>03</t>
  </si>
  <si>
    <t>Обеспечение исполнения требований в области защиты населения и территорий от чрезвычайных ситуаций</t>
  </si>
  <si>
    <t>МКУ "Управление по делам ГО и ЧС г. Калининграда"</t>
  </si>
  <si>
    <t>Проведение неотложных работ в зоне возможной или возникшей чрезвычайной ситуации</t>
  </si>
  <si>
    <t>количество полученных услуг</t>
  </si>
  <si>
    <t xml:space="preserve">количество прогнозов </t>
  </si>
  <si>
    <t>Приобретение специализированной информации о гидрометеорологической обстановке на территории городского округа</t>
  </si>
  <si>
    <t xml:space="preserve">Обеспечение радиосвязи для взаимодействия ДДС городского звена РСЧС </t>
  </si>
  <si>
    <t xml:space="preserve">количество полученных услуг радиосвязи
</t>
  </si>
  <si>
    <t>Техническое обслуживание канала передачи данных и его сопровождение</t>
  </si>
  <si>
    <t>Обеспечение мер первичной пожарной безопасности</t>
  </si>
  <si>
    <t>Поддержание в состоянии постоянной готовности к использованию систем оповещения населения об опасности</t>
  </si>
  <si>
    <t>Пользование комплексом ресурсов для размещения технологического оборудования в производственных помещениях ОАО «Ростелеком»</t>
  </si>
  <si>
    <t>Пользование прямых линий связи для управления электросеренных комплексов</t>
  </si>
  <si>
    <t>количество функционирующих аварийно-спасательных служб</t>
  </si>
  <si>
    <t>ед.</t>
  </si>
  <si>
    <t>Обеспечение мер по предотвращению и ликвидации чрезвычайных ситуаций</t>
  </si>
  <si>
    <t>Поддержание в постоянной готовности к использованию систем оповещения населения об опасности</t>
  </si>
  <si>
    <t>Техническое обслуживание средств оповещения (ЭТО ТС ТАСЦО)</t>
  </si>
  <si>
    <t>Исполниетль мероприятия</t>
  </si>
  <si>
    <t>Отключение и подключение водопроводной сети для проведения ремонтных работ на сети противопожарного водоснабжения</t>
  </si>
  <si>
    <t>Работы по восстановлению благоустройства территории после проведения аварийно-восстановительных работ на коммуникациях противопожарного водоснабжения</t>
  </si>
  <si>
    <t>Показатель выполнения мероприятия муниципальной программы</t>
  </si>
  <si>
    <t>Плановое значение</t>
  </si>
  <si>
    <t>Сумма финансового обеспечения по годам реализации, тыс.руб.</t>
  </si>
  <si>
    <t>Обеспечение территориальной и гражданской обороны</t>
  </si>
  <si>
    <t>3</t>
  </si>
  <si>
    <t>1</t>
  </si>
  <si>
    <t>365</t>
  </si>
  <si>
    <t>2</t>
  </si>
  <si>
    <t>ВСЕГО ПО ПРОГРАММЕ:</t>
  </si>
  <si>
    <t>Обеспечение первичных мер пожарной безопасности в границах городского округа</t>
  </si>
  <si>
    <t>количество систем, находящихся в постоянной готовности</t>
  </si>
  <si>
    <t>кол-во</t>
  </si>
  <si>
    <t xml:space="preserve">                       План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«Осуществление мероприятий по гражданской обороне  и защите населения и территории городского округа «Город Калининград» от чрезвычайных ситуаций»  на 2024 год и плановый период 2025-2026 гг. </t>
  </si>
  <si>
    <t>декабрь 2024</t>
  </si>
  <si>
    <t>Освежение продовольственных запасов в целях гражданской обороны, предупреждения и ликвидации чрезвычайных ситуаций</t>
  </si>
  <si>
    <t>количество закупки</t>
  </si>
  <si>
    <t>40</t>
  </si>
  <si>
    <t>20</t>
  </si>
  <si>
    <t>Закупка комплектующих к пожарным гидрантам</t>
  </si>
  <si>
    <t>Закупка оборудования и инструмента для работ по ремонту пожарных гидрантов</t>
  </si>
  <si>
    <t>Аренда техники с экипажем</t>
  </si>
  <si>
    <t>Закупка ведра-туалета</t>
  </si>
  <si>
    <t>количество ведер</t>
  </si>
  <si>
    <t>Закупка канистры для питьевой воды</t>
  </si>
  <si>
    <t>количество канистр</t>
  </si>
  <si>
    <t>Закупка КИМГЗа</t>
  </si>
  <si>
    <t>количество</t>
  </si>
  <si>
    <t>Закупка респиратора</t>
  </si>
  <si>
    <t>Закупка носилок бескаркасных</t>
  </si>
  <si>
    <t>Резервные фонды</t>
  </si>
  <si>
    <t>11891</t>
  </si>
  <si>
    <t>Услуги по физической охране</t>
  </si>
  <si>
    <t>количество пожарно-технических мероприятий</t>
  </si>
  <si>
    <t>5</t>
  </si>
  <si>
    <t>КГХиС</t>
  </si>
  <si>
    <t xml:space="preserve">Разработка проектной документации и проведения государственной экспертизы в части проверки достоверности определения сметной стоимости объекта «Капитальный ремонт 
балконов квартир №№ 16, 23, 30, 37, 44, 51, 58, 65, 72 многоквартирного дома 
№ 68 по проспекту Московскому в городе Калининграде»
</t>
  </si>
  <si>
    <t>Аренда мобильных ограждений в комплекте  с опорой (г. Калининград, ул. Артиллерийская)</t>
  </si>
  <si>
    <t>Срок аренды</t>
  </si>
  <si>
    <t>мес.</t>
  </si>
  <si>
    <t>февраль 2024</t>
  </si>
  <si>
    <t>Приложение № 2 к приказу первого заместителя главы администрации-управляющего делами от "___"__________2024г. № _______</t>
  </si>
  <si>
    <t>июнь 2024</t>
  </si>
  <si>
    <t>МКУ "КСЗ"</t>
  </si>
  <si>
    <t>Проведение работ по обустройству противопожарных разрывов путем окоса в г. Калининграде</t>
  </si>
  <si>
    <t>количество объектов</t>
  </si>
  <si>
    <t>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</si>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</sst>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19]mmmm\ yyyy;@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9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3" zoomScaleNormal="93" workbookViewId="0">
      <selection activeCell="D18" sqref="D18"/>
    </sheetView>
  </sheetViews>
  <sheetFormatPr defaultRowHeight="12.75" x14ac:dyDescent="0.2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 x14ac:dyDescent="0.2">
      <c r="A1" s="90" t="s">
        <v>48</v>
      </c>
      <c r="B1" s="90" t="s">
        <v>4</v>
      </c>
      <c r="C1" s="90" t="s">
        <v>49</v>
      </c>
      <c r="D1" s="90" t="s">
        <v>50</v>
      </c>
      <c r="E1" s="90"/>
      <c r="F1" s="90" t="s">
        <v>53</v>
      </c>
      <c r="G1" s="90" t="s">
        <v>17</v>
      </c>
      <c r="H1" s="90"/>
      <c r="I1" s="90"/>
      <c r="J1" s="90"/>
      <c r="K1" s="90" t="s">
        <v>12</v>
      </c>
      <c r="L1" s="90"/>
      <c r="M1" s="90"/>
      <c r="N1" s="90"/>
      <c r="O1" s="90"/>
    </row>
    <row r="2" spans="1:15" ht="51" x14ac:dyDescent="0.2">
      <c r="A2" s="90"/>
      <c r="B2" s="90"/>
      <c r="C2" s="90"/>
      <c r="D2" s="10" t="s">
        <v>51</v>
      </c>
      <c r="E2" s="10" t="s">
        <v>52</v>
      </c>
      <c r="F2" s="90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 x14ac:dyDescent="0.2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 x14ac:dyDescent="0.2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 x14ac:dyDescent="0.2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 x14ac:dyDescent="0.2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 x14ac:dyDescent="0.2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 x14ac:dyDescent="0.2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 x14ac:dyDescent="0.2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 x14ac:dyDescent="0.2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 x14ac:dyDescent="0.2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 x14ac:dyDescent="0.2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 x14ac:dyDescent="0.2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 x14ac:dyDescent="0.2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 x14ac:dyDescent="0.2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 x14ac:dyDescent="0.2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 x14ac:dyDescent="0.2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 x14ac:dyDescent="0.2">
      <c r="A19" s="91" t="s">
        <v>55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A2"/>
    </sheetView>
  </sheetViews>
  <sheetFormatPr defaultRowHeight="12.75" x14ac:dyDescent="0.2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 x14ac:dyDescent="0.2">
      <c r="A1" t="s">
        <v>86</v>
      </c>
    </row>
    <row r="2" spans="1:17" x14ac:dyDescent="0.2">
      <c r="A2" t="s">
        <v>87</v>
      </c>
    </row>
    <row r="5" spans="1:17" ht="64.5" customHeight="1" x14ac:dyDescent="0.2">
      <c r="A5" s="90" t="s">
        <v>3</v>
      </c>
      <c r="B5" s="90" t="s">
        <v>4</v>
      </c>
      <c r="C5" s="90" t="s">
        <v>10</v>
      </c>
      <c r="D5" s="90" t="s">
        <v>6</v>
      </c>
      <c r="E5" s="90" t="s">
        <v>17</v>
      </c>
      <c r="F5" s="90"/>
      <c r="G5" s="90"/>
      <c r="H5" s="90"/>
      <c r="I5" s="90"/>
      <c r="J5" s="90"/>
      <c r="K5" s="90" t="s">
        <v>37</v>
      </c>
      <c r="L5" s="90"/>
      <c r="M5" s="90"/>
      <c r="N5" s="90"/>
      <c r="O5" s="90"/>
      <c r="P5" s="92" t="s">
        <v>45</v>
      </c>
    </row>
    <row r="6" spans="1:17" ht="76.5" x14ac:dyDescent="0.2">
      <c r="A6" s="90"/>
      <c r="B6" s="90"/>
      <c r="C6" s="90"/>
      <c r="D6" s="90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93"/>
    </row>
    <row r="7" spans="1:17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 x14ac:dyDescent="0.2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 x14ac:dyDescent="0.2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 x14ac:dyDescent="0.2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 x14ac:dyDescent="0.2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 x14ac:dyDescent="0.2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 x14ac:dyDescent="0.2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 x14ac:dyDescent="0.2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 x14ac:dyDescent="0.2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 x14ac:dyDescent="0.2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 x14ac:dyDescent="0.2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 x14ac:dyDescent="0.2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 x14ac:dyDescent="0.2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 x14ac:dyDescent="0.2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="55" zoomScaleNormal="55" workbookViewId="0">
      <selection activeCell="F18" sqref="F18:F22"/>
    </sheetView>
  </sheetViews>
  <sheetFormatPr defaultColWidth="8.85546875" defaultRowHeight="15.75" x14ac:dyDescent="0.25"/>
  <cols>
    <col min="1" max="1" width="6.28515625" style="26" customWidth="1"/>
    <col min="2" max="2" width="11.28515625" style="26" customWidth="1"/>
    <col min="3" max="3" width="30.28515625" style="26" customWidth="1"/>
    <col min="4" max="4" width="41.5703125" style="26" customWidth="1"/>
    <col min="5" max="5" width="29.7109375" style="33" customWidth="1"/>
    <col min="6" max="6" width="11.140625" style="26" customWidth="1"/>
    <col min="7" max="7" width="11.42578125" style="26" customWidth="1"/>
    <col min="8" max="10" width="14.85546875" style="26" customWidth="1"/>
    <col min="11" max="11" width="15.7109375" style="26" customWidth="1"/>
    <col min="12" max="12" width="14.85546875" style="26" customWidth="1"/>
    <col min="13" max="13" width="15.42578125" style="26" customWidth="1"/>
    <col min="14" max="16384" width="8.85546875" style="26"/>
  </cols>
  <sheetData>
    <row r="1" spans="1:13" ht="37.5" customHeight="1" x14ac:dyDescent="0.25">
      <c r="A1" s="28"/>
      <c r="B1" s="29"/>
      <c r="C1" s="29"/>
      <c r="D1" s="29"/>
      <c r="F1" s="29"/>
      <c r="G1" s="29"/>
      <c r="H1" s="102" t="s">
        <v>154</v>
      </c>
      <c r="I1" s="102"/>
      <c r="J1" s="102"/>
      <c r="K1" s="103"/>
      <c r="L1" s="103"/>
      <c r="M1" s="103"/>
    </row>
    <row r="2" spans="1:13" ht="69" customHeight="1" x14ac:dyDescent="0.25">
      <c r="A2" s="104" t="s">
        <v>126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4" spans="1:13" x14ac:dyDescent="0.25">
      <c r="A4" s="106" t="s">
        <v>90</v>
      </c>
      <c r="B4" s="106" t="s">
        <v>4</v>
      </c>
      <c r="C4" s="99" t="s">
        <v>111</v>
      </c>
      <c r="D4" s="108" t="s">
        <v>89</v>
      </c>
      <c r="E4" s="96" t="s">
        <v>114</v>
      </c>
      <c r="F4" s="109"/>
      <c r="G4" s="109"/>
      <c r="H4" s="109"/>
      <c r="I4" s="109"/>
      <c r="J4" s="110"/>
      <c r="K4" s="111" t="s">
        <v>116</v>
      </c>
      <c r="L4" s="112"/>
      <c r="M4" s="113"/>
    </row>
    <row r="5" spans="1:13" x14ac:dyDescent="0.25">
      <c r="A5" s="106"/>
      <c r="B5" s="106"/>
      <c r="C5" s="107"/>
      <c r="D5" s="108"/>
      <c r="E5" s="117" t="s">
        <v>18</v>
      </c>
      <c r="F5" s="108" t="s">
        <v>88</v>
      </c>
      <c r="G5" s="96" t="s">
        <v>115</v>
      </c>
      <c r="H5" s="97"/>
      <c r="I5" s="97"/>
      <c r="J5" s="98"/>
      <c r="K5" s="114"/>
      <c r="L5" s="115"/>
      <c r="M5" s="116"/>
    </row>
    <row r="6" spans="1:13" x14ac:dyDescent="0.25">
      <c r="A6" s="106"/>
      <c r="B6" s="106"/>
      <c r="C6" s="107"/>
      <c r="D6" s="108"/>
      <c r="E6" s="117"/>
      <c r="F6" s="108"/>
      <c r="G6" s="96">
        <v>2024</v>
      </c>
      <c r="H6" s="98"/>
      <c r="I6" s="99">
        <v>2025</v>
      </c>
      <c r="J6" s="99">
        <v>2026</v>
      </c>
      <c r="K6" s="99">
        <v>2024</v>
      </c>
      <c r="L6" s="99">
        <v>2025</v>
      </c>
      <c r="M6" s="99">
        <v>2026</v>
      </c>
    </row>
    <row r="7" spans="1:13" ht="31.5" x14ac:dyDescent="0.25">
      <c r="A7" s="106"/>
      <c r="B7" s="106"/>
      <c r="C7" s="101"/>
      <c r="D7" s="108"/>
      <c r="E7" s="118"/>
      <c r="F7" s="119"/>
      <c r="G7" s="69" t="s">
        <v>125</v>
      </c>
      <c r="H7" s="67" t="s">
        <v>54</v>
      </c>
      <c r="I7" s="100"/>
      <c r="J7" s="100"/>
      <c r="K7" s="101"/>
      <c r="L7" s="101"/>
      <c r="M7" s="101"/>
    </row>
    <row r="8" spans="1:13" x14ac:dyDescent="0.25">
      <c r="A8" s="24">
        <v>1</v>
      </c>
      <c r="B8" s="24">
        <v>2</v>
      </c>
      <c r="C8" s="24">
        <v>3</v>
      </c>
      <c r="D8" s="24">
        <v>4</v>
      </c>
      <c r="E8" s="67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</row>
    <row r="9" spans="1:13" s="42" customFormat="1" x14ac:dyDescent="0.25">
      <c r="A9" s="39" t="s">
        <v>85</v>
      </c>
      <c r="B9" s="39" t="s">
        <v>85</v>
      </c>
      <c r="C9" s="39" t="s">
        <v>85</v>
      </c>
      <c r="D9" s="40" t="s">
        <v>122</v>
      </c>
      <c r="E9" s="39" t="s">
        <v>85</v>
      </c>
      <c r="F9" s="39" t="s">
        <v>85</v>
      </c>
      <c r="G9" s="39" t="s">
        <v>85</v>
      </c>
      <c r="H9" s="39" t="s">
        <v>85</v>
      </c>
      <c r="I9" s="39" t="s">
        <v>85</v>
      </c>
      <c r="J9" s="39" t="s">
        <v>85</v>
      </c>
      <c r="K9" s="41">
        <f>K10+K27+K35</f>
        <v>15638.829999999998</v>
      </c>
      <c r="L9" s="41">
        <f>L10+L27+L35</f>
        <v>9836.7899999999991</v>
      </c>
      <c r="M9" s="41">
        <f>M10+M27+M35</f>
        <v>9836.7899999999991</v>
      </c>
    </row>
    <row r="10" spans="1:13" ht="63" x14ac:dyDescent="0.25">
      <c r="A10" s="43" t="s">
        <v>58</v>
      </c>
      <c r="B10" s="44" t="s">
        <v>85</v>
      </c>
      <c r="C10" s="44" t="s">
        <v>85</v>
      </c>
      <c r="D10" s="45" t="s">
        <v>93</v>
      </c>
      <c r="E10" s="45" t="s">
        <v>106</v>
      </c>
      <c r="F10" s="44" t="s">
        <v>107</v>
      </c>
      <c r="G10" s="44">
        <v>1</v>
      </c>
      <c r="H10" s="44" t="s">
        <v>85</v>
      </c>
      <c r="I10" s="44">
        <v>1</v>
      </c>
      <c r="J10" s="44">
        <v>1</v>
      </c>
      <c r="K10" s="46">
        <f>+K23+K11+K13</f>
        <v>5571.2</v>
      </c>
      <c r="L10" s="46">
        <f t="shared" ref="L10:M10" si="0">+L23+L11+L13</f>
        <v>1558</v>
      </c>
      <c r="M10" s="46">
        <f t="shared" si="0"/>
        <v>1563</v>
      </c>
    </row>
    <row r="11" spans="1:13" ht="31.5" x14ac:dyDescent="0.25">
      <c r="A11" s="51" t="s">
        <v>58</v>
      </c>
      <c r="B11" s="52">
        <v>93112</v>
      </c>
      <c r="C11" s="52" t="s">
        <v>85</v>
      </c>
      <c r="D11" s="55" t="s">
        <v>108</v>
      </c>
      <c r="E11" s="58" t="s">
        <v>96</v>
      </c>
      <c r="F11" s="50" t="s">
        <v>107</v>
      </c>
      <c r="G11" s="50">
        <v>3</v>
      </c>
      <c r="H11" s="50" t="s">
        <v>85</v>
      </c>
      <c r="I11" s="50">
        <v>3</v>
      </c>
      <c r="J11" s="50">
        <v>3</v>
      </c>
      <c r="K11" s="59">
        <f>K12</f>
        <v>300</v>
      </c>
      <c r="L11" s="59">
        <f t="shared" ref="L11:M11" si="1">L12</f>
        <v>300</v>
      </c>
      <c r="M11" s="59">
        <f t="shared" si="1"/>
        <v>300</v>
      </c>
    </row>
    <row r="12" spans="1:13" ht="47.25" x14ac:dyDescent="0.25">
      <c r="A12" s="30" t="s">
        <v>58</v>
      </c>
      <c r="B12" s="67">
        <v>93112</v>
      </c>
      <c r="C12" s="67" t="s">
        <v>94</v>
      </c>
      <c r="D12" s="25" t="s">
        <v>95</v>
      </c>
      <c r="E12" s="68" t="s">
        <v>96</v>
      </c>
      <c r="F12" s="67" t="s">
        <v>91</v>
      </c>
      <c r="G12" s="67">
        <v>3</v>
      </c>
      <c r="H12" s="30" t="s">
        <v>127</v>
      </c>
      <c r="I12" s="30" t="s">
        <v>118</v>
      </c>
      <c r="J12" s="30" t="s">
        <v>118</v>
      </c>
      <c r="K12" s="32">
        <v>300</v>
      </c>
      <c r="L12" s="32">
        <v>300</v>
      </c>
      <c r="M12" s="32">
        <v>300</v>
      </c>
    </row>
    <row r="13" spans="1:13" ht="31.5" x14ac:dyDescent="0.25">
      <c r="A13" s="51" t="s">
        <v>58</v>
      </c>
      <c r="B13" s="52">
        <v>93113</v>
      </c>
      <c r="C13" s="52" t="s">
        <v>85</v>
      </c>
      <c r="D13" s="56" t="s">
        <v>117</v>
      </c>
      <c r="E13" s="58" t="s">
        <v>96</v>
      </c>
      <c r="F13" s="50" t="s">
        <v>107</v>
      </c>
      <c r="G13" s="50">
        <v>9</v>
      </c>
      <c r="H13" s="50" t="s">
        <v>85</v>
      </c>
      <c r="I13" s="50">
        <v>4</v>
      </c>
      <c r="J13" s="50">
        <v>4</v>
      </c>
      <c r="K13" s="59">
        <f>K14+K15+K16+K17+K18+K19+K20+K21+K22</f>
        <v>4311.41</v>
      </c>
      <c r="L13" s="59">
        <f>L14+L15+L16+L17</f>
        <v>1258</v>
      </c>
      <c r="M13" s="59">
        <f>M14+M15+M16+M17</f>
        <v>1263</v>
      </c>
    </row>
    <row r="14" spans="1:13" ht="72.75" customHeight="1" x14ac:dyDescent="0.25">
      <c r="A14" s="30" t="s">
        <v>58</v>
      </c>
      <c r="B14" s="67">
        <v>93113</v>
      </c>
      <c r="C14" s="67" t="s">
        <v>94</v>
      </c>
      <c r="D14" s="27" t="s">
        <v>98</v>
      </c>
      <c r="E14" s="68" t="s">
        <v>97</v>
      </c>
      <c r="F14" s="67" t="s">
        <v>91</v>
      </c>
      <c r="G14" s="67">
        <v>366</v>
      </c>
      <c r="H14" s="30" t="s">
        <v>127</v>
      </c>
      <c r="I14" s="30" t="s">
        <v>120</v>
      </c>
      <c r="J14" s="30" t="s">
        <v>120</v>
      </c>
      <c r="K14" s="32">
        <v>500</v>
      </c>
      <c r="L14" s="32">
        <v>500</v>
      </c>
      <c r="M14" s="32">
        <v>500</v>
      </c>
    </row>
    <row r="15" spans="1:13" ht="47.25" x14ac:dyDescent="0.25">
      <c r="A15" s="30" t="s">
        <v>58</v>
      </c>
      <c r="B15" s="67">
        <v>93113</v>
      </c>
      <c r="C15" s="67" t="s">
        <v>94</v>
      </c>
      <c r="D15" s="27" t="s">
        <v>99</v>
      </c>
      <c r="E15" s="68" t="s">
        <v>100</v>
      </c>
      <c r="F15" s="67" t="s">
        <v>91</v>
      </c>
      <c r="G15" s="67">
        <v>1</v>
      </c>
      <c r="H15" s="30" t="s">
        <v>127</v>
      </c>
      <c r="I15" s="30" t="s">
        <v>119</v>
      </c>
      <c r="J15" s="30" t="s">
        <v>119</v>
      </c>
      <c r="K15" s="32">
        <v>456</v>
      </c>
      <c r="L15" s="32">
        <v>456</v>
      </c>
      <c r="M15" s="32">
        <v>456</v>
      </c>
    </row>
    <row r="16" spans="1:13" ht="31.5" x14ac:dyDescent="0.25">
      <c r="A16" s="30" t="s">
        <v>58</v>
      </c>
      <c r="B16" s="67">
        <v>93113</v>
      </c>
      <c r="C16" s="67" t="s">
        <v>94</v>
      </c>
      <c r="D16" s="27" t="s">
        <v>101</v>
      </c>
      <c r="E16" s="68" t="s">
        <v>96</v>
      </c>
      <c r="F16" s="67" t="s">
        <v>91</v>
      </c>
      <c r="G16" s="67">
        <v>1</v>
      </c>
      <c r="H16" s="30" t="s">
        <v>127</v>
      </c>
      <c r="I16" s="30" t="s">
        <v>119</v>
      </c>
      <c r="J16" s="30" t="s">
        <v>119</v>
      </c>
      <c r="K16" s="32">
        <v>192</v>
      </c>
      <c r="L16" s="32">
        <v>192</v>
      </c>
      <c r="M16" s="32">
        <v>192</v>
      </c>
    </row>
    <row r="17" spans="1:13" ht="63" x14ac:dyDescent="0.25">
      <c r="A17" s="30" t="s">
        <v>58</v>
      </c>
      <c r="B17" s="67">
        <v>93113</v>
      </c>
      <c r="C17" s="67" t="s">
        <v>94</v>
      </c>
      <c r="D17" s="27" t="s">
        <v>128</v>
      </c>
      <c r="E17" s="68" t="s">
        <v>129</v>
      </c>
      <c r="F17" s="71" t="s">
        <v>91</v>
      </c>
      <c r="G17" s="71">
        <v>1</v>
      </c>
      <c r="H17" s="30" t="s">
        <v>127</v>
      </c>
      <c r="I17" s="67">
        <v>1</v>
      </c>
      <c r="J17" s="67">
        <v>1</v>
      </c>
      <c r="K17" s="32">
        <v>80</v>
      </c>
      <c r="L17" s="32">
        <v>110</v>
      </c>
      <c r="M17" s="32">
        <v>115</v>
      </c>
    </row>
    <row r="18" spans="1:13" ht="44.25" customHeight="1" x14ac:dyDescent="0.25">
      <c r="A18" s="30" t="str">
        <f t="shared" ref="A18:C22" si="2">A17</f>
        <v>01</v>
      </c>
      <c r="B18" s="30">
        <f t="shared" si="2"/>
        <v>93113</v>
      </c>
      <c r="C18" s="30" t="str">
        <f t="shared" si="2"/>
        <v>МКУ "Управление по делам ГО и ЧС г. Калининграда"</v>
      </c>
      <c r="D18" s="75" t="s">
        <v>135</v>
      </c>
      <c r="E18" s="74" t="s">
        <v>136</v>
      </c>
      <c r="F18" s="76" t="str">
        <f t="shared" ref="F18:F22" si="3">$F$17</f>
        <v xml:space="preserve">ед. </v>
      </c>
      <c r="G18" s="73">
        <v>2800</v>
      </c>
      <c r="H18" s="30" t="s">
        <v>127</v>
      </c>
      <c r="I18" s="73">
        <v>0</v>
      </c>
      <c r="J18" s="73">
        <v>0</v>
      </c>
      <c r="K18" s="32">
        <f>1461.6-33.6</f>
        <v>1428</v>
      </c>
      <c r="L18" s="32">
        <v>0</v>
      </c>
      <c r="M18" s="32">
        <v>0</v>
      </c>
    </row>
    <row r="19" spans="1:13" ht="31.5" x14ac:dyDescent="0.25">
      <c r="A19" s="30" t="str">
        <f t="shared" si="2"/>
        <v>01</v>
      </c>
      <c r="B19" s="30">
        <f t="shared" si="2"/>
        <v>93113</v>
      </c>
      <c r="C19" s="30" t="str">
        <f t="shared" si="2"/>
        <v>МКУ "Управление по делам ГО и ЧС г. Калининграда"</v>
      </c>
      <c r="D19" s="75" t="s">
        <v>137</v>
      </c>
      <c r="E19" s="74" t="s">
        <v>138</v>
      </c>
      <c r="F19" s="76" t="str">
        <f t="shared" si="3"/>
        <v xml:space="preserve">ед. </v>
      </c>
      <c r="G19" s="73">
        <v>1503</v>
      </c>
      <c r="H19" s="30" t="s">
        <v>127</v>
      </c>
      <c r="I19" s="73">
        <v>0</v>
      </c>
      <c r="J19" s="73">
        <v>0</v>
      </c>
      <c r="K19" s="32">
        <v>634.27</v>
      </c>
      <c r="L19" s="32">
        <v>0</v>
      </c>
      <c r="M19" s="32">
        <v>0</v>
      </c>
    </row>
    <row r="20" spans="1:13" ht="31.5" x14ac:dyDescent="0.25">
      <c r="A20" s="30" t="str">
        <f t="shared" si="2"/>
        <v>01</v>
      </c>
      <c r="B20" s="30">
        <f t="shared" si="2"/>
        <v>93113</v>
      </c>
      <c r="C20" s="30" t="str">
        <f t="shared" si="2"/>
        <v>МКУ "Управление по делам ГО и ЧС г. Калининграда"</v>
      </c>
      <c r="D20" s="75" t="s">
        <v>139</v>
      </c>
      <c r="E20" s="74" t="s">
        <v>140</v>
      </c>
      <c r="F20" s="76" t="str">
        <f t="shared" si="3"/>
        <v xml:space="preserve">ед. </v>
      </c>
      <c r="G20" s="73">
        <v>600</v>
      </c>
      <c r="H20" s="30" t="s">
        <v>127</v>
      </c>
      <c r="I20" s="73">
        <v>0</v>
      </c>
      <c r="J20" s="73">
        <v>0</v>
      </c>
      <c r="K20" s="32">
        <f>474-34.8</f>
        <v>439.2</v>
      </c>
      <c r="L20" s="32">
        <v>0</v>
      </c>
      <c r="M20" s="32">
        <v>0</v>
      </c>
    </row>
    <row r="21" spans="1:13" ht="31.5" x14ac:dyDescent="0.25">
      <c r="A21" s="30" t="str">
        <f t="shared" si="2"/>
        <v>01</v>
      </c>
      <c r="B21" s="30">
        <f t="shared" si="2"/>
        <v>93113</v>
      </c>
      <c r="C21" s="30" t="str">
        <f t="shared" si="2"/>
        <v>МКУ "Управление по делам ГО и ЧС г. Калининграда"</v>
      </c>
      <c r="D21" s="75" t="s">
        <v>141</v>
      </c>
      <c r="E21" s="74" t="s">
        <v>140</v>
      </c>
      <c r="F21" s="76" t="str">
        <f t="shared" si="3"/>
        <v xml:space="preserve">ед. </v>
      </c>
      <c r="G21" s="73">
        <v>600</v>
      </c>
      <c r="H21" s="30" t="s">
        <v>127</v>
      </c>
      <c r="I21" s="73">
        <v>0</v>
      </c>
      <c r="J21" s="73">
        <v>0</v>
      </c>
      <c r="K21" s="32">
        <v>366</v>
      </c>
      <c r="L21" s="32">
        <v>0</v>
      </c>
      <c r="M21" s="32">
        <v>0</v>
      </c>
    </row>
    <row r="22" spans="1:13" ht="31.5" x14ac:dyDescent="0.25">
      <c r="A22" s="30" t="str">
        <f t="shared" si="2"/>
        <v>01</v>
      </c>
      <c r="B22" s="30">
        <f t="shared" si="2"/>
        <v>93113</v>
      </c>
      <c r="C22" s="30" t="str">
        <f t="shared" si="2"/>
        <v>МКУ "Управление по делам ГО и ЧС г. Калининграда"</v>
      </c>
      <c r="D22" s="75" t="s">
        <v>142</v>
      </c>
      <c r="E22" s="74" t="s">
        <v>140</v>
      </c>
      <c r="F22" s="76" t="str">
        <f t="shared" si="3"/>
        <v xml:space="preserve">ед. </v>
      </c>
      <c r="G22" s="73">
        <v>151</v>
      </c>
      <c r="H22" s="30" t="s">
        <v>127</v>
      </c>
      <c r="I22" s="73">
        <v>0</v>
      </c>
      <c r="J22" s="73">
        <v>0</v>
      </c>
      <c r="K22" s="32">
        <f>229.66-13.72</f>
        <v>215.94</v>
      </c>
      <c r="L22" s="32">
        <v>0</v>
      </c>
      <c r="M22" s="32">
        <v>0</v>
      </c>
    </row>
    <row r="23" spans="1:13" x14ac:dyDescent="0.25">
      <c r="A23" s="51" t="s">
        <v>58</v>
      </c>
      <c r="B23" s="52">
        <v>11891</v>
      </c>
      <c r="C23" s="52" t="s">
        <v>85</v>
      </c>
      <c r="D23" s="78" t="s">
        <v>143</v>
      </c>
      <c r="E23" s="50" t="s">
        <v>85</v>
      </c>
      <c r="F23" s="79" t="s">
        <v>85</v>
      </c>
      <c r="G23" s="50" t="s">
        <v>85</v>
      </c>
      <c r="H23" s="80" t="s">
        <v>85</v>
      </c>
      <c r="I23" s="50" t="s">
        <v>85</v>
      </c>
      <c r="J23" s="50" t="s">
        <v>85</v>
      </c>
      <c r="K23" s="59">
        <f>K24+K25+K26</f>
        <v>959.79</v>
      </c>
      <c r="L23" s="59">
        <f t="shared" ref="L23:M23" si="4">L24+L25+L26</f>
        <v>0</v>
      </c>
      <c r="M23" s="59">
        <f t="shared" si="4"/>
        <v>0</v>
      </c>
    </row>
    <row r="24" spans="1:13" ht="39.75" customHeight="1" x14ac:dyDescent="0.25">
      <c r="A24" s="30" t="s">
        <v>58</v>
      </c>
      <c r="B24" s="30" t="s">
        <v>144</v>
      </c>
      <c r="C24" s="30" t="str">
        <f>$C$22</f>
        <v>МКУ "Управление по делам ГО и ЧС г. Калининграда"</v>
      </c>
      <c r="D24" s="27" t="s">
        <v>145</v>
      </c>
      <c r="E24" s="82" t="s">
        <v>96</v>
      </c>
      <c r="F24" s="81" t="s">
        <v>91</v>
      </c>
      <c r="G24" s="81">
        <v>1</v>
      </c>
      <c r="H24" s="30" t="s">
        <v>155</v>
      </c>
      <c r="I24" s="81">
        <v>0</v>
      </c>
      <c r="J24" s="81">
        <v>0</v>
      </c>
      <c r="K24" s="32">
        <v>462.27</v>
      </c>
      <c r="L24" s="32">
        <v>0</v>
      </c>
      <c r="M24" s="32">
        <v>0</v>
      </c>
    </row>
    <row r="25" spans="1:13" ht="186" customHeight="1" x14ac:dyDescent="0.25">
      <c r="A25" s="30" t="s">
        <v>58</v>
      </c>
      <c r="B25" s="30" t="s">
        <v>144</v>
      </c>
      <c r="C25" s="30" t="s">
        <v>148</v>
      </c>
      <c r="D25" s="27" t="s">
        <v>149</v>
      </c>
      <c r="E25" s="82" t="str">
        <f>$E$24</f>
        <v>количество полученных услуг</v>
      </c>
      <c r="F25" s="81" t="s">
        <v>107</v>
      </c>
      <c r="G25" s="81">
        <v>2</v>
      </c>
      <c r="H25" s="30" t="s">
        <v>127</v>
      </c>
      <c r="I25" s="81">
        <v>0</v>
      </c>
      <c r="J25" s="81">
        <v>0</v>
      </c>
      <c r="K25" s="32">
        <v>477.86</v>
      </c>
      <c r="L25" s="32">
        <v>0</v>
      </c>
      <c r="M25" s="32">
        <v>0</v>
      </c>
    </row>
    <row r="26" spans="1:13" ht="51" customHeight="1" x14ac:dyDescent="0.25">
      <c r="A26" s="30" t="s">
        <v>58</v>
      </c>
      <c r="B26" s="30" t="s">
        <v>144</v>
      </c>
      <c r="C26" s="30" t="s">
        <v>148</v>
      </c>
      <c r="D26" s="27" t="s">
        <v>150</v>
      </c>
      <c r="E26" s="82" t="s">
        <v>151</v>
      </c>
      <c r="F26" s="81" t="s">
        <v>152</v>
      </c>
      <c r="G26" s="81">
        <v>1</v>
      </c>
      <c r="H26" s="30" t="s">
        <v>153</v>
      </c>
      <c r="I26" s="81">
        <v>0</v>
      </c>
      <c r="J26" s="81">
        <v>0</v>
      </c>
      <c r="K26" s="32">
        <v>19.66</v>
      </c>
      <c r="L26" s="32">
        <v>0</v>
      </c>
      <c r="M26" s="32">
        <v>0</v>
      </c>
    </row>
    <row r="27" spans="1:13" ht="31.5" x14ac:dyDescent="0.25">
      <c r="A27" s="77" t="s">
        <v>59</v>
      </c>
      <c r="B27" s="47" t="s">
        <v>85</v>
      </c>
      <c r="C27" s="47" t="s">
        <v>85</v>
      </c>
      <c r="D27" s="83" t="s">
        <v>102</v>
      </c>
      <c r="E27" s="84" t="s">
        <v>146</v>
      </c>
      <c r="F27" s="48" t="s">
        <v>107</v>
      </c>
      <c r="G27" s="85" t="s">
        <v>160</v>
      </c>
      <c r="H27" s="85" t="s">
        <v>85</v>
      </c>
      <c r="I27" s="85" t="s">
        <v>147</v>
      </c>
      <c r="J27" s="85" t="s">
        <v>147</v>
      </c>
      <c r="K27" s="86">
        <f>K28</f>
        <v>8208.83</v>
      </c>
      <c r="L27" s="86">
        <f t="shared" ref="L27:M27" si="5">L28</f>
        <v>6419.99</v>
      </c>
      <c r="M27" s="46">
        <f t="shared" si="5"/>
        <v>6414.99</v>
      </c>
    </row>
    <row r="28" spans="1:13" ht="53.25" customHeight="1" x14ac:dyDescent="0.25">
      <c r="A28" s="51" t="s">
        <v>59</v>
      </c>
      <c r="B28" s="52">
        <v>93111</v>
      </c>
      <c r="C28" s="52" t="s">
        <v>85</v>
      </c>
      <c r="D28" s="54" t="s">
        <v>123</v>
      </c>
      <c r="E28" s="57" t="s">
        <v>96</v>
      </c>
      <c r="F28" s="52" t="s">
        <v>107</v>
      </c>
      <c r="G28" s="52">
        <f>G29+G30</f>
        <v>60</v>
      </c>
      <c r="H28" s="52" t="s">
        <v>85</v>
      </c>
      <c r="I28" s="52">
        <f>I29+I30</f>
        <v>60</v>
      </c>
      <c r="J28" s="52">
        <f>J29+J30</f>
        <v>60</v>
      </c>
      <c r="K28" s="53">
        <f>K29+K30+K31++K32+K33+K34</f>
        <v>8208.83</v>
      </c>
      <c r="L28" s="53">
        <f t="shared" ref="L28:M28" si="6">L29+L30+L31++L32+L33</f>
        <v>6419.99</v>
      </c>
      <c r="M28" s="53">
        <f t="shared" si="6"/>
        <v>6414.99</v>
      </c>
    </row>
    <row r="29" spans="1:13" ht="63" x14ac:dyDescent="0.25">
      <c r="A29" s="30" t="s">
        <v>59</v>
      </c>
      <c r="B29" s="67">
        <v>93111</v>
      </c>
      <c r="C29" s="67" t="s">
        <v>94</v>
      </c>
      <c r="D29" s="36" t="s">
        <v>112</v>
      </c>
      <c r="E29" s="68" t="s">
        <v>96</v>
      </c>
      <c r="F29" s="66" t="s">
        <v>91</v>
      </c>
      <c r="G29" s="67">
        <v>40</v>
      </c>
      <c r="H29" s="30" t="s">
        <v>127</v>
      </c>
      <c r="I29" s="30" t="s">
        <v>130</v>
      </c>
      <c r="J29" s="30" t="s">
        <v>130</v>
      </c>
      <c r="K29" s="32">
        <v>300</v>
      </c>
      <c r="L29" s="32">
        <v>300</v>
      </c>
      <c r="M29" s="32">
        <v>300</v>
      </c>
    </row>
    <row r="30" spans="1:13" ht="94.5" x14ac:dyDescent="0.25">
      <c r="A30" s="30" t="s">
        <v>59</v>
      </c>
      <c r="B30" s="67">
        <v>93111</v>
      </c>
      <c r="C30" s="67" t="s">
        <v>94</v>
      </c>
      <c r="D30" s="36" t="s">
        <v>113</v>
      </c>
      <c r="E30" s="68" t="s">
        <v>96</v>
      </c>
      <c r="F30" s="66" t="s">
        <v>91</v>
      </c>
      <c r="G30" s="67">
        <v>20</v>
      </c>
      <c r="H30" s="30" t="s">
        <v>127</v>
      </c>
      <c r="I30" s="30" t="s">
        <v>131</v>
      </c>
      <c r="J30" s="30" t="s">
        <v>131</v>
      </c>
      <c r="K30" s="32">
        <v>2500</v>
      </c>
      <c r="L30" s="32">
        <v>2500</v>
      </c>
      <c r="M30" s="32">
        <v>2500</v>
      </c>
    </row>
    <row r="31" spans="1:13" ht="31.5" x14ac:dyDescent="0.25">
      <c r="A31" s="30" t="s">
        <v>59</v>
      </c>
      <c r="B31" s="67">
        <v>93111</v>
      </c>
      <c r="C31" s="67" t="s">
        <v>94</v>
      </c>
      <c r="D31" s="36" t="s">
        <v>132</v>
      </c>
      <c r="E31" s="68" t="s">
        <v>96</v>
      </c>
      <c r="F31" s="66" t="s">
        <v>91</v>
      </c>
      <c r="G31" s="67">
        <v>1</v>
      </c>
      <c r="H31" s="30" t="s">
        <v>127</v>
      </c>
      <c r="I31" s="30" t="s">
        <v>119</v>
      </c>
      <c r="J31" s="30" t="s">
        <v>119</v>
      </c>
      <c r="K31" s="32">
        <f>2900-3.39-37.77</f>
        <v>2858.84</v>
      </c>
      <c r="L31" s="32">
        <v>2900</v>
      </c>
      <c r="M31" s="32">
        <v>2900</v>
      </c>
    </row>
    <row r="32" spans="1:13" ht="47.25" x14ac:dyDescent="0.25">
      <c r="A32" s="30" t="s">
        <v>59</v>
      </c>
      <c r="B32" s="71">
        <v>93111</v>
      </c>
      <c r="C32" s="71" t="s">
        <v>94</v>
      </c>
      <c r="D32" s="36" t="s">
        <v>133</v>
      </c>
      <c r="E32" s="72" t="s">
        <v>96</v>
      </c>
      <c r="F32" s="70" t="s">
        <v>91</v>
      </c>
      <c r="G32" s="71">
        <v>1</v>
      </c>
      <c r="H32" s="30" t="s">
        <v>127</v>
      </c>
      <c r="I32" s="30" t="s">
        <v>119</v>
      </c>
      <c r="J32" s="30" t="s">
        <v>119</v>
      </c>
      <c r="K32" s="32">
        <v>249.99</v>
      </c>
      <c r="L32" s="32">
        <v>219.99</v>
      </c>
      <c r="M32" s="32">
        <v>214.99</v>
      </c>
    </row>
    <row r="33" spans="1:13" ht="65.25" customHeight="1" x14ac:dyDescent="0.25">
      <c r="A33" s="30" t="s">
        <v>59</v>
      </c>
      <c r="B33" s="71">
        <v>93111</v>
      </c>
      <c r="C33" s="71" t="s">
        <v>94</v>
      </c>
      <c r="D33" s="36" t="s">
        <v>134</v>
      </c>
      <c r="E33" s="72" t="s">
        <v>96</v>
      </c>
      <c r="F33" s="70" t="s">
        <v>91</v>
      </c>
      <c r="G33" s="71">
        <v>2</v>
      </c>
      <c r="H33" s="30" t="s">
        <v>127</v>
      </c>
      <c r="I33" s="30" t="s">
        <v>121</v>
      </c>
      <c r="J33" s="30" t="s">
        <v>121</v>
      </c>
      <c r="K33" s="32">
        <v>500</v>
      </c>
      <c r="L33" s="32">
        <v>500</v>
      </c>
      <c r="M33" s="32">
        <v>500</v>
      </c>
    </row>
    <row r="34" spans="1:13" ht="65.25" customHeight="1" x14ac:dyDescent="0.25">
      <c r="A34" s="30" t="s">
        <v>59</v>
      </c>
      <c r="B34" s="88">
        <v>93111</v>
      </c>
      <c r="C34" s="30" t="s">
        <v>156</v>
      </c>
      <c r="D34" s="36" t="s">
        <v>157</v>
      </c>
      <c r="E34" s="89" t="s">
        <v>158</v>
      </c>
      <c r="F34" s="87" t="s">
        <v>107</v>
      </c>
      <c r="G34" s="88">
        <v>1</v>
      </c>
      <c r="H34" s="30" t="s">
        <v>127</v>
      </c>
      <c r="I34" s="30" t="s">
        <v>159</v>
      </c>
      <c r="J34" s="30" t="s">
        <v>159</v>
      </c>
      <c r="K34" s="32">
        <v>1800</v>
      </c>
      <c r="L34" s="32">
        <v>0</v>
      </c>
      <c r="M34" s="32">
        <v>0</v>
      </c>
    </row>
    <row r="35" spans="1:13" ht="47.25" x14ac:dyDescent="0.25">
      <c r="A35" s="43" t="s">
        <v>92</v>
      </c>
      <c r="B35" s="44" t="s">
        <v>85</v>
      </c>
      <c r="C35" s="44" t="s">
        <v>85</v>
      </c>
      <c r="D35" s="49" t="s">
        <v>103</v>
      </c>
      <c r="E35" s="45" t="s">
        <v>124</v>
      </c>
      <c r="F35" s="60" t="s">
        <v>85</v>
      </c>
      <c r="G35" s="44">
        <v>1</v>
      </c>
      <c r="H35" s="43" t="s">
        <v>85</v>
      </c>
      <c r="I35" s="43" t="s">
        <v>119</v>
      </c>
      <c r="J35" s="43" t="s">
        <v>119</v>
      </c>
      <c r="K35" s="46">
        <f>K36</f>
        <v>1858.8</v>
      </c>
      <c r="L35" s="46">
        <f t="shared" ref="L35:M35" si="7">L36</f>
        <v>1858.8</v>
      </c>
      <c r="M35" s="46">
        <f t="shared" si="7"/>
        <v>1858.8</v>
      </c>
    </row>
    <row r="36" spans="1:13" ht="47.25" x14ac:dyDescent="0.25">
      <c r="A36" s="61" t="s">
        <v>92</v>
      </c>
      <c r="B36" s="62">
        <v>93114</v>
      </c>
      <c r="C36" s="62" t="s">
        <v>85</v>
      </c>
      <c r="D36" s="63" t="s">
        <v>109</v>
      </c>
      <c r="E36" s="64" t="s">
        <v>96</v>
      </c>
      <c r="F36" s="62" t="s">
        <v>85</v>
      </c>
      <c r="G36" s="62">
        <v>3</v>
      </c>
      <c r="H36" s="62" t="s">
        <v>85</v>
      </c>
      <c r="I36" s="62">
        <v>3</v>
      </c>
      <c r="J36" s="62">
        <v>3</v>
      </c>
      <c r="K36" s="65">
        <f t="shared" ref="K36:M36" si="8">K37+K38+K39</f>
        <v>1858.8</v>
      </c>
      <c r="L36" s="65">
        <f t="shared" si="8"/>
        <v>1858.8</v>
      </c>
      <c r="M36" s="65">
        <f t="shared" si="8"/>
        <v>1858.8</v>
      </c>
    </row>
    <row r="37" spans="1:13" ht="31.5" x14ac:dyDescent="0.25">
      <c r="A37" s="30" t="s">
        <v>92</v>
      </c>
      <c r="B37" s="67">
        <v>93114</v>
      </c>
      <c r="C37" s="67" t="s">
        <v>94</v>
      </c>
      <c r="D37" s="35" t="s">
        <v>110</v>
      </c>
      <c r="E37" s="37" t="s">
        <v>96</v>
      </c>
      <c r="F37" s="67" t="s">
        <v>91</v>
      </c>
      <c r="G37" s="67">
        <v>1</v>
      </c>
      <c r="H37" s="30" t="s">
        <v>127</v>
      </c>
      <c r="I37" s="30" t="s">
        <v>119</v>
      </c>
      <c r="J37" s="30" t="s">
        <v>119</v>
      </c>
      <c r="K37" s="38">
        <v>694.8</v>
      </c>
      <c r="L37" s="38">
        <v>636</v>
      </c>
      <c r="M37" s="38">
        <v>636</v>
      </c>
    </row>
    <row r="38" spans="1:13" ht="63" x14ac:dyDescent="0.25">
      <c r="A38" s="30" t="s">
        <v>92</v>
      </c>
      <c r="B38" s="67">
        <v>93114</v>
      </c>
      <c r="C38" s="67" t="s">
        <v>94</v>
      </c>
      <c r="D38" s="31" t="s">
        <v>104</v>
      </c>
      <c r="E38" s="37" t="s">
        <v>96</v>
      </c>
      <c r="F38" s="67" t="s">
        <v>91</v>
      </c>
      <c r="G38" s="67">
        <v>1</v>
      </c>
      <c r="H38" s="30" t="s">
        <v>127</v>
      </c>
      <c r="I38" s="30" t="s">
        <v>119</v>
      </c>
      <c r="J38" s="30" t="s">
        <v>119</v>
      </c>
      <c r="K38" s="34">
        <v>372</v>
      </c>
      <c r="L38" s="34">
        <v>358.8</v>
      </c>
      <c r="M38" s="34">
        <v>358.8</v>
      </c>
    </row>
    <row r="39" spans="1:13" ht="47.25" x14ac:dyDescent="0.25">
      <c r="A39" s="30" t="s">
        <v>92</v>
      </c>
      <c r="B39" s="67">
        <v>93114</v>
      </c>
      <c r="C39" s="67" t="s">
        <v>94</v>
      </c>
      <c r="D39" s="31" t="s">
        <v>105</v>
      </c>
      <c r="E39" s="37" t="s">
        <v>96</v>
      </c>
      <c r="F39" s="67" t="s">
        <v>91</v>
      </c>
      <c r="G39" s="67">
        <v>1</v>
      </c>
      <c r="H39" s="30" t="s">
        <v>127</v>
      </c>
      <c r="I39" s="30" t="s">
        <v>119</v>
      </c>
      <c r="J39" s="30" t="s">
        <v>119</v>
      </c>
      <c r="K39" s="34">
        <v>792</v>
      </c>
      <c r="L39" s="34">
        <v>864</v>
      </c>
      <c r="M39" s="34">
        <v>864</v>
      </c>
    </row>
    <row r="42" spans="1:13" x14ac:dyDescent="0.25">
      <c r="C42" s="94"/>
      <c r="D42" s="95"/>
      <c r="E42" s="95"/>
      <c r="F42" s="95"/>
      <c r="G42" s="95"/>
      <c r="H42" s="95"/>
      <c r="I42" s="95"/>
      <c r="J42" s="95"/>
      <c r="K42" s="95"/>
    </row>
  </sheetData>
  <mergeCells count="18">
    <mergeCell ref="H1:M1"/>
    <mergeCell ref="A2:M2"/>
    <mergeCell ref="A4:A7"/>
    <mergeCell ref="B4:B7"/>
    <mergeCell ref="C4:C7"/>
    <mergeCell ref="D4:D7"/>
    <mergeCell ref="E4:J4"/>
    <mergeCell ref="K4:M5"/>
    <mergeCell ref="E5:E7"/>
    <mergeCell ref="F5:F7"/>
    <mergeCell ref="M6:M7"/>
    <mergeCell ref="L6:L7"/>
    <mergeCell ref="C42:K42"/>
    <mergeCell ref="G5:J5"/>
    <mergeCell ref="G6:H6"/>
    <mergeCell ref="I6:I7"/>
    <mergeCell ref="J6:J7"/>
    <mergeCell ref="K6:K7"/>
  </mergeCells>
  <printOptions horizontalCentered="1"/>
  <pageMargins left="0.78740157480314965" right="0.78740157480314965" top="0.19685039370078741" bottom="0.19685039370078741" header="0.31496062992125984" footer="0.31496062992125984"/>
  <pageSetup paperSize="9" scale="5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пример</vt:lpstr>
      <vt:lpstr>квартальный отчет Вариант 1</vt:lpstr>
      <vt:lpstr>Приложение 5 (2)</vt:lpstr>
      <vt:lpstr>'Приложение 5 (2)'!Заголовки_для_печати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Local</cp:lastModifiedBy>
  <cp:lastPrinted>2024-04-16T12:16:59Z</cp:lastPrinted>
  <dcterms:created xsi:type="dcterms:W3CDTF">2020-09-17T13:48:54Z</dcterms:created>
  <dcterms:modified xsi:type="dcterms:W3CDTF">2024-08-19T12:53:33Z</dcterms:modified>
</cp:coreProperties>
</file>