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cal\Desktop\Мои документы\документы\2024\МП\приказы\приказ август\"/>
    </mc:Choice>
  </mc:AlternateContent>
  <bookViews>
    <workbookView xWindow="0" yWindow="0" windowWidth="28800" windowHeight="12420" firstSheet="2" activeTab="2"/>
  </bookViews>
  <sheets>
    <sheet name="пример" sheetId="8" state="hidden" r:id="rId1"/>
    <sheet name="квартальный отчет Вариант 1" sheetId="4" state="hidden" r:id="rId2"/>
    <sheet name="Приложение" sheetId="16" r:id="rId3"/>
  </sheets>
  <externalReferences>
    <externalReference r:id="rId4"/>
    <externalReference r:id="rId5"/>
    <externalReference r:id="rId6"/>
  </externalReferences>
  <definedNames>
    <definedName name="_xlnm._FilterDatabase" localSheetId="0" hidden="1">пример!$A$3:$O$16</definedName>
    <definedName name="_xlnm.Print_Titles" localSheetId="2">Приложение!$9:$9</definedName>
    <definedName name="километр" localSheetId="1">#REF!</definedName>
    <definedName name="километр" localSheetId="0">#REF!</definedName>
    <definedName name="километр">#REF!</definedName>
  </definedNames>
  <calcPr calcId="152511"/>
</workbook>
</file>

<file path=xl/calcChain.xml><?xml version="1.0" encoding="utf-8"?>
<calcChain xmlns="http://schemas.openxmlformats.org/spreadsheetml/2006/main">
  <c r="L10" i="16" l="1"/>
  <c r="K18" i="16" l="1"/>
  <c r="G65" i="16" l="1"/>
  <c r="G18" i="16"/>
  <c r="K35" i="16"/>
  <c r="D37" i="16"/>
  <c r="E37" i="16"/>
  <c r="F37" i="16"/>
  <c r="E40" i="16"/>
  <c r="K39" i="16"/>
  <c r="K22" i="16" l="1"/>
  <c r="K68" i="16" l="1"/>
  <c r="M18" i="16" l="1"/>
  <c r="L20" i="16"/>
  <c r="K38" i="16" l="1"/>
  <c r="K19" i="16" l="1"/>
  <c r="M16" i="16"/>
  <c r="L16" i="16"/>
  <c r="K16" i="16"/>
  <c r="K72" i="16" l="1"/>
  <c r="D27" i="16"/>
  <c r="D22" i="16"/>
  <c r="D21" i="16"/>
  <c r="K85" i="16" l="1"/>
  <c r="M85" i="16"/>
  <c r="L85" i="16"/>
  <c r="B55" i="16" l="1"/>
  <c r="C55" i="16"/>
  <c r="E55" i="16"/>
  <c r="F55" i="16"/>
  <c r="G55" i="16"/>
  <c r="F52" i="16"/>
  <c r="L52" i="16"/>
  <c r="M52" i="16"/>
  <c r="F53" i="16"/>
  <c r="E43" i="16"/>
  <c r="F43" i="16"/>
  <c r="G43" i="16"/>
  <c r="E44" i="16"/>
  <c r="F44" i="16"/>
  <c r="G44" i="16"/>
  <c r="F45" i="16"/>
  <c r="G45" i="16"/>
  <c r="L45" i="16"/>
  <c r="M45" i="16"/>
  <c r="L39" i="16" l="1"/>
  <c r="M39" i="16"/>
  <c r="M35" i="16"/>
  <c r="M34" i="16" s="1"/>
  <c r="L35" i="16"/>
  <c r="L34" i="16" s="1"/>
  <c r="K14" i="16" l="1"/>
  <c r="K34" i="16" l="1"/>
  <c r="M14" i="16"/>
  <c r="L14" i="16"/>
  <c r="M12" i="16" l="1"/>
  <c r="M11" i="16" s="1"/>
  <c r="L12" i="16"/>
  <c r="L11" i="16" s="1"/>
  <c r="M70" i="16"/>
  <c r="L70" i="16"/>
  <c r="M81" i="16"/>
  <c r="L81" i="16"/>
  <c r="M83" i="16"/>
  <c r="L83" i="16"/>
  <c r="M77" i="16"/>
  <c r="L77" i="16"/>
  <c r="M79" i="16"/>
  <c r="L79" i="16"/>
  <c r="M72" i="16"/>
  <c r="L72" i="16"/>
  <c r="L69" i="16" l="1"/>
  <c r="L76" i="16"/>
  <c r="M76" i="16"/>
  <c r="M69" i="16"/>
  <c r="M67" i="16"/>
  <c r="L67" i="16"/>
  <c r="M65" i="16"/>
  <c r="L65" i="16"/>
  <c r="M62" i="16"/>
  <c r="M61" i="16" s="1"/>
  <c r="L62" i="16"/>
  <c r="L61" i="16" s="1"/>
  <c r="K77" i="16"/>
  <c r="L64" i="16" l="1"/>
  <c r="M64" i="16"/>
  <c r="M10" i="16" l="1"/>
  <c r="K81" i="16"/>
  <c r="K83" i="16" l="1"/>
  <c r="K79" i="16"/>
  <c r="K76" i="16" s="1"/>
  <c r="K70" i="16"/>
  <c r="K67" i="16"/>
  <c r="K65" i="16"/>
  <c r="K62" i="16"/>
  <c r="K61" i="16" s="1"/>
  <c r="K64" i="16" l="1"/>
  <c r="K69" i="16"/>
  <c r="K12" i="16"/>
  <c r="K11" i="16" s="1"/>
  <c r="K10" i="16" l="1"/>
  <c r="L17" i="8"/>
  <c r="L18" i="8"/>
  <c r="L12" i="8"/>
  <c r="L13" i="8"/>
  <c r="L14" i="8"/>
  <c r="L15" i="8"/>
  <c r="L16" i="8"/>
  <c r="L11" i="8"/>
  <c r="L9" i="8"/>
  <c r="L7" i="8"/>
  <c r="L8" i="8"/>
  <c r="L6" i="8"/>
  <c r="M10" i="8"/>
  <c r="N10" i="8"/>
  <c r="O10" i="8"/>
  <c r="K10" i="8"/>
  <c r="M5" i="8"/>
  <c r="N5" i="8"/>
  <c r="O5" i="8"/>
  <c r="K5" i="8"/>
  <c r="L5" i="8" l="1"/>
  <c r="L10" i="8"/>
  <c r="Q10" i="4"/>
</calcChain>
</file>

<file path=xl/sharedStrings.xml><?xml version="1.0" encoding="utf-8"?>
<sst xmlns="http://schemas.openxmlformats.org/spreadsheetml/2006/main" count="764" uniqueCount="249">
  <si>
    <t>Учреждение 1</t>
  </si>
  <si>
    <t>…</t>
  </si>
  <si>
    <t>Учреждение 2</t>
  </si>
  <si>
    <t>№ основного мероприятия программы</t>
  </si>
  <si>
    <t>Код направления расходов</t>
  </si>
  <si>
    <t>ххххх</t>
  </si>
  <si>
    <t>Цель предоставления субсидии/Планируемый результат закупки товаров, выполнения работ, оказания услуг</t>
  </si>
  <si>
    <t>Мероприятие 1</t>
  </si>
  <si>
    <t>Мероприятие 2</t>
  </si>
  <si>
    <t>Мероприятие v</t>
  </si>
  <si>
    <t>Основное мероприятие/Направление расходов/Мероприятие или Учреждение - получатель субсидии</t>
  </si>
  <si>
    <t>Учреждение  v</t>
  </si>
  <si>
    <t>Сума финансового обеспечения по годам реализации, руб.</t>
  </si>
  <si>
    <t>Х</t>
  </si>
  <si>
    <t>n</t>
  </si>
  <si>
    <t>(n+1)</t>
  </si>
  <si>
    <t>(n+2)</t>
  </si>
  <si>
    <t>Показатель выполнения мероприятия</t>
  </si>
  <si>
    <t>Наименование показателя</t>
  </si>
  <si>
    <t>ед. изм.</t>
  </si>
  <si>
    <t>плановое значение</t>
  </si>
  <si>
    <t>M</t>
  </si>
  <si>
    <t>Наименование  основного мероприятия  R</t>
  </si>
  <si>
    <t>M.N</t>
  </si>
  <si>
    <t>Наименование направления расходов N</t>
  </si>
  <si>
    <t>M.N.1</t>
  </si>
  <si>
    <t>M.N.2</t>
  </si>
  <si>
    <t>M.N.v</t>
  </si>
  <si>
    <t>M.(N+1)</t>
  </si>
  <si>
    <t>Наименование направления расходов (N+1)</t>
  </si>
  <si>
    <t>M.(N+1).1</t>
  </si>
  <si>
    <t>M.(N+1).2</t>
  </si>
  <si>
    <t>M.(N+1).v</t>
  </si>
  <si>
    <t>(M+1)</t>
  </si>
  <si>
    <t>Наименование основного мероприятия (N+1)</t>
  </si>
  <si>
    <t>….</t>
  </si>
  <si>
    <t>……</t>
  </si>
  <si>
    <t>Финансовое обеспечение в текущем финансовом году, руб.</t>
  </si>
  <si>
    <t>плановое значение на 01.01.n</t>
  </si>
  <si>
    <t>изменения за отчетный период</t>
  </si>
  <si>
    <t>плановое значение на конец отчетного периода</t>
  </si>
  <si>
    <t>фактическое значение на конец отчетного периода</t>
  </si>
  <si>
    <t>изменения за отчетный период (+/ -)</t>
  </si>
  <si>
    <t>кассове расходы на конец отчетного периода</t>
  </si>
  <si>
    <t>Кассовые расходы МАУ /МБУ</t>
  </si>
  <si>
    <t xml:space="preserve">Пояснения </t>
  </si>
  <si>
    <t>Всего на плановый период</t>
  </si>
  <si>
    <t>(n-1)</t>
  </si>
  <si>
    <t>Код основного мероприятия</t>
  </si>
  <si>
    <t>КВР</t>
  </si>
  <si>
    <t>Исполнитель мероприятия</t>
  </si>
  <si>
    <t>Код по СР</t>
  </si>
  <si>
    <t>Краткое наименование по СР</t>
  </si>
  <si>
    <t xml:space="preserve">Основное мероприятие/Направление расходов/Мероприятие </t>
  </si>
  <si>
    <t>Срок реализации</t>
  </si>
  <si>
    <t xml:space="preserve">M – порядковый номер основного мероприятия принимает значения начиная с «01» до «99» по количеству основных мероприятий муниципальной программы и соответствует 4-5 разряду кода целевой статьи расходов (КЦСР), указанных в доведенных до ответственного исполнителя (ответственного соисполнителя) муниципальной программы лимитах бюджетных обязательств.
N - порядковый номер направления расходов принимает значения равное  коду дополнительной классификации расходов (ДопКР), указанному в доведенных до ответственного исполнителя (ответственного соисполнителя) муниципальной программы лимитах бюджетных обязательств. Код по СР - код исполнителя мероприятия по сводному реестру участников бюджетного процесса. При заполнении графы 5 краткое наименование исполнителя мероприятия указываетс в строгом соответствии с наименованием в сводном реестре участников бюджетного процесса. При заполнении графы 10 срок реализации указывается в формате "месяц.год"). Графа 11 заполняется с учетом следующих особенностей: - при наличии по состоянию на 1 января текщего года остатков целевых субсидий или субсидий на капитальные вложения на лицевых счетах исполнителей мероприятий (муниципальных предприятий, муниципальных автономных и бюджетных учреждений) при внесении изменений в утвержденный план в графе 11 указываются остатки средств субсидий, потребность в которых подтверждена; - при реализации объектов капитального строительства в графе 11 указываются  кассовые расходы исполнителя мероприятия (получателя бюджетных средств) за все годы, предшествующие планируемому, с начала реализации объекта.
Графы 14 и 15  заполняются в случае, если завершение реализации мероприятия предполагается за пределами текущего финансового года, либо планируется заключение долгосрочного муниципального контракта (договора). </t>
  </si>
  <si>
    <t xml:space="preserve">Обеспечение предоставления доступного, качественного дошкольного образования
</t>
  </si>
  <si>
    <t>Расходы на обеспечение деятельности (оказание услуг) муниципальных учреждений учреждений</t>
  </si>
  <si>
    <t>01</t>
  </si>
  <si>
    <t>02</t>
  </si>
  <si>
    <t>1201</t>
  </si>
  <si>
    <t>1202</t>
  </si>
  <si>
    <t>1203</t>
  </si>
  <si>
    <t>804</t>
  </si>
  <si>
    <t>11111</t>
  </si>
  <si>
    <t>МАДОУ 1</t>
  </si>
  <si>
    <t>Капитальный ремонт кровли</t>
  </si>
  <si>
    <t>Выполнение муниципального задания</t>
  </si>
  <si>
    <t>кол-во воспитаников</t>
  </si>
  <si>
    <t>чел.</t>
  </si>
  <si>
    <t>11112</t>
  </si>
  <si>
    <t>МАДОУ 2</t>
  </si>
  <si>
    <t>Субсидии в целях осуществления мероприятий по содержанию муниципального имущества</t>
  </si>
  <si>
    <t>ремонт санузлов</t>
  </si>
  <si>
    <t>усл.ед.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</si>
  <si>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</si>
  <si>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</si>
  <si>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Строительство нового корпуса МАДОУ 5</t>
  </si>
  <si>
    <t>МАДОУ 5</t>
  </si>
  <si>
    <t>количество мест</t>
  </si>
  <si>
    <t>шт.</t>
  </si>
  <si>
    <t>164</t>
  </si>
  <si>
    <t>111222</t>
  </si>
  <si>
    <t>МКУ "УКС"</t>
  </si>
  <si>
    <t>Строительство детского сада по ул. Ххх</t>
  </si>
  <si>
    <t>х</t>
  </si>
  <si>
    <t>КВАРТАЛЬНЫЙ ОТЧЕТ</t>
  </si>
  <si>
    <t>о выполнении мероприятий муниципальной программы</t>
  </si>
  <si>
    <t>Ед. изм.</t>
  </si>
  <si>
    <t xml:space="preserve">Основное мероприятие / направление расходов / мероприятие </t>
  </si>
  <si>
    <t>Код   основного мероприятия</t>
  </si>
  <si>
    <t>МКУ "ЦИКТ"</t>
  </si>
  <si>
    <t>АГО</t>
  </si>
  <si>
    <t>МБУ "САТО"</t>
  </si>
  <si>
    <t>кв.м</t>
  </si>
  <si>
    <t>маши-ночас</t>
  </si>
  <si>
    <t xml:space="preserve">ед. </t>
  </si>
  <si>
    <t>количество установленных кондиционеров</t>
  </si>
  <si>
    <t>Развитие информационно-коммуникационной инфраструктуры администрации</t>
  </si>
  <si>
    <t>03</t>
  </si>
  <si>
    <t>количество месяцев</t>
  </si>
  <si>
    <t>мес.</t>
  </si>
  <si>
    <t>количество мероприятий</t>
  </si>
  <si>
    <t xml:space="preserve">Реализация отдельных государственных полномочий, переданных органам местного самоуправления в установленном порядке </t>
  </si>
  <si>
    <t>04</t>
  </si>
  <si>
    <t>05</t>
  </si>
  <si>
    <t>количество услуг</t>
  </si>
  <si>
    <t>объем публикаций</t>
  </si>
  <si>
    <t>кв.см.</t>
  </si>
  <si>
    <t>Информационное сопровождение деятельности органов местного самоуправления</t>
  </si>
  <si>
    <t>Информационные услуги по освещению деятельности органов местного самоуправления городского округа</t>
  </si>
  <si>
    <t>Участие городского округа в ассоциациях, союзах российских городов и прочих организациях</t>
  </si>
  <si>
    <t>06</t>
  </si>
  <si>
    <t>Участие городского округа «Город Калининград» в ассоциациях, союзах российских городов и других организациях</t>
  </si>
  <si>
    <t>количество соглашений</t>
  </si>
  <si>
    <t>Мероприятия в рамках международного и межмуниципального сотрудничества</t>
  </si>
  <si>
    <t>07</t>
  </si>
  <si>
    <t>Поощрения за заслуги в развитии городского округа</t>
  </si>
  <si>
    <t>количество поощрений</t>
  </si>
  <si>
    <t>Проведение прочих мероприятий с участием главы администрации городского округа</t>
  </si>
  <si>
    <t>Поощрения почетными грамотами и благодарностями главы администрации городского округа "Город Калининград"</t>
  </si>
  <si>
    <t xml:space="preserve">Развитие, модернизация и сопровождение информационных систем в сфере управления общественными финансами </t>
  </si>
  <si>
    <t>Контрольно-счетная палата</t>
  </si>
  <si>
    <t>количество выплат</t>
  </si>
  <si>
    <t>Городской Совет депутатов Калининграда</t>
  </si>
  <si>
    <t>Поощрения почетными грамотами и благодарноственными письмами  городского Совета депутатов Калининграда</t>
  </si>
  <si>
    <t>Создание условий для обеспечения деятельности органов местного самоуправления городского округа "Город Калининград"</t>
  </si>
  <si>
    <t>количество услуг и работ</t>
  </si>
  <si>
    <t>Поставка и монтаж кондиционеров</t>
  </si>
  <si>
    <t>количество внедренных программных комплексов</t>
  </si>
  <si>
    <t>количество рабочих мест с современными информационно-коммуникационными технологиями для бесперебойного исполнения функций органами местного самоуправления</t>
  </si>
  <si>
    <t>количество мероприятий, способствующих росту удовлетворенности населения деятельностью органов местного самоуправления</t>
  </si>
  <si>
    <t>количество соглашений, способствующих развитие и обмену опытом</t>
  </si>
  <si>
    <t>Мероприятия в рамках международного и межмуниципального сотрудничестваа</t>
  </si>
  <si>
    <t>Поощрения почетными грамотами и благодарностями главы городского округа "Город Калининграда"</t>
  </si>
  <si>
    <t>Комитет по финансам</t>
  </si>
  <si>
    <t>Транспортное обслуживание, в том числе содержание и эксплуатация транспортных средств, их техническое обслуживание, прохождение технических осмотров, страхование автогражданской ответственности</t>
  </si>
  <si>
    <t>Текущее содержание и ремонт административных зданий и прилегающих к ним территорий, иных имущественных объектов, предназначенных для размещения и обслуживания органов местного самоуправления, подразделений Администрации, в состоянии, соответствующем противопожарным, санитарным, экологическим, антитеррористическим и иным установленным законодательством Российской Федерации требованиям</t>
  </si>
  <si>
    <t xml:space="preserve">Техническая поддержка и сопровождение автоматизированной системы 
«АЦК-Финансы»
</t>
  </si>
  <si>
    <t>Опубликование муниципальных правовых актов и иных официальных документов</t>
  </si>
  <si>
    <t>площадь отремонтирован-ных помещений</t>
  </si>
  <si>
    <t>11994</t>
  </si>
  <si>
    <t>11995</t>
  </si>
  <si>
    <t>11991</t>
  </si>
  <si>
    <t>11933</t>
  </si>
  <si>
    <t>Текущее содержание и ремонт административных зданий</t>
  </si>
  <si>
    <t>Обеспечение автоматизации бюджетного процесса</t>
  </si>
  <si>
    <t>11931</t>
  </si>
  <si>
    <t>Поощрения почетными грамотами и благодарностями главы городского округа "Город Калининград"</t>
  </si>
  <si>
    <t>11932</t>
  </si>
  <si>
    <t>Плановое значение</t>
  </si>
  <si>
    <t>2024 год</t>
  </si>
  <si>
    <t>2025 год</t>
  </si>
  <si>
    <t>3</t>
  </si>
  <si>
    <t>0</t>
  </si>
  <si>
    <t>2</t>
  </si>
  <si>
    <t>25</t>
  </si>
  <si>
    <t>1</t>
  </si>
  <si>
    <t>12</t>
  </si>
  <si>
    <t>781</t>
  </si>
  <si>
    <t>850</t>
  </si>
  <si>
    <t>4</t>
  </si>
  <si>
    <t>115</t>
  </si>
  <si>
    <t>30</t>
  </si>
  <si>
    <t>60</t>
  </si>
  <si>
    <t>ВСЕГО ПО ПРОГРАММЕ:</t>
  </si>
  <si>
    <t>Организация и осуществление транспортного обслуживания должностных лиц органов местного самоуправления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</si>
  <si>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</si>
  <si>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Освещение деятельности органов местного самоуправления в средствах массовой информации</t>
  </si>
  <si>
    <t>Членские взносы в ассоциации и союзы городов</t>
  </si>
  <si>
    <t xml:space="preserve">площадь помещений
</t>
  </si>
  <si>
    <t>Организационное обеспечение официальных мероприятий органов местного самоуправления</t>
  </si>
  <si>
    <t>кол-во</t>
  </si>
  <si>
    <t>ед.</t>
  </si>
  <si>
    <t xml:space="preserve">площадь отремонтированных помещений </t>
  </si>
  <si>
    <t>Расходы на приобретение информационно-коммуникационного оборудования</t>
  </si>
  <si>
    <t>Приобретение оборудования для нужд администрации</t>
  </si>
  <si>
    <t>Обеспечение доступа в сеть Интернет</t>
  </si>
  <si>
    <t>Обеспечение создания и эксплуатации виртуальных серверов</t>
  </si>
  <si>
    <t>Предоставление места в кабельной канализации</t>
  </si>
  <si>
    <t>Техническая поддержка СЭД "Дело"</t>
  </si>
  <si>
    <t>Предоставление информационных услуг с использованием электронного архива (база СМИ)</t>
  </si>
  <si>
    <t>Продление и централизованная закупка лицензий на антивирусное программное обеспечение</t>
  </si>
  <si>
    <t>количество лицензий</t>
  </si>
  <si>
    <t>Доступ к справочным правовым системам</t>
  </si>
  <si>
    <t>Обеспечение защиты информации</t>
  </si>
  <si>
    <t>Обеспечение администрации стационарной телефонной связью</t>
  </si>
  <si>
    <t>Услуги IP TV</t>
  </si>
  <si>
    <t>Обеспечение работы сайта, портала</t>
  </si>
  <si>
    <t>Подключение зданий администрации к единой локальной вычислительной сети</t>
  </si>
  <si>
    <t>количество зданий</t>
  </si>
  <si>
    <t>Модернизация и ремонт структурированной кабельной системы в зданиях администрации</t>
  </si>
  <si>
    <t>количество точек подключения</t>
  </si>
  <si>
    <t>Услуги радиотелефонной связи для автодозвона</t>
  </si>
  <si>
    <t>продолжительность обслуживания</t>
  </si>
  <si>
    <t>Закупка автомобилей</t>
  </si>
  <si>
    <t>количество автомобилей</t>
  </si>
  <si>
    <t>Размещение информации о деятельности органов местного самоуправления</t>
  </si>
  <si>
    <t>08</t>
  </si>
  <si>
    <t>11917</t>
  </si>
  <si>
    <t>Оказание содействия избирательным комиссиям</t>
  </si>
  <si>
    <t>Материально-техническое обеспечение избирательных участков</t>
  </si>
  <si>
    <t xml:space="preserve">План реализации муниципальной программы «Обеспечение эффективного функционирования органов местного самоуправления городского округа «Город Калининград»  на 2024 год и плановый период 2025-2026 гг. </t>
  </si>
  <si>
    <t>декабрь 2024</t>
  </si>
  <si>
    <t>2026 год</t>
  </si>
  <si>
    <t>98900</t>
  </si>
  <si>
    <t>99350</t>
  </si>
  <si>
    <t xml:space="preserve">2025 год </t>
  </si>
  <si>
    <t>25100,6</t>
  </si>
  <si>
    <t>Развитие и укрепление материально-технической базы учреждений в целях транспортного обслуживания органов местного самоуправления, должностных лиц муниципальных казенных учреждений</t>
  </si>
  <si>
    <t>кв.м.</t>
  </si>
  <si>
    <t>Разработка проектно-сметной документации на капитальный ремонт фасада административного здания по ул.Октябрьская 79, г. Калининград</t>
  </si>
  <si>
    <t>пакет документов</t>
  </si>
  <si>
    <t>Разработка проектно-сметной документации на капитальный ремонт фасада административного здания по пр-т Победы 42, г. Калининград</t>
  </si>
  <si>
    <t>Разработка проектно-сметной документации на капитальный ремонт фасада административного здания по ул. К. Маркса, 41-43, г. Калининград</t>
  </si>
  <si>
    <t>386,2</t>
  </si>
  <si>
    <t>Капитальный ремонт коридоров 3-го этажа по адресу: Площадь Победы 1, г. Калининград</t>
  </si>
  <si>
    <t>1289</t>
  </si>
  <si>
    <t>10823</t>
  </si>
  <si>
    <t>13</t>
  </si>
  <si>
    <t>7</t>
  </si>
  <si>
    <t xml:space="preserve">Приложение № 1 к приказу первого заместителя главы администрации-управляющего делами от "___"__________2024г. № ____     
</t>
  </si>
  <si>
    <t>февраль 2024</t>
  </si>
  <si>
    <t>Количество разработанных пакетов проектно-сметной документации на капитальный ремонт помещений, административных зданий, прилегающих территорий и иных имущественных объектов</t>
  </si>
  <si>
    <t>количество пакетов докумнтации</t>
  </si>
  <si>
    <t xml:space="preserve">количество закупленного транспорта </t>
  </si>
  <si>
    <t>Поставка жалюзи оконных</t>
  </si>
  <si>
    <t>количество жалюзи</t>
  </si>
  <si>
    <t xml:space="preserve"> Приобретение нефинансовых активов</t>
  </si>
  <si>
    <t>Выполнение работ по капитальному ремонту помещений, административных зданий, прилегающих территорий и иных имущественных объектов</t>
  </si>
  <si>
    <t>количество закупленного оборудования</t>
  </si>
  <si>
    <t>Капитальный ремонт нежилых помещений 1 этажа объекта недвижимого имущества, расположенного по адресу:                          г. Калининград, ул. К. Маркса, д. 41-43 (в том числе строительный контроль)</t>
  </si>
  <si>
    <t>Текущий ремонт фасада и входной группы (арка, козырек) объекта недвижимого имущества, расположенного по адресу: г. Калининград, ул. Зарайская, д.7-17А (в том числе строительный контроль)</t>
  </si>
  <si>
    <t>площадь отремонтирован-ных поверхностей</t>
  </si>
  <si>
    <t>Текущий ремонт нежилых помещенийобъекта недвижимого имущества, расположенного по адресу: г. Калининград, ул. Зарайская, д.7-17А</t>
  </si>
  <si>
    <t>Закупка системы охлаждения серверных помещений</t>
  </si>
  <si>
    <t>количество систем</t>
  </si>
  <si>
    <t>количество оборудования</t>
  </si>
  <si>
    <t>июль 2024</t>
  </si>
  <si>
    <t>Техническая поддержка системы видеоконференции</t>
  </si>
  <si>
    <t>май 2024</t>
  </si>
  <si>
    <t>Приобретение системы резервного копирования</t>
  </si>
  <si>
    <t>октябрь 2024</t>
  </si>
  <si>
    <t>Капитальный ремонт (переоборудование) санузлов 5-го этажа по адресу: Площадь Победы 1, г. Калининград (в т.ч. строительный и авторский контроль)</t>
  </si>
  <si>
    <t>Монтаж системы охлаждения серверных помещений</t>
  </si>
  <si>
    <t>Закупка неисключительных прав на программное обеспечение схем водоснабжения, теплоснабжения и водоотведения</t>
  </si>
  <si>
    <t>КМИиЗР</t>
  </si>
  <si>
    <t>количество договоров</t>
  </si>
  <si>
    <t xml:space="preserve">Получение неисключительных прав на использование программного обеспечения, расширяющего возможности информационной системы управления муниципальным имуществом Комитета муниципального имущества и земельных ресурсов Администрации городского округа «город Калининград», установке и настройке программного обеспечения, конвертации данных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</si>
</sst>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[$-419]mmmm\ yyyy;@"/>
  </numFmts>
  <fonts count="1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i/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3" fillId="0" borderId="0" applyFont="0" applyFill="0" applyBorder="0" applyAlignment="0" applyProtection="0"/>
  </cellStyleXfs>
  <cellXfs count="161">
    <xf numFmtId="0" fontId="0" fillId="0" borderId="0" xfId="0"/>
    <xf numFmtId="0" fontId="0" fillId="0" borderId="1" xfId="0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shrinkToFit="1"/>
    </xf>
    <xf numFmtId="49" fontId="2" fillId="3" borderId="4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165" fontId="2" fillId="3" borderId="1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49" fontId="2" fillId="0" borderId="1" xfId="0" applyNumberFormat="1" applyFont="1" applyBorder="1" applyAlignment="1" applyProtection="1">
      <alignment horizontal="left" vertic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top" wrapText="1"/>
    </xf>
    <xf numFmtId="0" fontId="10" fillId="0" borderId="0" xfId="0" applyFont="1" applyAlignment="1">
      <alignment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top" wrapText="1"/>
    </xf>
    <xf numFmtId="0" fontId="11" fillId="0" borderId="3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vertical="top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10" fillId="0" borderId="0" xfId="0" applyNumberFormat="1" applyFont="1" applyAlignment="1">
      <alignment wrapText="1"/>
    </xf>
    <xf numFmtId="4" fontId="10" fillId="0" borderId="1" xfId="0" applyNumberFormat="1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0" borderId="1" xfId="3" applyNumberFormat="1" applyFont="1" applyFill="1" applyBorder="1" applyAlignment="1" applyProtection="1">
      <alignment vertical="center" wrapText="1"/>
      <protection locked="0"/>
    </xf>
    <xf numFmtId="4" fontId="11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49" fontId="12" fillId="4" borderId="1" xfId="0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vertical="top" wrapText="1"/>
    </xf>
    <xf numFmtId="0" fontId="12" fillId="4" borderId="1" xfId="0" applyFont="1" applyFill="1" applyBorder="1" applyAlignment="1">
      <alignment horizontal="left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vertical="top" wrapText="1"/>
    </xf>
    <xf numFmtId="0" fontId="13" fillId="4" borderId="3" xfId="0" applyFont="1" applyFill="1" applyBorder="1" applyAlignment="1">
      <alignment vertical="center" wrapText="1"/>
    </xf>
    <xf numFmtId="0" fontId="12" fillId="4" borderId="1" xfId="0" applyFont="1" applyFill="1" applyBorder="1" applyAlignment="1">
      <alignment wrapText="1"/>
    </xf>
    <xf numFmtId="0" fontId="12" fillId="0" borderId="6" xfId="0" applyFont="1" applyBorder="1" applyAlignment="1">
      <alignment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top" wrapText="1"/>
    </xf>
    <xf numFmtId="4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49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wrapText="1"/>
    </xf>
    <xf numFmtId="49" fontId="10" fillId="2" borderId="1" xfId="0" applyNumberFormat="1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horizontal="left" wrapText="1"/>
    </xf>
    <xf numFmtId="4" fontId="10" fillId="5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0" borderId="3" xfId="3" applyNumberFormat="1" applyFont="1" applyFill="1" applyBorder="1" applyAlignment="1" applyProtection="1">
      <alignment vertical="center" wrapText="1"/>
      <protection locked="0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4" borderId="1" xfId="0" applyNumberFormat="1" applyFont="1" applyFill="1" applyBorder="1" applyAlignment="1" applyProtection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0" fillId="0" borderId="0" xfId="0" applyFont="1" applyAlignment="1">
      <alignment wrapText="1"/>
    </xf>
    <xf numFmtId="49" fontId="10" fillId="5" borderId="1" xfId="0" applyNumberFormat="1" applyFont="1" applyFill="1" applyBorder="1" applyAlignment="1">
      <alignment horizontal="center" vertical="center" wrapText="1"/>
    </xf>
    <xf numFmtId="2" fontId="10" fillId="5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4" fontId="15" fillId="0" borderId="0" xfId="0" applyNumberFormat="1" applyFont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49" fontId="11" fillId="0" borderId="1" xfId="0" applyNumberFormat="1" applyFont="1" applyFill="1" applyBorder="1" applyAlignment="1">
      <alignment vertical="top" wrapText="1"/>
    </xf>
    <xf numFmtId="0" fontId="10" fillId="0" borderId="0" xfId="0" applyFont="1" applyAlignment="1">
      <alignment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10" fillId="2" borderId="8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0" fillId="0" borderId="0" xfId="0" applyAlignment="1">
      <alignment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0" fontId="10" fillId="0" borderId="2" xfId="0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textRotation="90" wrapText="1"/>
    </xf>
    <xf numFmtId="0" fontId="10" fillId="0" borderId="8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6 2" xfId="6"/>
    <cellStyle name="Финансов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cal/Desktop/&#1052;&#1086;&#1080;%20&#1076;&#1086;&#1082;&#1091;&#1084;&#1077;&#1085;&#1090;&#1099;/&#1076;&#1086;&#1082;&#1091;&#1084;&#1077;&#1085;&#1090;&#1099;/2024/&#1055;&#1088;&#1086;&#1077;&#1082;&#1090;%20&#1073;&#1102;&#1076;&#1078;&#1077;&#1090;&#1072;%20&#1040;&#1043;&#1054;/&#1054;&#1041;&#1040;&#1057;&#1099;%20-&#1057;&#1042;&#1054;&#1044;%2004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cal/Desktop/&#1052;&#1086;&#1080;%20&#1076;&#1086;&#1082;&#1091;&#1084;&#1077;&#1085;&#1090;&#1099;/&#1076;&#1086;&#1082;&#1091;&#1084;&#1077;&#1085;&#1090;&#1099;/2024/&#1052;&#1055;/&#1054;&#1090;&#1095;&#1077;&#1090;&#1099;/&#1040;&#1043;&#1054;%202%20&#1082;&#1074;/&#1040;&#1043;&#105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7EF3~1/AppData/Local/Temp/&#1055;&#1083;&#1072;&#1085;%20&#1088;&#1077;&#1072;&#1083;&#1080;&#1079;&#1072;&#1094;&#1080;&#1080;%202022_11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 (БЗ) "/>
      <sheetName val="ДопКР"/>
      <sheetName val="Прил 2 (принимаемые БО)"/>
      <sheetName val="Прил 3 (направление расходов)"/>
      <sheetName val="Прил 3.1 (аналитика направ рас)"/>
      <sheetName val="Прил 3.3 (аналит адресн переч)"/>
      <sheetName val="Прил 4 (межбюджетные)"/>
      <sheetName val="Прил 5 (АИП)"/>
      <sheetName val="Прил 6 (мун задание)"/>
      <sheetName val="Прил 6.1 (Аналитика ПФХД)"/>
      <sheetName val="Прил 6.2 (аналит целев субсид)"/>
      <sheetName val="КВСР"/>
      <sheetName val="Справочник организаций"/>
      <sheetName val="ДопФК"/>
      <sheetName val="Прил 6.3 Аналит ФОТ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0">
          <cell r="G30" t="str">
            <v>Капитальный ремонт помещений  нежилого здания, расположенного по адресу: г. Калининград, ул. Ю. Гагарина, 103-103А (в т.ч. строительный контроль и авторский надзор)</v>
          </cell>
        </row>
        <row r="31">
          <cell r="G31" t="str">
            <v>Капитальный ремонт спуска в подвал, подвальных помещений и гидроизоляции стен (внешней и внутренней) нежилого здания, расположенного по адресу: г. Калининград, ул. Ю. Гагарина, 103-103А (в т.ч. строительный контроль и авторский надзор)</v>
          </cell>
        </row>
        <row r="34">
          <cell r="G34" t="str">
            <v>Разработка проектно-сметной документации на капитальный ремонт фасада административного здания по Площадь Победы 1, г. Калининград</v>
          </cell>
        </row>
      </sheetData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"/>
      <sheetName val="квартальный отчет Вариант 1"/>
      <sheetName val="Приложение 6 (3)"/>
      <sheetName val="Лист1"/>
      <sheetName val="Приложение 6 (4)"/>
    </sheetNames>
    <sheetDataSet>
      <sheetData sheetId="0"/>
      <sheetData sheetId="1"/>
      <sheetData sheetId="2"/>
      <sheetData sheetId="3"/>
      <sheetData sheetId="4">
        <row r="124">
          <cell r="E124" t="str">
            <v>Оказание услуг по адаптации путем перевода (миграции) автоматизированной системы «АЦК-Финансы», установленной в комитете по финансам администрации городского округа «Город Калининград» в постоянную среду эксплуатации под управлением СУБД PostgreSQL</v>
          </cell>
          <cell r="F124" t="str">
            <v>количество услуг</v>
          </cell>
          <cell r="G124" t="str">
            <v>усл.ед.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"/>
      <sheetName val="квартальный отчет Вариант 1"/>
      <sheetName val="Приложение 5"/>
    </sheetNames>
    <sheetDataSet>
      <sheetData sheetId="0" refreshError="1"/>
      <sheetData sheetId="1" refreshError="1"/>
      <sheetData sheetId="2" refreshError="1">
        <row r="10">
          <cell r="D10" t="str">
            <v>Приобретение внешних модулей расширения IPO 500</v>
          </cell>
          <cell r="E10" t="str">
            <v>количество оборудования</v>
          </cell>
        </row>
        <row r="14">
          <cell r="E14" t="str">
            <v>количество месяцев</v>
          </cell>
          <cell r="F14" t="str">
            <v>мес.</v>
          </cell>
          <cell r="G14">
            <v>12</v>
          </cell>
        </row>
        <row r="15">
          <cell r="E15" t="str">
            <v>количество месяцев</v>
          </cell>
          <cell r="F15" t="str">
            <v>мес.</v>
          </cell>
          <cell r="G15">
            <v>12</v>
          </cell>
        </row>
        <row r="17">
          <cell r="F17" t="str">
            <v>мес.</v>
          </cell>
          <cell r="G17">
            <v>12</v>
          </cell>
          <cell r="J17">
            <v>120</v>
          </cell>
          <cell r="K17">
            <v>120</v>
          </cell>
        </row>
        <row r="25">
          <cell r="F25" t="str">
            <v>ед.</v>
          </cell>
          <cell r="J25">
            <v>0</v>
          </cell>
          <cell r="K25">
            <v>0</v>
          </cell>
        </row>
        <row r="26">
          <cell r="F26" t="str">
            <v>ед.</v>
          </cell>
        </row>
        <row r="30">
          <cell r="B30">
            <v>11119</v>
          </cell>
          <cell r="C30" t="str">
            <v>МКУ "ЦИКТ"</v>
          </cell>
          <cell r="E30" t="str">
            <v>количество месяцев</v>
          </cell>
          <cell r="F30" t="str">
            <v>мес.</v>
          </cell>
          <cell r="G30">
            <v>12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zoomScale="93" zoomScaleNormal="93" workbookViewId="0">
      <selection activeCell="D18" sqref="D18"/>
    </sheetView>
  </sheetViews>
  <sheetFormatPr defaultRowHeight="12.75" x14ac:dyDescent="0.2"/>
  <cols>
    <col min="2" max="4" width="11.140625" customWidth="1"/>
    <col min="5" max="5" width="13" customWidth="1"/>
    <col min="6" max="6" width="38.5703125" customWidth="1"/>
    <col min="10" max="10" width="13.85546875" customWidth="1"/>
    <col min="11" max="11" width="11.7109375" bestFit="1" customWidth="1"/>
    <col min="12" max="12" width="12.5703125" bestFit="1" customWidth="1"/>
    <col min="13" max="13" width="13.42578125" customWidth="1"/>
    <col min="14" max="14" width="13.85546875" customWidth="1"/>
    <col min="15" max="15" width="11.42578125" customWidth="1"/>
  </cols>
  <sheetData>
    <row r="1" spans="1:15" ht="34.5" customHeight="1" x14ac:dyDescent="0.2">
      <c r="A1" s="127" t="s">
        <v>48</v>
      </c>
      <c r="B1" s="127" t="s">
        <v>4</v>
      </c>
      <c r="C1" s="127" t="s">
        <v>49</v>
      </c>
      <c r="D1" s="127" t="s">
        <v>50</v>
      </c>
      <c r="E1" s="127"/>
      <c r="F1" s="127" t="s">
        <v>53</v>
      </c>
      <c r="G1" s="127" t="s">
        <v>17</v>
      </c>
      <c r="H1" s="127"/>
      <c r="I1" s="127"/>
      <c r="J1" s="127"/>
      <c r="K1" s="127" t="s">
        <v>12</v>
      </c>
      <c r="L1" s="127"/>
      <c r="M1" s="127"/>
      <c r="N1" s="127"/>
      <c r="O1" s="127"/>
    </row>
    <row r="2" spans="1:15" ht="51" x14ac:dyDescent="0.2">
      <c r="A2" s="127"/>
      <c r="B2" s="127"/>
      <c r="C2" s="127"/>
      <c r="D2" s="10" t="s">
        <v>51</v>
      </c>
      <c r="E2" s="10" t="s">
        <v>52</v>
      </c>
      <c r="F2" s="127"/>
      <c r="G2" s="10" t="s">
        <v>18</v>
      </c>
      <c r="H2" s="10" t="s">
        <v>19</v>
      </c>
      <c r="I2" s="10" t="s">
        <v>20</v>
      </c>
      <c r="J2" s="10" t="s">
        <v>54</v>
      </c>
      <c r="K2" s="10" t="s">
        <v>47</v>
      </c>
      <c r="L2" s="10" t="s">
        <v>46</v>
      </c>
      <c r="M2" s="10" t="s">
        <v>14</v>
      </c>
      <c r="N2" s="10" t="s">
        <v>15</v>
      </c>
      <c r="O2" s="10" t="s">
        <v>16</v>
      </c>
    </row>
    <row r="3" spans="1:15" x14ac:dyDescent="0.2">
      <c r="A3" s="10">
        <v>1</v>
      </c>
      <c r="B3" s="10">
        <v>2</v>
      </c>
      <c r="C3" s="10">
        <v>3</v>
      </c>
      <c r="D3" s="10">
        <v>4</v>
      </c>
      <c r="E3" s="10">
        <v>5</v>
      </c>
      <c r="F3" s="10">
        <v>6</v>
      </c>
      <c r="G3" s="10">
        <v>7</v>
      </c>
      <c r="H3" s="10">
        <v>8</v>
      </c>
      <c r="I3" s="10">
        <v>9</v>
      </c>
      <c r="J3" s="10">
        <v>10</v>
      </c>
      <c r="K3" s="10">
        <v>11</v>
      </c>
      <c r="L3" s="10">
        <v>12</v>
      </c>
      <c r="M3" s="10">
        <v>13</v>
      </c>
      <c r="N3" s="10">
        <v>14</v>
      </c>
      <c r="O3" s="10">
        <v>15</v>
      </c>
    </row>
    <row r="4" spans="1:15" ht="51" x14ac:dyDescent="0.2">
      <c r="A4" s="14" t="s">
        <v>58</v>
      </c>
      <c r="B4" s="15" t="s">
        <v>13</v>
      </c>
      <c r="C4" s="15" t="s">
        <v>13</v>
      </c>
      <c r="D4" s="15" t="s">
        <v>13</v>
      </c>
      <c r="E4" s="15" t="s">
        <v>13</v>
      </c>
      <c r="F4" s="12" t="s">
        <v>56</v>
      </c>
      <c r="G4" s="5"/>
      <c r="H4" s="5"/>
      <c r="I4" s="5"/>
      <c r="J4" s="11">
        <v>44256</v>
      </c>
      <c r="K4" s="16"/>
      <c r="L4" s="16"/>
      <c r="M4" s="16"/>
      <c r="N4" s="16"/>
      <c r="O4" s="16"/>
    </row>
    <row r="5" spans="1:15" s="22" customFormat="1" ht="38.25" x14ac:dyDescent="0.2">
      <c r="A5" s="17" t="s">
        <v>58</v>
      </c>
      <c r="B5" s="17" t="s">
        <v>60</v>
      </c>
      <c r="C5" s="17" t="s">
        <v>13</v>
      </c>
      <c r="D5" s="21" t="s">
        <v>13</v>
      </c>
      <c r="E5" s="21" t="s">
        <v>13</v>
      </c>
      <c r="F5" s="13" t="s">
        <v>57</v>
      </c>
      <c r="G5" s="18"/>
      <c r="H5" s="18"/>
      <c r="I5" s="18"/>
      <c r="J5" s="19"/>
      <c r="K5" s="20">
        <f>SUM(K6:K9)</f>
        <v>0</v>
      </c>
      <c r="L5" s="20">
        <f t="shared" ref="L5:O5" si="0">SUM(L6:L9)</f>
        <v>2500000</v>
      </c>
      <c r="M5" s="20">
        <f t="shared" si="0"/>
        <v>2500000</v>
      </c>
      <c r="N5" s="20">
        <f t="shared" si="0"/>
        <v>0</v>
      </c>
      <c r="O5" s="20">
        <f t="shared" si="0"/>
        <v>0</v>
      </c>
    </row>
    <row r="6" spans="1:15" ht="38.25" x14ac:dyDescent="0.2">
      <c r="A6" s="14" t="s">
        <v>58</v>
      </c>
      <c r="B6" s="14" t="s">
        <v>60</v>
      </c>
      <c r="C6" s="14" t="s">
        <v>63</v>
      </c>
      <c r="D6" s="14" t="s">
        <v>64</v>
      </c>
      <c r="E6" s="14" t="s">
        <v>65</v>
      </c>
      <c r="F6" s="6" t="s">
        <v>67</v>
      </c>
      <c r="G6" s="5" t="s">
        <v>68</v>
      </c>
      <c r="H6" s="5" t="s">
        <v>69</v>
      </c>
      <c r="I6" s="5">
        <v>150</v>
      </c>
      <c r="J6" s="11">
        <v>44531</v>
      </c>
      <c r="K6" s="16"/>
      <c r="L6" s="16">
        <f>SUM(M6:O6)</f>
        <v>1000000</v>
      </c>
      <c r="M6" s="16">
        <v>1000000</v>
      </c>
      <c r="N6" s="16"/>
      <c r="O6" s="16"/>
    </row>
    <row r="7" spans="1:15" ht="38.25" x14ac:dyDescent="0.2">
      <c r="A7" s="14" t="s">
        <v>58</v>
      </c>
      <c r="B7" s="14" t="s">
        <v>60</v>
      </c>
      <c r="C7" s="14" t="s">
        <v>63</v>
      </c>
      <c r="D7" s="14" t="s">
        <v>70</v>
      </c>
      <c r="E7" s="14" t="s">
        <v>71</v>
      </c>
      <c r="F7" s="6" t="s">
        <v>67</v>
      </c>
      <c r="G7" s="5" t="s">
        <v>68</v>
      </c>
      <c r="H7" s="5" t="s">
        <v>69</v>
      </c>
      <c r="I7" s="5">
        <v>200</v>
      </c>
      <c r="J7" s="11">
        <v>44532</v>
      </c>
      <c r="K7" s="16"/>
      <c r="L7" s="16">
        <f t="shared" ref="L7:L8" si="1">SUM(M7:O7)</f>
        <v>1500000</v>
      </c>
      <c r="M7" s="16">
        <v>1500000</v>
      </c>
      <c r="N7" s="16"/>
      <c r="O7" s="16"/>
    </row>
    <row r="8" spans="1:15" x14ac:dyDescent="0.2">
      <c r="A8" s="14" t="s">
        <v>58</v>
      </c>
      <c r="B8" s="14" t="s">
        <v>60</v>
      </c>
      <c r="C8" s="14" t="s">
        <v>63</v>
      </c>
      <c r="D8" s="14"/>
      <c r="E8" s="14"/>
      <c r="F8" s="6" t="s">
        <v>1</v>
      </c>
      <c r="G8" s="5"/>
      <c r="H8" s="5"/>
      <c r="I8" s="5"/>
      <c r="J8" s="11"/>
      <c r="K8" s="16"/>
      <c r="L8" s="16">
        <f t="shared" si="1"/>
        <v>0</v>
      </c>
      <c r="M8" s="16"/>
      <c r="N8" s="16"/>
      <c r="O8" s="16"/>
    </row>
    <row r="9" spans="1:15" x14ac:dyDescent="0.2">
      <c r="A9" s="14" t="s">
        <v>58</v>
      </c>
      <c r="B9" s="14" t="s">
        <v>60</v>
      </c>
      <c r="C9" s="14" t="s">
        <v>63</v>
      </c>
      <c r="D9" s="14"/>
      <c r="E9" s="14"/>
      <c r="F9" s="6" t="s">
        <v>9</v>
      </c>
      <c r="G9" s="5"/>
      <c r="H9" s="5"/>
      <c r="I9" s="5"/>
      <c r="J9" s="11"/>
      <c r="K9" s="16"/>
      <c r="L9" s="16">
        <f>SUM(M9:O9)</f>
        <v>0</v>
      </c>
      <c r="M9" s="16"/>
      <c r="N9" s="16"/>
      <c r="O9" s="16"/>
    </row>
    <row r="10" spans="1:15" ht="38.25" x14ac:dyDescent="0.2">
      <c r="A10" s="17" t="s">
        <v>58</v>
      </c>
      <c r="B10" s="17" t="s">
        <v>61</v>
      </c>
      <c r="C10" s="17" t="s">
        <v>63</v>
      </c>
      <c r="D10" s="17" t="s">
        <v>13</v>
      </c>
      <c r="E10" s="17" t="s">
        <v>13</v>
      </c>
      <c r="F10" s="13" t="s">
        <v>72</v>
      </c>
      <c r="G10" s="18"/>
      <c r="H10" s="18"/>
      <c r="I10" s="18"/>
      <c r="J10" s="19"/>
      <c r="K10" s="20">
        <f>SUM(K11:K14)</f>
        <v>200</v>
      </c>
      <c r="L10" s="20">
        <f t="shared" ref="L10:O10" si="2">SUM(L11:L14)</f>
        <v>500</v>
      </c>
      <c r="M10" s="20">
        <f t="shared" si="2"/>
        <v>500</v>
      </c>
      <c r="N10" s="20">
        <f t="shared" si="2"/>
        <v>0</v>
      </c>
      <c r="O10" s="20">
        <f t="shared" si="2"/>
        <v>0</v>
      </c>
    </row>
    <row r="11" spans="1:15" x14ac:dyDescent="0.2">
      <c r="A11" s="14" t="s">
        <v>58</v>
      </c>
      <c r="B11" s="14" t="s">
        <v>61</v>
      </c>
      <c r="C11" s="14" t="s">
        <v>63</v>
      </c>
      <c r="D11" s="14" t="s">
        <v>70</v>
      </c>
      <c r="E11" s="14" t="s">
        <v>71</v>
      </c>
      <c r="F11" s="6" t="s">
        <v>66</v>
      </c>
      <c r="G11" s="5"/>
      <c r="H11" s="5" t="s">
        <v>74</v>
      </c>
      <c r="I11" s="5">
        <v>1</v>
      </c>
      <c r="J11" s="11">
        <v>44470</v>
      </c>
      <c r="K11" s="16"/>
      <c r="L11" s="16">
        <f>SUM(M11:O11)</f>
        <v>500</v>
      </c>
      <c r="M11" s="16">
        <v>500</v>
      </c>
      <c r="N11" s="16"/>
      <c r="O11" s="16"/>
    </row>
    <row r="12" spans="1:15" x14ac:dyDescent="0.2">
      <c r="A12" s="14" t="s">
        <v>58</v>
      </c>
      <c r="B12" s="14" t="s">
        <v>61</v>
      </c>
      <c r="C12" s="14" t="s">
        <v>63</v>
      </c>
      <c r="D12" s="14" t="s">
        <v>70</v>
      </c>
      <c r="E12" s="14" t="s">
        <v>71</v>
      </c>
      <c r="F12" s="6" t="s">
        <v>73</v>
      </c>
      <c r="G12" s="5"/>
      <c r="H12" s="5" t="s">
        <v>74</v>
      </c>
      <c r="I12" s="5">
        <v>1</v>
      </c>
      <c r="J12" s="11">
        <v>44228</v>
      </c>
      <c r="K12" s="16">
        <v>200</v>
      </c>
      <c r="L12" s="16">
        <f t="shared" ref="L12:L18" si="3">SUM(M12:O12)</f>
        <v>0</v>
      </c>
      <c r="M12" s="16">
        <v>0</v>
      </c>
      <c r="N12" s="16"/>
      <c r="O12" s="16"/>
    </row>
    <row r="13" spans="1:15" x14ac:dyDescent="0.2">
      <c r="A13" s="14" t="s">
        <v>58</v>
      </c>
      <c r="B13" s="14" t="s">
        <v>61</v>
      </c>
      <c r="C13" s="14" t="s">
        <v>63</v>
      </c>
      <c r="D13" s="14"/>
      <c r="E13" s="14"/>
      <c r="F13" s="6" t="s">
        <v>1</v>
      </c>
      <c r="G13" s="5"/>
      <c r="H13" s="5"/>
      <c r="I13" s="5"/>
      <c r="J13" s="11"/>
      <c r="K13" s="16"/>
      <c r="L13" s="16">
        <f t="shared" si="3"/>
        <v>0</v>
      </c>
      <c r="M13" s="16"/>
      <c r="N13" s="16"/>
      <c r="O13" s="16"/>
    </row>
    <row r="14" spans="1:15" x14ac:dyDescent="0.2">
      <c r="A14" s="14" t="s">
        <v>58</v>
      </c>
      <c r="B14" s="14" t="s">
        <v>61</v>
      </c>
      <c r="C14" s="14" t="s">
        <v>63</v>
      </c>
      <c r="D14" s="14"/>
      <c r="E14" s="14"/>
      <c r="F14" s="6" t="s">
        <v>9</v>
      </c>
      <c r="G14" s="5"/>
      <c r="H14" s="5"/>
      <c r="I14" s="5"/>
      <c r="J14" s="11"/>
      <c r="K14" s="16"/>
      <c r="L14" s="16">
        <f t="shared" si="3"/>
        <v>0</v>
      </c>
      <c r="M14" s="16"/>
      <c r="N14" s="16"/>
      <c r="O14" s="16"/>
    </row>
    <row r="15" spans="1:15" ht="51" x14ac:dyDescent="0.2">
      <c r="A15" s="14" t="s">
        <v>59</v>
      </c>
      <c r="B15" s="15" t="s">
        <v>13</v>
      </c>
      <c r="C15" s="15" t="s">
        <v>13</v>
      </c>
      <c r="D15" s="15" t="s">
        <v>13</v>
      </c>
      <c r="E15" s="15" t="s">
        <v>13</v>
      </c>
      <c r="F15" s="12" t="s">
        <v>75</v>
      </c>
      <c r="G15" s="5"/>
      <c r="H15" s="5"/>
      <c r="I15" s="5"/>
      <c r="J15" s="11"/>
      <c r="K15" s="16"/>
      <c r="L15" s="16">
        <f t="shared" si="3"/>
        <v>0</v>
      </c>
      <c r="M15" s="16"/>
      <c r="N15" s="16"/>
      <c r="O15" s="16"/>
    </row>
    <row r="16" spans="1:15" ht="76.5" x14ac:dyDescent="0.2">
      <c r="A16" s="14" t="s">
        <v>59</v>
      </c>
      <c r="B16" s="14" t="s">
        <v>62</v>
      </c>
      <c r="C16" s="14" t="s">
        <v>13</v>
      </c>
      <c r="D16" s="14" t="s">
        <v>13</v>
      </c>
      <c r="E16" s="14" t="s">
        <v>13</v>
      </c>
      <c r="F16" s="23" t="s">
        <v>76</v>
      </c>
      <c r="G16" s="5"/>
      <c r="H16" s="5"/>
      <c r="I16" s="5"/>
      <c r="J16" s="11"/>
      <c r="K16" s="16"/>
      <c r="L16" s="16">
        <f t="shared" si="3"/>
        <v>0</v>
      </c>
      <c r="M16" s="16"/>
      <c r="N16" s="16"/>
      <c r="O16" s="16"/>
    </row>
    <row r="17" spans="1:15" ht="25.5" x14ac:dyDescent="0.2">
      <c r="A17" s="14" t="s">
        <v>59</v>
      </c>
      <c r="B17" s="14" t="s">
        <v>62</v>
      </c>
      <c r="C17" s="14">
        <v>804</v>
      </c>
      <c r="D17" s="14">
        <v>11115</v>
      </c>
      <c r="E17" s="14" t="s">
        <v>78</v>
      </c>
      <c r="F17" s="23" t="s">
        <v>77</v>
      </c>
      <c r="G17" s="5" t="s">
        <v>79</v>
      </c>
      <c r="H17" s="5" t="s">
        <v>80</v>
      </c>
      <c r="I17" s="5">
        <v>200</v>
      </c>
      <c r="J17" s="11">
        <v>44531</v>
      </c>
      <c r="K17" s="16">
        <v>50000000</v>
      </c>
      <c r="L17" s="16">
        <f t="shared" si="3"/>
        <v>262000000</v>
      </c>
      <c r="M17" s="16">
        <v>10000000</v>
      </c>
      <c r="N17" s="16">
        <v>252000000</v>
      </c>
      <c r="O17" s="16"/>
    </row>
    <row r="18" spans="1:15" ht="25.5" x14ac:dyDescent="0.2">
      <c r="A18" s="14" t="s">
        <v>59</v>
      </c>
      <c r="B18" s="14" t="s">
        <v>62</v>
      </c>
      <c r="C18" s="14" t="s">
        <v>81</v>
      </c>
      <c r="D18" s="14" t="s">
        <v>82</v>
      </c>
      <c r="E18" s="14" t="s">
        <v>83</v>
      </c>
      <c r="F18" s="23" t="s">
        <v>84</v>
      </c>
      <c r="G18" s="5" t="s">
        <v>79</v>
      </c>
      <c r="H18" s="5" t="s">
        <v>80</v>
      </c>
      <c r="I18" s="5">
        <v>350</v>
      </c>
      <c r="J18" s="11">
        <v>44743</v>
      </c>
      <c r="K18" s="16"/>
      <c r="L18" s="16">
        <f t="shared" si="3"/>
        <v>0</v>
      </c>
      <c r="M18" s="16"/>
      <c r="N18" s="16"/>
      <c r="O18" s="16"/>
    </row>
    <row r="19" spans="1:15" ht="147.75" customHeight="1" x14ac:dyDescent="0.2">
      <c r="A19" s="128" t="s">
        <v>55</v>
      </c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128"/>
      <c r="N19" s="128"/>
      <c r="O19" s="128"/>
    </row>
  </sheetData>
  <autoFilter ref="A3:O16"/>
  <mergeCells count="8">
    <mergeCell ref="K1:O1"/>
    <mergeCell ref="A19:O19"/>
    <mergeCell ref="A1:A2"/>
    <mergeCell ref="B1:B2"/>
    <mergeCell ref="C1:C2"/>
    <mergeCell ref="D1:E1"/>
    <mergeCell ref="F1:F2"/>
    <mergeCell ref="G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workbookViewId="0">
      <selection sqref="A1:A2"/>
    </sheetView>
  </sheetViews>
  <sheetFormatPr defaultRowHeight="12.75" x14ac:dyDescent="0.2"/>
  <cols>
    <col min="2" max="2" width="8.42578125" customWidth="1"/>
    <col min="3" max="3" width="26.7109375" customWidth="1"/>
    <col min="4" max="4" width="17.5703125" customWidth="1"/>
    <col min="7" max="7" width="9.140625" style="9"/>
    <col min="12" max="12" width="13.140625" customWidth="1"/>
    <col min="13" max="13" width="11" customWidth="1"/>
    <col min="16" max="16" width="12.85546875" customWidth="1"/>
  </cols>
  <sheetData>
    <row r="1" spans="1:17" x14ac:dyDescent="0.2">
      <c r="A1" t="s">
        <v>86</v>
      </c>
    </row>
    <row r="2" spans="1:17" x14ac:dyDescent="0.2">
      <c r="A2" t="s">
        <v>87</v>
      </c>
    </row>
    <row r="5" spans="1:17" ht="64.5" customHeight="1" x14ac:dyDescent="0.2">
      <c r="A5" s="127" t="s">
        <v>3</v>
      </c>
      <c r="B5" s="127" t="s">
        <v>4</v>
      </c>
      <c r="C5" s="127" t="s">
        <v>10</v>
      </c>
      <c r="D5" s="127" t="s">
        <v>6</v>
      </c>
      <c r="E5" s="127" t="s">
        <v>17</v>
      </c>
      <c r="F5" s="127"/>
      <c r="G5" s="127"/>
      <c r="H5" s="127"/>
      <c r="I5" s="127"/>
      <c r="J5" s="127"/>
      <c r="K5" s="127" t="s">
        <v>37</v>
      </c>
      <c r="L5" s="127"/>
      <c r="M5" s="127"/>
      <c r="N5" s="127"/>
      <c r="O5" s="127"/>
      <c r="P5" s="129" t="s">
        <v>45</v>
      </c>
    </row>
    <row r="6" spans="1:17" ht="76.5" x14ac:dyDescent="0.2">
      <c r="A6" s="127"/>
      <c r="B6" s="127"/>
      <c r="C6" s="127"/>
      <c r="D6" s="127"/>
      <c r="E6" s="3" t="s">
        <v>18</v>
      </c>
      <c r="F6" s="3" t="s">
        <v>19</v>
      </c>
      <c r="G6" s="7" t="s">
        <v>38</v>
      </c>
      <c r="H6" s="3" t="s">
        <v>39</v>
      </c>
      <c r="I6" s="3" t="s">
        <v>40</v>
      </c>
      <c r="J6" s="3" t="s">
        <v>41</v>
      </c>
      <c r="K6" s="3" t="s">
        <v>38</v>
      </c>
      <c r="L6" s="3" t="s">
        <v>42</v>
      </c>
      <c r="M6" s="3" t="s">
        <v>40</v>
      </c>
      <c r="N6" s="3" t="s">
        <v>43</v>
      </c>
      <c r="O6" s="2" t="s">
        <v>44</v>
      </c>
      <c r="P6" s="130"/>
    </row>
    <row r="7" spans="1:17" x14ac:dyDescent="0.2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7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</row>
    <row r="8" spans="1:17" ht="25.5" x14ac:dyDescent="0.2">
      <c r="A8" s="4" t="s">
        <v>21</v>
      </c>
      <c r="B8" s="4">
        <v>0</v>
      </c>
      <c r="C8" s="5" t="s">
        <v>22</v>
      </c>
      <c r="D8" s="3"/>
      <c r="E8" s="5"/>
      <c r="F8" s="5"/>
      <c r="G8" s="8"/>
      <c r="H8" s="5"/>
      <c r="I8" s="5"/>
      <c r="J8" s="5"/>
      <c r="K8" s="5"/>
      <c r="L8" s="5"/>
      <c r="M8" s="5"/>
      <c r="N8" s="1"/>
      <c r="O8" s="1"/>
      <c r="P8" s="1"/>
    </row>
    <row r="9" spans="1:17" ht="25.5" x14ac:dyDescent="0.2">
      <c r="A9" s="4" t="s">
        <v>23</v>
      </c>
      <c r="B9" s="4" t="s">
        <v>5</v>
      </c>
      <c r="C9" s="5" t="s">
        <v>24</v>
      </c>
      <c r="D9" s="5"/>
      <c r="E9" s="5"/>
      <c r="F9" s="5"/>
      <c r="G9" s="8"/>
      <c r="H9" s="5"/>
      <c r="I9" s="5"/>
      <c r="J9" s="5"/>
      <c r="K9" s="5"/>
      <c r="L9" s="5"/>
      <c r="M9" s="5"/>
      <c r="N9" s="1"/>
      <c r="O9" s="1"/>
      <c r="P9" s="1"/>
    </row>
    <row r="10" spans="1:17" x14ac:dyDescent="0.2">
      <c r="A10" s="4" t="s">
        <v>25</v>
      </c>
      <c r="B10" s="4"/>
      <c r="C10" s="6" t="s">
        <v>7</v>
      </c>
      <c r="D10" s="5"/>
      <c r="E10" s="5"/>
      <c r="F10" s="5"/>
      <c r="G10" s="8"/>
      <c r="H10" s="5"/>
      <c r="I10" s="5"/>
      <c r="J10" s="5"/>
      <c r="K10" s="5"/>
      <c r="L10" s="5"/>
      <c r="M10" s="5"/>
      <c r="N10" s="1">
        <v>10000</v>
      </c>
      <c r="O10" s="1">
        <v>450</v>
      </c>
      <c r="P10" s="1"/>
      <c r="Q10">
        <f>N10-O10</f>
        <v>9550</v>
      </c>
    </row>
    <row r="11" spans="1:17" x14ac:dyDescent="0.2">
      <c r="A11" s="4" t="s">
        <v>26</v>
      </c>
      <c r="B11" s="4"/>
      <c r="C11" s="6" t="s">
        <v>8</v>
      </c>
      <c r="D11" s="5"/>
      <c r="E11" s="5"/>
      <c r="F11" s="5"/>
      <c r="G11" s="8"/>
      <c r="H11" s="5"/>
      <c r="I11" s="5"/>
      <c r="J11" s="5"/>
      <c r="K11" s="5"/>
      <c r="L11" s="5"/>
      <c r="M11" s="5"/>
      <c r="N11" s="1"/>
      <c r="O11" s="1"/>
      <c r="P11" s="1"/>
    </row>
    <row r="12" spans="1:17" x14ac:dyDescent="0.2">
      <c r="A12" s="4"/>
      <c r="B12" s="4"/>
      <c r="C12" s="6" t="s">
        <v>1</v>
      </c>
      <c r="D12" s="5"/>
      <c r="E12" s="5"/>
      <c r="F12" s="5"/>
      <c r="G12" s="8"/>
      <c r="H12" s="5"/>
      <c r="I12" s="5"/>
      <c r="J12" s="5"/>
      <c r="K12" s="5"/>
      <c r="L12" s="5"/>
      <c r="M12" s="5"/>
      <c r="N12" s="1"/>
      <c r="O12" s="1"/>
      <c r="P12" s="1"/>
    </row>
    <row r="13" spans="1:17" x14ac:dyDescent="0.2">
      <c r="A13" s="4" t="s">
        <v>27</v>
      </c>
      <c r="B13" s="4"/>
      <c r="C13" s="6" t="s">
        <v>9</v>
      </c>
      <c r="D13" s="5"/>
      <c r="E13" s="5"/>
      <c r="F13" s="5"/>
      <c r="G13" s="8"/>
      <c r="H13" s="5"/>
      <c r="I13" s="5"/>
      <c r="J13" s="5"/>
      <c r="K13" s="5"/>
      <c r="L13" s="5"/>
      <c r="M13" s="5"/>
      <c r="N13" s="1"/>
      <c r="O13" s="1"/>
      <c r="P13" s="1"/>
    </row>
    <row r="14" spans="1:17" ht="25.5" x14ac:dyDescent="0.2">
      <c r="A14" s="4" t="s">
        <v>28</v>
      </c>
      <c r="B14" s="4" t="s">
        <v>5</v>
      </c>
      <c r="C14" s="6" t="s">
        <v>29</v>
      </c>
      <c r="D14" s="5"/>
      <c r="E14" s="5"/>
      <c r="F14" s="5"/>
      <c r="G14" s="8"/>
      <c r="H14" s="5"/>
      <c r="I14" s="5"/>
      <c r="J14" s="5"/>
      <c r="K14" s="5"/>
      <c r="L14" s="5"/>
      <c r="M14" s="5"/>
      <c r="N14" s="1"/>
      <c r="O14" s="1"/>
      <c r="P14" s="1"/>
    </row>
    <row r="15" spans="1:17" x14ac:dyDescent="0.2">
      <c r="A15" s="4" t="s">
        <v>30</v>
      </c>
      <c r="B15" s="4"/>
      <c r="C15" s="6" t="s">
        <v>0</v>
      </c>
      <c r="D15" s="5"/>
      <c r="E15" s="5"/>
      <c r="F15" s="5"/>
      <c r="G15" s="8"/>
      <c r="H15" s="5"/>
      <c r="I15" s="5"/>
      <c r="J15" s="5"/>
      <c r="K15" s="5"/>
      <c r="L15" s="5"/>
      <c r="M15" s="5"/>
      <c r="N15" s="1"/>
      <c r="O15" s="1"/>
      <c r="P15" s="1"/>
    </row>
    <row r="16" spans="1:17" x14ac:dyDescent="0.2">
      <c r="A16" s="4" t="s">
        <v>31</v>
      </c>
      <c r="B16" s="4"/>
      <c r="C16" s="6" t="s">
        <v>2</v>
      </c>
      <c r="D16" s="5"/>
      <c r="E16" s="5"/>
      <c r="F16" s="5"/>
      <c r="G16" s="8"/>
      <c r="H16" s="5"/>
      <c r="I16" s="5"/>
      <c r="J16" s="5"/>
      <c r="K16" s="5"/>
      <c r="L16" s="5"/>
      <c r="M16" s="5"/>
      <c r="N16" s="1"/>
      <c r="O16" s="1"/>
      <c r="P16" s="1"/>
    </row>
    <row r="17" spans="1:16" x14ac:dyDescent="0.2">
      <c r="A17" s="4" t="s">
        <v>1</v>
      </c>
      <c r="B17" s="4"/>
      <c r="C17" s="6" t="s">
        <v>1</v>
      </c>
      <c r="D17" s="5"/>
      <c r="E17" s="5"/>
      <c r="F17" s="5"/>
      <c r="G17" s="8"/>
      <c r="H17" s="5"/>
      <c r="I17" s="5"/>
      <c r="J17" s="5"/>
      <c r="K17" s="5"/>
      <c r="L17" s="5"/>
      <c r="M17" s="5"/>
      <c r="N17" s="1"/>
      <c r="O17" s="1"/>
      <c r="P17" s="1"/>
    </row>
    <row r="18" spans="1:16" x14ac:dyDescent="0.2">
      <c r="A18" s="4" t="s">
        <v>32</v>
      </c>
      <c r="B18" s="4"/>
      <c r="C18" s="6" t="s">
        <v>11</v>
      </c>
      <c r="D18" s="5"/>
      <c r="E18" s="5"/>
      <c r="F18" s="5"/>
      <c r="G18" s="8"/>
      <c r="H18" s="5"/>
      <c r="I18" s="5"/>
      <c r="J18" s="5"/>
      <c r="K18" s="5"/>
      <c r="L18" s="5"/>
      <c r="M18" s="5"/>
      <c r="N18" s="1"/>
      <c r="O18" s="1"/>
      <c r="P18" s="1"/>
    </row>
    <row r="19" spans="1:16" ht="25.5" x14ac:dyDescent="0.2">
      <c r="A19" s="4" t="s">
        <v>33</v>
      </c>
      <c r="B19" s="4"/>
      <c r="C19" s="5" t="s">
        <v>34</v>
      </c>
      <c r="D19" s="5"/>
      <c r="E19" s="5"/>
      <c r="F19" s="5"/>
      <c r="G19" s="8"/>
      <c r="H19" s="5"/>
      <c r="I19" s="5"/>
      <c r="J19" s="5"/>
      <c r="K19" s="5"/>
      <c r="L19" s="5"/>
      <c r="M19" s="5"/>
      <c r="N19" s="1"/>
      <c r="O19" s="1"/>
      <c r="P19" s="1"/>
    </row>
    <row r="20" spans="1:16" x14ac:dyDescent="0.2">
      <c r="A20" s="4" t="s">
        <v>35</v>
      </c>
      <c r="B20" s="4" t="s">
        <v>36</v>
      </c>
      <c r="C20" s="5" t="s">
        <v>35</v>
      </c>
      <c r="D20" s="5"/>
      <c r="E20" s="5"/>
      <c r="F20" s="5"/>
      <c r="G20" s="8"/>
      <c r="H20" s="5"/>
      <c r="I20" s="5"/>
      <c r="J20" s="5"/>
      <c r="K20" s="5"/>
      <c r="L20" s="5"/>
      <c r="M20" s="5"/>
      <c r="N20" s="1"/>
      <c r="O20" s="1"/>
      <c r="P20" s="1"/>
    </row>
  </sheetData>
  <mergeCells count="7">
    <mergeCell ref="E5:J5"/>
    <mergeCell ref="K5:O5"/>
    <mergeCell ref="P5:P6"/>
    <mergeCell ref="A5:A6"/>
    <mergeCell ref="B5:B6"/>
    <mergeCell ref="C5:C6"/>
    <mergeCell ref="D5:D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6"/>
  <sheetViews>
    <sheetView tabSelected="1" zoomScale="80" zoomScaleNormal="80" workbookViewId="0">
      <selection activeCell="G46" sqref="G46"/>
    </sheetView>
  </sheetViews>
  <sheetFormatPr defaultColWidth="8.85546875" defaultRowHeight="15.75" x14ac:dyDescent="0.25"/>
  <cols>
    <col min="1" max="1" width="8.28515625" style="26" customWidth="1"/>
    <col min="2" max="2" width="11.28515625" style="26" customWidth="1"/>
    <col min="3" max="3" width="15.28515625" style="26" customWidth="1"/>
    <col min="4" max="4" width="63.42578125" style="26" customWidth="1"/>
    <col min="5" max="5" width="29.85546875" style="36" customWidth="1"/>
    <col min="6" max="6" width="11.140625" style="26" customWidth="1"/>
    <col min="7" max="7" width="11.42578125" style="26" customWidth="1"/>
    <col min="8" max="8" width="14.85546875" style="26" customWidth="1"/>
    <col min="9" max="10" width="11.28515625" style="26" bestFit="1" customWidth="1"/>
    <col min="11" max="11" width="16.7109375" style="26" customWidth="1"/>
    <col min="12" max="12" width="16.28515625" style="26" customWidth="1"/>
    <col min="13" max="13" width="17.28515625" style="26" customWidth="1"/>
    <col min="14" max="14" width="22.5703125" style="26" customWidth="1"/>
    <col min="15" max="15" width="13.140625" style="26" bestFit="1" customWidth="1"/>
    <col min="16" max="16" width="15.42578125" style="26" bestFit="1" customWidth="1"/>
    <col min="17" max="17" width="13.5703125" style="26" customWidth="1"/>
    <col min="18" max="16384" width="8.85546875" style="26"/>
  </cols>
  <sheetData>
    <row r="1" spans="1:17" x14ac:dyDescent="0.25">
      <c r="G1" s="139" t="s">
        <v>221</v>
      </c>
      <c r="H1" s="140"/>
      <c r="I1" s="140"/>
      <c r="J1" s="140"/>
      <c r="K1" s="140"/>
      <c r="L1" s="140"/>
      <c r="M1" s="140"/>
    </row>
    <row r="2" spans="1:17" x14ac:dyDescent="0.25">
      <c r="G2" s="140"/>
      <c r="H2" s="140"/>
      <c r="I2" s="140"/>
      <c r="J2" s="140"/>
      <c r="K2" s="140"/>
      <c r="L2" s="140"/>
      <c r="M2" s="140"/>
    </row>
    <row r="3" spans="1:17" ht="53.25" customHeight="1" x14ac:dyDescent="0.25">
      <c r="A3" s="141" t="s">
        <v>202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3"/>
      <c r="M3" s="143"/>
    </row>
    <row r="5" spans="1:17" ht="15.75" customHeight="1" x14ac:dyDescent="0.25">
      <c r="A5" s="155" t="s">
        <v>90</v>
      </c>
      <c r="B5" s="155" t="s">
        <v>4</v>
      </c>
      <c r="C5" s="147" t="s">
        <v>50</v>
      </c>
      <c r="D5" s="158" t="s">
        <v>89</v>
      </c>
      <c r="E5" s="150" t="s">
        <v>17</v>
      </c>
      <c r="F5" s="151"/>
      <c r="G5" s="151"/>
      <c r="H5" s="151"/>
      <c r="I5" s="151"/>
      <c r="J5" s="151"/>
      <c r="K5" s="137"/>
      <c r="L5" s="137"/>
      <c r="M5" s="138"/>
    </row>
    <row r="6" spans="1:17" ht="15.75" customHeight="1" x14ac:dyDescent="0.25">
      <c r="A6" s="155"/>
      <c r="B6" s="155"/>
      <c r="C6" s="156"/>
      <c r="D6" s="158"/>
      <c r="E6" s="144" t="s">
        <v>18</v>
      </c>
      <c r="F6" s="147" t="s">
        <v>88</v>
      </c>
      <c r="G6" s="150" t="s">
        <v>150</v>
      </c>
      <c r="H6" s="152"/>
      <c r="I6" s="152"/>
      <c r="J6" s="153"/>
      <c r="K6" s="159" t="s">
        <v>151</v>
      </c>
      <c r="L6" s="159" t="s">
        <v>207</v>
      </c>
      <c r="M6" s="159" t="s">
        <v>204</v>
      </c>
    </row>
    <row r="7" spans="1:17" x14ac:dyDescent="0.25">
      <c r="A7" s="155"/>
      <c r="B7" s="155"/>
      <c r="C7" s="156"/>
      <c r="D7" s="158"/>
      <c r="E7" s="145"/>
      <c r="F7" s="148"/>
      <c r="G7" s="150" t="s">
        <v>151</v>
      </c>
      <c r="H7" s="153"/>
      <c r="I7" s="147" t="s">
        <v>152</v>
      </c>
      <c r="J7" s="147" t="s">
        <v>204</v>
      </c>
      <c r="K7" s="160"/>
      <c r="L7" s="160"/>
      <c r="M7" s="160"/>
    </row>
    <row r="8" spans="1:17" ht="54.75" customHeight="1" x14ac:dyDescent="0.25">
      <c r="A8" s="155"/>
      <c r="B8" s="155"/>
      <c r="C8" s="157"/>
      <c r="D8" s="158"/>
      <c r="E8" s="146"/>
      <c r="F8" s="149"/>
      <c r="G8" s="99" t="s">
        <v>172</v>
      </c>
      <c r="H8" s="100" t="s">
        <v>54</v>
      </c>
      <c r="I8" s="154"/>
      <c r="J8" s="154"/>
      <c r="K8" s="160"/>
      <c r="L8" s="160"/>
      <c r="M8" s="160"/>
    </row>
    <row r="9" spans="1:17" x14ac:dyDescent="0.25">
      <c r="A9" s="24">
        <v>1</v>
      </c>
      <c r="B9" s="24">
        <v>2</v>
      </c>
      <c r="C9" s="24">
        <v>3</v>
      </c>
      <c r="D9" s="24">
        <v>4</v>
      </c>
      <c r="E9" s="33">
        <v>5</v>
      </c>
      <c r="F9" s="24">
        <v>6</v>
      </c>
      <c r="G9" s="24">
        <v>7</v>
      </c>
      <c r="H9" s="24">
        <v>8</v>
      </c>
      <c r="I9" s="24">
        <v>9</v>
      </c>
      <c r="J9" s="24">
        <v>10</v>
      </c>
      <c r="K9" s="24">
        <v>11</v>
      </c>
      <c r="L9" s="24">
        <v>12</v>
      </c>
      <c r="M9" s="24">
        <v>13</v>
      </c>
    </row>
    <row r="10" spans="1:17" x14ac:dyDescent="0.25">
      <c r="A10" s="63" t="s">
        <v>85</v>
      </c>
      <c r="B10" s="63" t="s">
        <v>85</v>
      </c>
      <c r="C10" s="63" t="s">
        <v>85</v>
      </c>
      <c r="D10" s="72" t="s">
        <v>165</v>
      </c>
      <c r="E10" s="33" t="s">
        <v>85</v>
      </c>
      <c r="F10" s="38" t="s">
        <v>85</v>
      </c>
      <c r="G10" s="38" t="s">
        <v>85</v>
      </c>
      <c r="H10" s="38" t="s">
        <v>85</v>
      </c>
      <c r="I10" s="61"/>
      <c r="J10" s="61"/>
      <c r="K10" s="60">
        <f>K11+K34+K38+K61+K64+K69+K76+K85</f>
        <v>318200.57000000007</v>
      </c>
      <c r="L10" s="60">
        <f>L11+L34+L38+L61+L64+L69+L76</f>
        <v>258996.11000000002</v>
      </c>
      <c r="M10" s="60">
        <f>M11+M34+M38+M61+M64+M69+M76</f>
        <v>259501.79</v>
      </c>
    </row>
    <row r="11" spans="1:17" ht="47.25" x14ac:dyDescent="0.25">
      <c r="A11" s="64" t="s">
        <v>58</v>
      </c>
      <c r="B11" s="65" t="s">
        <v>85</v>
      </c>
      <c r="C11" s="65" t="s">
        <v>85</v>
      </c>
      <c r="D11" s="66" t="s">
        <v>126</v>
      </c>
      <c r="E11" s="67" t="s">
        <v>127</v>
      </c>
      <c r="F11" s="65" t="s">
        <v>173</v>
      </c>
      <c r="G11" s="65">
        <v>11</v>
      </c>
      <c r="H11" s="64" t="s">
        <v>85</v>
      </c>
      <c r="I11" s="64" t="s">
        <v>220</v>
      </c>
      <c r="J11" s="64" t="s">
        <v>161</v>
      </c>
      <c r="K11" s="68">
        <f>K12+K14+K16+K18+K19+K20</f>
        <v>245822.2</v>
      </c>
      <c r="L11" s="68">
        <f>L12+L14+L16+L18+L19+L20</f>
        <v>210494.94</v>
      </c>
      <c r="M11" s="68">
        <f>M12+M14+M16+M18</f>
        <v>210494.94</v>
      </c>
      <c r="N11" s="51"/>
      <c r="P11" s="51"/>
      <c r="Q11" s="51"/>
    </row>
    <row r="12" spans="1:17" ht="31.5" x14ac:dyDescent="0.25">
      <c r="A12" s="73" t="s">
        <v>58</v>
      </c>
      <c r="B12" s="74">
        <v>11116</v>
      </c>
      <c r="C12" s="74" t="s">
        <v>85</v>
      </c>
      <c r="D12" s="75" t="s">
        <v>166</v>
      </c>
      <c r="E12" s="84" t="s">
        <v>194</v>
      </c>
      <c r="F12" s="74" t="s">
        <v>95</v>
      </c>
      <c r="G12" s="74">
        <v>98950</v>
      </c>
      <c r="H12" s="74" t="s">
        <v>85</v>
      </c>
      <c r="I12" s="74">
        <v>98900</v>
      </c>
      <c r="J12" s="74">
        <v>99350</v>
      </c>
      <c r="K12" s="76">
        <f t="shared" ref="K12:M12" si="0">K13</f>
        <v>76480.149999999994</v>
      </c>
      <c r="L12" s="76">
        <f t="shared" si="0"/>
        <v>79835.210000000006</v>
      </c>
      <c r="M12" s="76">
        <f t="shared" si="0"/>
        <v>79835.210000000006</v>
      </c>
    </row>
    <row r="13" spans="1:17" ht="63" x14ac:dyDescent="0.25">
      <c r="A13" s="27" t="s">
        <v>58</v>
      </c>
      <c r="B13" s="56">
        <v>11116</v>
      </c>
      <c r="C13" s="28" t="s">
        <v>93</v>
      </c>
      <c r="D13" s="42" t="s">
        <v>136</v>
      </c>
      <c r="E13" s="33" t="s">
        <v>194</v>
      </c>
      <c r="F13" s="28" t="s">
        <v>95</v>
      </c>
      <c r="G13" s="28">
        <v>98950</v>
      </c>
      <c r="H13" s="41" t="s">
        <v>203</v>
      </c>
      <c r="I13" s="41" t="s">
        <v>205</v>
      </c>
      <c r="J13" s="41" t="s">
        <v>206</v>
      </c>
      <c r="K13" s="35">
        <v>76480.149999999994</v>
      </c>
      <c r="L13" s="35">
        <v>79835.210000000006</v>
      </c>
      <c r="M13" s="89">
        <v>79835.210000000006</v>
      </c>
    </row>
    <row r="14" spans="1:17" ht="31.5" x14ac:dyDescent="0.25">
      <c r="A14" s="73" t="s">
        <v>58</v>
      </c>
      <c r="B14" s="74">
        <v>11118</v>
      </c>
      <c r="C14" s="74" t="s">
        <v>85</v>
      </c>
      <c r="D14" s="77" t="s">
        <v>145</v>
      </c>
      <c r="E14" s="88" t="s">
        <v>170</v>
      </c>
      <c r="F14" s="74" t="s">
        <v>94</v>
      </c>
      <c r="G14" s="74">
        <v>25100.6</v>
      </c>
      <c r="H14" s="74" t="s">
        <v>85</v>
      </c>
      <c r="I14" s="74">
        <v>25100.6</v>
      </c>
      <c r="J14" s="74">
        <v>25100.6</v>
      </c>
      <c r="K14" s="76">
        <f>K15</f>
        <v>112707.47</v>
      </c>
      <c r="L14" s="76">
        <f t="shared" ref="L14:M14" si="1">L15</f>
        <v>114759.73</v>
      </c>
      <c r="M14" s="76">
        <f t="shared" si="1"/>
        <v>114759.73</v>
      </c>
    </row>
    <row r="15" spans="1:17" ht="129.75" customHeight="1" x14ac:dyDescent="0.25">
      <c r="A15" s="27" t="s">
        <v>58</v>
      </c>
      <c r="B15" s="56">
        <v>11118</v>
      </c>
      <c r="C15" s="28" t="s">
        <v>93</v>
      </c>
      <c r="D15" s="42" t="s">
        <v>137</v>
      </c>
      <c r="E15" s="33" t="s">
        <v>170</v>
      </c>
      <c r="F15" s="29" t="s">
        <v>94</v>
      </c>
      <c r="G15" s="104">
        <v>25100.6</v>
      </c>
      <c r="H15" s="41" t="s">
        <v>203</v>
      </c>
      <c r="I15" s="41" t="s">
        <v>208</v>
      </c>
      <c r="J15" s="41" t="s">
        <v>208</v>
      </c>
      <c r="K15" s="39">
        <v>112707.47</v>
      </c>
      <c r="L15" s="35">
        <v>114759.73</v>
      </c>
      <c r="M15" s="35">
        <v>114759.73</v>
      </c>
    </row>
    <row r="16" spans="1:17" ht="63" x14ac:dyDescent="0.25">
      <c r="A16" s="73" t="s">
        <v>58</v>
      </c>
      <c r="B16" s="74">
        <v>11120</v>
      </c>
      <c r="C16" s="74" t="s">
        <v>85</v>
      </c>
      <c r="D16" s="77" t="s">
        <v>209</v>
      </c>
      <c r="E16" s="84" t="s">
        <v>225</v>
      </c>
      <c r="F16" s="74" t="s">
        <v>173</v>
      </c>
      <c r="G16" s="74">
        <v>6</v>
      </c>
      <c r="H16" s="74" t="s">
        <v>85</v>
      </c>
      <c r="I16" s="73" t="s">
        <v>155</v>
      </c>
      <c r="J16" s="73" t="s">
        <v>153</v>
      </c>
      <c r="K16" s="76">
        <f>K17</f>
        <v>32856.43</v>
      </c>
      <c r="L16" s="76">
        <f t="shared" ref="L16:M16" si="2">L17</f>
        <v>4900</v>
      </c>
      <c r="M16" s="76">
        <f t="shared" si="2"/>
        <v>5900</v>
      </c>
    </row>
    <row r="17" spans="1:13" x14ac:dyDescent="0.25">
      <c r="A17" s="27" t="s">
        <v>58</v>
      </c>
      <c r="B17" s="56">
        <v>11120</v>
      </c>
      <c r="C17" s="48" t="s">
        <v>93</v>
      </c>
      <c r="D17" s="98" t="s">
        <v>195</v>
      </c>
      <c r="E17" s="33" t="s">
        <v>196</v>
      </c>
      <c r="F17" s="97" t="s">
        <v>173</v>
      </c>
      <c r="G17" s="40">
        <v>15</v>
      </c>
      <c r="H17" s="41" t="s">
        <v>203</v>
      </c>
      <c r="I17" s="41" t="s">
        <v>155</v>
      </c>
      <c r="J17" s="41" t="s">
        <v>153</v>
      </c>
      <c r="K17" s="35">
        <v>32856.43</v>
      </c>
      <c r="L17" s="52">
        <v>4900</v>
      </c>
      <c r="M17" s="52">
        <v>5900</v>
      </c>
    </row>
    <row r="18" spans="1:13" s="90" customFormat="1" ht="47.25" x14ac:dyDescent="0.25">
      <c r="A18" s="131" t="s">
        <v>58</v>
      </c>
      <c r="B18" s="134">
        <v>11121</v>
      </c>
      <c r="C18" s="134" t="s">
        <v>85</v>
      </c>
      <c r="D18" s="77" t="s">
        <v>229</v>
      </c>
      <c r="E18" s="84" t="s">
        <v>140</v>
      </c>
      <c r="F18" s="74" t="s">
        <v>210</v>
      </c>
      <c r="G18" s="74">
        <f>G21+G22+G23+G24+G25+G31</f>
        <v>2061.4500000000003</v>
      </c>
      <c r="H18" s="74" t="s">
        <v>85</v>
      </c>
      <c r="I18" s="73" t="s">
        <v>154</v>
      </c>
      <c r="J18" s="73" t="s">
        <v>215</v>
      </c>
      <c r="K18" s="76">
        <f>K21+K22+K23+K24+K25+K31</f>
        <v>23099.949999999997</v>
      </c>
      <c r="L18" s="76">
        <v>0</v>
      </c>
      <c r="M18" s="76">
        <f>M30</f>
        <v>10000</v>
      </c>
    </row>
    <row r="19" spans="1:13" s="114" customFormat="1" ht="31.5" x14ac:dyDescent="0.25">
      <c r="A19" s="132"/>
      <c r="B19" s="135"/>
      <c r="C19" s="135"/>
      <c r="D19" s="77" t="s">
        <v>228</v>
      </c>
      <c r="E19" s="84" t="s">
        <v>230</v>
      </c>
      <c r="F19" s="74" t="s">
        <v>173</v>
      </c>
      <c r="G19" s="110">
        <v>127</v>
      </c>
      <c r="H19" s="74" t="s">
        <v>85</v>
      </c>
      <c r="I19" s="73" t="s">
        <v>154</v>
      </c>
      <c r="J19" s="73" t="s">
        <v>154</v>
      </c>
      <c r="K19" s="76">
        <f>K32+K33</f>
        <v>678.2</v>
      </c>
      <c r="L19" s="76">
        <v>0</v>
      </c>
      <c r="M19" s="76">
        <v>0</v>
      </c>
    </row>
    <row r="20" spans="1:13" s="106" customFormat="1" ht="69" customHeight="1" x14ac:dyDescent="0.25">
      <c r="A20" s="133"/>
      <c r="B20" s="136"/>
      <c r="C20" s="136"/>
      <c r="D20" s="77" t="s">
        <v>223</v>
      </c>
      <c r="E20" s="84" t="s">
        <v>224</v>
      </c>
      <c r="F20" s="74" t="s">
        <v>173</v>
      </c>
      <c r="G20" s="110">
        <v>0</v>
      </c>
      <c r="H20" s="74">
        <v>0</v>
      </c>
      <c r="I20" s="73" t="s">
        <v>161</v>
      </c>
      <c r="J20" s="73" t="s">
        <v>154</v>
      </c>
      <c r="K20" s="76">
        <v>0</v>
      </c>
      <c r="L20" s="76">
        <f>L26+L27+L28+L29</f>
        <v>11000</v>
      </c>
      <c r="M20" s="76">
        <v>0</v>
      </c>
    </row>
    <row r="21" spans="1:13" s="90" customFormat="1" ht="47.25" x14ac:dyDescent="0.25">
      <c r="A21" s="27" t="s">
        <v>58</v>
      </c>
      <c r="B21" s="91">
        <v>11121</v>
      </c>
      <c r="C21" s="91" t="s">
        <v>93</v>
      </c>
      <c r="D21" s="120" t="str">
        <f>'[1]Прил 6.2 (аналит целев субсид)'!$G$30</f>
        <v>Капитальный ремонт помещений  нежилого здания, расположенного по адресу: г. Калининград, ул. Ю. Гагарина, 103-103А (в т.ч. строительный контроль и авторский надзор)</v>
      </c>
      <c r="E21" s="33" t="s">
        <v>140</v>
      </c>
      <c r="F21" s="91" t="s">
        <v>94</v>
      </c>
      <c r="G21" s="47">
        <v>662.83</v>
      </c>
      <c r="H21" s="41" t="s">
        <v>203</v>
      </c>
      <c r="I21" s="41" t="s">
        <v>154</v>
      </c>
      <c r="J21" s="41" t="s">
        <v>154</v>
      </c>
      <c r="K21" s="35">
        <v>10239.129999999999</v>
      </c>
      <c r="L21" s="52">
        <v>0</v>
      </c>
      <c r="M21" s="52">
        <v>0</v>
      </c>
    </row>
    <row r="22" spans="1:13" s="95" customFormat="1" ht="87.75" customHeight="1" x14ac:dyDescent="0.25">
      <c r="A22" s="27" t="s">
        <v>58</v>
      </c>
      <c r="B22" s="94">
        <v>11121</v>
      </c>
      <c r="C22" s="94" t="s">
        <v>93</v>
      </c>
      <c r="D22" s="120" t="str">
        <f>'[1]Прил 6.2 (аналит целев субсид)'!$G$31</f>
        <v>Капитальный ремонт спуска в подвал, подвальных помещений и гидроизоляции стен (внешней и внутренней) нежилого здания, расположенного по адресу: г. Калининград, ул. Ю. Гагарина, 103-103А (в т.ч. строительный контроль и авторский надзор)</v>
      </c>
      <c r="E22" s="33" t="s">
        <v>140</v>
      </c>
      <c r="F22" s="94" t="s">
        <v>94</v>
      </c>
      <c r="G22" s="47">
        <v>47</v>
      </c>
      <c r="H22" s="41" t="s">
        <v>203</v>
      </c>
      <c r="I22" s="41" t="s">
        <v>154</v>
      </c>
      <c r="J22" s="41" t="s">
        <v>154</v>
      </c>
      <c r="K22" s="35">
        <f>1312.35-0.09</f>
        <v>1312.26</v>
      </c>
      <c r="L22" s="52">
        <v>0</v>
      </c>
      <c r="M22" s="52">
        <v>0</v>
      </c>
    </row>
    <row r="23" spans="1:13" s="114" customFormat="1" ht="64.5" customHeight="1" x14ac:dyDescent="0.25">
      <c r="A23" s="27" t="s">
        <v>58</v>
      </c>
      <c r="B23" s="113">
        <v>11121</v>
      </c>
      <c r="C23" s="113" t="s">
        <v>93</v>
      </c>
      <c r="D23" s="120" t="s">
        <v>231</v>
      </c>
      <c r="E23" s="33" t="s">
        <v>140</v>
      </c>
      <c r="F23" s="113" t="s">
        <v>94</v>
      </c>
      <c r="G23" s="47">
        <v>169</v>
      </c>
      <c r="H23" s="41" t="s">
        <v>203</v>
      </c>
      <c r="I23" s="41" t="s">
        <v>154</v>
      </c>
      <c r="J23" s="41" t="s">
        <v>154</v>
      </c>
      <c r="K23" s="35">
        <v>2941.97</v>
      </c>
      <c r="L23" s="52">
        <v>0</v>
      </c>
      <c r="M23" s="52">
        <v>0</v>
      </c>
    </row>
    <row r="24" spans="1:13" s="114" customFormat="1" ht="65.25" customHeight="1" x14ac:dyDescent="0.25">
      <c r="A24" s="27" t="s">
        <v>58</v>
      </c>
      <c r="B24" s="113">
        <v>11121</v>
      </c>
      <c r="C24" s="113" t="s">
        <v>93</v>
      </c>
      <c r="D24" s="120" t="s">
        <v>232</v>
      </c>
      <c r="E24" s="33" t="s">
        <v>233</v>
      </c>
      <c r="F24" s="113" t="s">
        <v>94</v>
      </c>
      <c r="G24" s="47">
        <v>515.32000000000005</v>
      </c>
      <c r="H24" s="41" t="s">
        <v>203</v>
      </c>
      <c r="I24" s="41" t="s">
        <v>154</v>
      </c>
      <c r="J24" s="41" t="s">
        <v>154</v>
      </c>
      <c r="K24" s="35">
        <v>2372.27</v>
      </c>
      <c r="L24" s="52">
        <v>0</v>
      </c>
      <c r="M24" s="52">
        <v>0</v>
      </c>
    </row>
    <row r="25" spans="1:13" s="114" customFormat="1" ht="50.25" customHeight="1" x14ac:dyDescent="0.25">
      <c r="A25" s="27" t="s">
        <v>58</v>
      </c>
      <c r="B25" s="113">
        <v>11121</v>
      </c>
      <c r="C25" s="113" t="s">
        <v>93</v>
      </c>
      <c r="D25" s="120" t="s">
        <v>234</v>
      </c>
      <c r="E25" s="33" t="s">
        <v>140</v>
      </c>
      <c r="F25" s="113" t="s">
        <v>94</v>
      </c>
      <c r="G25" s="47">
        <v>606.9</v>
      </c>
      <c r="H25" s="41" t="s">
        <v>203</v>
      </c>
      <c r="I25" s="41" t="s">
        <v>154</v>
      </c>
      <c r="J25" s="41" t="s">
        <v>154</v>
      </c>
      <c r="K25" s="35">
        <v>1300</v>
      </c>
      <c r="L25" s="52">
        <v>0</v>
      </c>
      <c r="M25" s="52">
        <v>0</v>
      </c>
    </row>
    <row r="26" spans="1:13" s="95" customFormat="1" ht="47.25" x14ac:dyDescent="0.25">
      <c r="A26" s="27" t="s">
        <v>58</v>
      </c>
      <c r="B26" s="94">
        <v>11121</v>
      </c>
      <c r="C26" s="94" t="s">
        <v>93</v>
      </c>
      <c r="D26" s="42" t="s">
        <v>211</v>
      </c>
      <c r="E26" s="33" t="s">
        <v>212</v>
      </c>
      <c r="F26" s="94" t="s">
        <v>173</v>
      </c>
      <c r="G26" s="47">
        <v>0</v>
      </c>
      <c r="H26" s="41" t="s">
        <v>85</v>
      </c>
      <c r="I26" s="41" t="s">
        <v>157</v>
      </c>
      <c r="J26" s="41" t="s">
        <v>154</v>
      </c>
      <c r="K26" s="35">
        <v>0</v>
      </c>
      <c r="L26" s="52">
        <v>2000</v>
      </c>
      <c r="M26" s="52">
        <v>0</v>
      </c>
    </row>
    <row r="27" spans="1:13" s="95" customFormat="1" ht="57" customHeight="1" x14ac:dyDescent="0.25">
      <c r="A27" s="27" t="s">
        <v>58</v>
      </c>
      <c r="B27" s="103">
        <v>11121</v>
      </c>
      <c r="C27" s="94" t="s">
        <v>93</v>
      </c>
      <c r="D27" s="42" t="str">
        <f>'[1]Прил 6.2 (аналит целев субсид)'!$G$34</f>
        <v>Разработка проектно-сметной документации на капитальный ремонт фасада административного здания по Площадь Победы 1, г. Калининград</v>
      </c>
      <c r="E27" s="33" t="s">
        <v>212</v>
      </c>
      <c r="F27" s="103" t="s">
        <v>173</v>
      </c>
      <c r="G27" s="47">
        <v>0</v>
      </c>
      <c r="H27" s="41" t="s">
        <v>85</v>
      </c>
      <c r="I27" s="41" t="s">
        <v>157</v>
      </c>
      <c r="J27" s="41" t="s">
        <v>154</v>
      </c>
      <c r="K27" s="35">
        <v>0</v>
      </c>
      <c r="L27" s="52">
        <v>5000</v>
      </c>
      <c r="M27" s="52">
        <v>0</v>
      </c>
    </row>
    <row r="28" spans="1:13" s="95" customFormat="1" ht="57.75" customHeight="1" x14ac:dyDescent="0.25">
      <c r="A28" s="27" t="s">
        <v>58</v>
      </c>
      <c r="B28" s="103">
        <v>11121</v>
      </c>
      <c r="C28" s="94" t="s">
        <v>93</v>
      </c>
      <c r="D28" s="42" t="s">
        <v>213</v>
      </c>
      <c r="E28" s="33" t="s">
        <v>212</v>
      </c>
      <c r="F28" s="103" t="s">
        <v>173</v>
      </c>
      <c r="G28" s="47">
        <v>0</v>
      </c>
      <c r="H28" s="41" t="s">
        <v>85</v>
      </c>
      <c r="I28" s="41" t="s">
        <v>157</v>
      </c>
      <c r="J28" s="41" t="s">
        <v>154</v>
      </c>
      <c r="K28" s="35">
        <v>0</v>
      </c>
      <c r="L28" s="52">
        <v>2000</v>
      </c>
      <c r="M28" s="52">
        <v>0</v>
      </c>
    </row>
    <row r="29" spans="1:13" s="95" customFormat="1" ht="56.25" customHeight="1" x14ac:dyDescent="0.25">
      <c r="A29" s="27" t="s">
        <v>58</v>
      </c>
      <c r="B29" s="103">
        <v>11121</v>
      </c>
      <c r="C29" s="94" t="s">
        <v>93</v>
      </c>
      <c r="D29" s="42" t="s">
        <v>214</v>
      </c>
      <c r="E29" s="33" t="s">
        <v>212</v>
      </c>
      <c r="F29" s="94" t="s">
        <v>173</v>
      </c>
      <c r="G29" s="47">
        <v>0</v>
      </c>
      <c r="H29" s="41" t="s">
        <v>85</v>
      </c>
      <c r="I29" s="41" t="s">
        <v>157</v>
      </c>
      <c r="J29" s="41" t="s">
        <v>154</v>
      </c>
      <c r="K29" s="35">
        <v>0</v>
      </c>
      <c r="L29" s="52">
        <v>2000</v>
      </c>
      <c r="M29" s="52">
        <v>0</v>
      </c>
    </row>
    <row r="30" spans="1:13" s="95" customFormat="1" ht="47.25" x14ac:dyDescent="0.25">
      <c r="A30" s="27" t="s">
        <v>58</v>
      </c>
      <c r="B30" s="94">
        <v>11121</v>
      </c>
      <c r="C30" s="94" t="s">
        <v>93</v>
      </c>
      <c r="D30" s="105" t="s">
        <v>216</v>
      </c>
      <c r="E30" s="33" t="s">
        <v>174</v>
      </c>
      <c r="F30" s="94" t="s">
        <v>94</v>
      </c>
      <c r="G30" s="47">
        <v>0</v>
      </c>
      <c r="H30" s="41" t="s">
        <v>85</v>
      </c>
      <c r="I30" s="41" t="s">
        <v>154</v>
      </c>
      <c r="J30" s="41" t="s">
        <v>215</v>
      </c>
      <c r="K30" s="35">
        <v>0</v>
      </c>
      <c r="L30" s="52">
        <v>0</v>
      </c>
      <c r="M30" s="52">
        <v>10000</v>
      </c>
    </row>
    <row r="31" spans="1:13" s="119" customFormat="1" ht="47.25" x14ac:dyDescent="0.25">
      <c r="A31" s="27" t="s">
        <v>58</v>
      </c>
      <c r="B31" s="118">
        <v>11121</v>
      </c>
      <c r="C31" s="118" t="s">
        <v>93</v>
      </c>
      <c r="D31" s="105" t="s">
        <v>243</v>
      </c>
      <c r="E31" s="33" t="s">
        <v>174</v>
      </c>
      <c r="F31" s="118" t="s">
        <v>94</v>
      </c>
      <c r="G31" s="47">
        <v>60.4</v>
      </c>
      <c r="H31" s="41" t="s">
        <v>203</v>
      </c>
      <c r="I31" s="41" t="s">
        <v>154</v>
      </c>
      <c r="J31" s="41" t="s">
        <v>154</v>
      </c>
      <c r="K31" s="39">
        <v>4934.32</v>
      </c>
      <c r="L31" s="52">
        <v>0</v>
      </c>
      <c r="M31" s="52">
        <v>0</v>
      </c>
    </row>
    <row r="32" spans="1:13" s="114" customFormat="1" ht="31.5" x14ac:dyDescent="0.25">
      <c r="A32" s="27" t="s">
        <v>58</v>
      </c>
      <c r="B32" s="113">
        <v>11121</v>
      </c>
      <c r="C32" s="113" t="s">
        <v>93</v>
      </c>
      <c r="D32" s="58" t="s">
        <v>128</v>
      </c>
      <c r="E32" s="33" t="s">
        <v>97</v>
      </c>
      <c r="F32" s="113" t="s">
        <v>173</v>
      </c>
      <c r="G32" s="125">
        <v>7</v>
      </c>
      <c r="H32" s="41" t="s">
        <v>203</v>
      </c>
      <c r="I32" s="41" t="s">
        <v>154</v>
      </c>
      <c r="J32" s="41" t="s">
        <v>154</v>
      </c>
      <c r="K32" s="126">
        <v>358</v>
      </c>
      <c r="L32" s="52">
        <v>0</v>
      </c>
      <c r="M32" s="52">
        <v>0</v>
      </c>
    </row>
    <row r="33" spans="1:15" s="114" customFormat="1" ht="36.75" customHeight="1" x14ac:dyDescent="0.25">
      <c r="A33" s="27" t="s">
        <v>58</v>
      </c>
      <c r="B33" s="113">
        <v>11121</v>
      </c>
      <c r="C33" s="113" t="s">
        <v>93</v>
      </c>
      <c r="D33" s="98" t="s">
        <v>226</v>
      </c>
      <c r="E33" s="33" t="s">
        <v>227</v>
      </c>
      <c r="F33" s="113" t="s">
        <v>173</v>
      </c>
      <c r="G33" s="125">
        <v>120</v>
      </c>
      <c r="H33" s="41" t="s">
        <v>203</v>
      </c>
      <c r="I33" s="41" t="s">
        <v>154</v>
      </c>
      <c r="J33" s="41" t="s">
        <v>154</v>
      </c>
      <c r="K33" s="126">
        <v>320.2</v>
      </c>
      <c r="L33" s="52">
        <v>0</v>
      </c>
      <c r="M33" s="52">
        <v>0</v>
      </c>
    </row>
    <row r="34" spans="1:15" ht="47.25" x14ac:dyDescent="0.25">
      <c r="A34" s="64" t="s">
        <v>59</v>
      </c>
      <c r="B34" s="65" t="s">
        <v>85</v>
      </c>
      <c r="C34" s="65" t="s">
        <v>85</v>
      </c>
      <c r="D34" s="69" t="s">
        <v>121</v>
      </c>
      <c r="E34" s="67" t="s">
        <v>129</v>
      </c>
      <c r="F34" s="65" t="s">
        <v>173</v>
      </c>
      <c r="G34" s="65">
        <v>1</v>
      </c>
      <c r="H34" s="64" t="s">
        <v>85</v>
      </c>
      <c r="I34" s="64" t="s">
        <v>157</v>
      </c>
      <c r="J34" s="64" t="s">
        <v>157</v>
      </c>
      <c r="K34" s="68">
        <f>K35</f>
        <v>5622.23</v>
      </c>
      <c r="L34" s="68">
        <f t="shared" ref="L34:M34" si="3">L35</f>
        <v>3458.92</v>
      </c>
      <c r="M34" s="68">
        <f t="shared" si="3"/>
        <v>3666.46</v>
      </c>
    </row>
    <row r="35" spans="1:15" ht="31.5" x14ac:dyDescent="0.25">
      <c r="A35" s="73" t="s">
        <v>59</v>
      </c>
      <c r="B35" s="74">
        <v>11993</v>
      </c>
      <c r="C35" s="74" t="s">
        <v>85</v>
      </c>
      <c r="D35" s="78" t="s">
        <v>146</v>
      </c>
      <c r="E35" s="84" t="s">
        <v>129</v>
      </c>
      <c r="F35" s="74" t="s">
        <v>173</v>
      </c>
      <c r="G35" s="74">
        <v>1</v>
      </c>
      <c r="H35" s="74" t="s">
        <v>85</v>
      </c>
      <c r="I35" s="74" t="s">
        <v>157</v>
      </c>
      <c r="J35" s="74" t="s">
        <v>157</v>
      </c>
      <c r="K35" s="76">
        <f>K36+K37</f>
        <v>5622.23</v>
      </c>
      <c r="L35" s="76">
        <f>L36</f>
        <v>3458.92</v>
      </c>
      <c r="M35" s="76">
        <f>M36</f>
        <v>3666.46</v>
      </c>
    </row>
    <row r="36" spans="1:15" ht="63" x14ac:dyDescent="0.25">
      <c r="A36" s="27" t="s">
        <v>59</v>
      </c>
      <c r="B36" s="40">
        <v>11993</v>
      </c>
      <c r="C36" s="50" t="s">
        <v>135</v>
      </c>
      <c r="D36" s="43" t="s">
        <v>138</v>
      </c>
      <c r="E36" s="33" t="s">
        <v>100</v>
      </c>
      <c r="F36" s="30" t="s">
        <v>96</v>
      </c>
      <c r="G36" s="38">
        <v>12</v>
      </c>
      <c r="H36" s="41" t="s">
        <v>203</v>
      </c>
      <c r="I36" s="41" t="s">
        <v>158</v>
      </c>
      <c r="J36" s="41" t="s">
        <v>158</v>
      </c>
      <c r="K36" s="59">
        <v>3263.13</v>
      </c>
      <c r="L36" s="59">
        <v>3458.92</v>
      </c>
      <c r="M36" s="59">
        <v>3666.46</v>
      </c>
    </row>
    <row r="37" spans="1:15" s="121" customFormat="1" ht="86.25" customHeight="1" x14ac:dyDescent="0.25">
      <c r="A37" s="27" t="s">
        <v>59</v>
      </c>
      <c r="B37" s="124">
        <v>11993</v>
      </c>
      <c r="C37" s="123" t="s">
        <v>135</v>
      </c>
      <c r="D37" s="43" t="str">
        <f>'[2]Приложение 6 (4)'!E124</f>
        <v>Оказание услуг по адаптации путем перевода (миграции) автоматизированной системы «АЦК-Финансы», установленной в комитете по финансам администрации городского округа «Город Калининград» в постоянную среду эксплуатации под управлением СУБД PostgreSQL</v>
      </c>
      <c r="E37" s="33" t="str">
        <f>'[2]Приложение 6 (4)'!F124</f>
        <v>количество услуг</v>
      </c>
      <c r="F37" s="122" t="str">
        <f>'[2]Приложение 6 (4)'!G124</f>
        <v>усл.ед.</v>
      </c>
      <c r="G37" s="123">
        <v>1</v>
      </c>
      <c r="H37" s="41" t="s">
        <v>203</v>
      </c>
      <c r="I37" s="41" t="s">
        <v>154</v>
      </c>
      <c r="J37" s="41" t="s">
        <v>154</v>
      </c>
      <c r="K37" s="59">
        <v>2359.1</v>
      </c>
      <c r="L37" s="59">
        <v>0</v>
      </c>
      <c r="M37" s="59">
        <v>0</v>
      </c>
    </row>
    <row r="38" spans="1:15" ht="141.75" x14ac:dyDescent="0.25">
      <c r="A38" s="64" t="s">
        <v>99</v>
      </c>
      <c r="B38" s="65" t="s">
        <v>85</v>
      </c>
      <c r="C38" s="65" t="s">
        <v>85</v>
      </c>
      <c r="D38" s="70" t="s">
        <v>98</v>
      </c>
      <c r="E38" s="67" t="s">
        <v>130</v>
      </c>
      <c r="F38" s="65" t="s">
        <v>173</v>
      </c>
      <c r="G38" s="65">
        <v>781</v>
      </c>
      <c r="H38" s="64" t="s">
        <v>85</v>
      </c>
      <c r="I38" s="64" t="s">
        <v>159</v>
      </c>
      <c r="J38" s="64" t="s">
        <v>159</v>
      </c>
      <c r="K38" s="68">
        <f>K39</f>
        <v>26089.859999999997</v>
      </c>
      <c r="L38" s="68">
        <v>6443.5</v>
      </c>
      <c r="M38" s="68">
        <v>6443.49</v>
      </c>
      <c r="N38" s="117"/>
      <c r="O38" s="51"/>
    </row>
    <row r="39" spans="1:15" s="62" customFormat="1" ht="141.75" x14ac:dyDescent="0.25">
      <c r="A39" s="73" t="s">
        <v>99</v>
      </c>
      <c r="B39" s="74">
        <v>11119</v>
      </c>
      <c r="C39" s="74" t="s">
        <v>85</v>
      </c>
      <c r="D39" s="83" t="s">
        <v>175</v>
      </c>
      <c r="E39" s="81" t="s">
        <v>130</v>
      </c>
      <c r="F39" s="80" t="s">
        <v>173</v>
      </c>
      <c r="G39" s="80">
        <v>781</v>
      </c>
      <c r="H39" s="79" t="s">
        <v>85</v>
      </c>
      <c r="I39" s="79" t="s">
        <v>159</v>
      </c>
      <c r="J39" s="79" t="s">
        <v>159</v>
      </c>
      <c r="K39" s="82">
        <f>K40+K41+K42+K43+K44+K45+K46+K47+K48+K49+K50+K51+K52+K53+K54+K55+K56+K57+K58+K59+K60</f>
        <v>26089.859999999997</v>
      </c>
      <c r="L39" s="82">
        <f t="shared" ref="L39:M39" si="4">L40+L41+L42+L43+L44+L45+L46+L47+L48+L49+L50+L51+L52+L53+L54+L55</f>
        <v>6443.5000000000018</v>
      </c>
      <c r="M39" s="82">
        <f t="shared" si="4"/>
        <v>6443.4900000000016</v>
      </c>
      <c r="N39" s="51"/>
    </row>
    <row r="40" spans="1:15" x14ac:dyDescent="0.25">
      <c r="A40" s="27" t="s">
        <v>99</v>
      </c>
      <c r="B40" s="31">
        <v>11119</v>
      </c>
      <c r="C40" s="31" t="s">
        <v>91</v>
      </c>
      <c r="D40" s="32" t="s">
        <v>176</v>
      </c>
      <c r="E40" s="44" t="str">
        <f>'[3]Приложение 5'!E10</f>
        <v>количество оборудования</v>
      </c>
      <c r="F40" s="40" t="s">
        <v>173</v>
      </c>
      <c r="G40" s="40">
        <v>24</v>
      </c>
      <c r="H40" s="27" t="s">
        <v>203</v>
      </c>
      <c r="I40" s="41" t="s">
        <v>154</v>
      </c>
      <c r="J40" s="41" t="s">
        <v>154</v>
      </c>
      <c r="K40" s="39">
        <v>3572.25</v>
      </c>
      <c r="L40" s="53">
        <v>0</v>
      </c>
      <c r="M40" s="53">
        <v>0</v>
      </c>
    </row>
    <row r="41" spans="1:15" x14ac:dyDescent="0.25">
      <c r="A41" s="27" t="s">
        <v>99</v>
      </c>
      <c r="B41" s="45">
        <v>11119</v>
      </c>
      <c r="C41" s="57" t="s">
        <v>91</v>
      </c>
      <c r="D41" s="46" t="s">
        <v>177</v>
      </c>
      <c r="E41" s="33" t="s">
        <v>100</v>
      </c>
      <c r="F41" s="45" t="s">
        <v>101</v>
      </c>
      <c r="G41" s="45">
        <v>12</v>
      </c>
      <c r="H41" s="27" t="s">
        <v>203</v>
      </c>
      <c r="I41" s="61">
        <v>12</v>
      </c>
      <c r="J41" s="61">
        <v>12</v>
      </c>
      <c r="K41" s="39">
        <v>1681.65</v>
      </c>
      <c r="L41" s="53">
        <v>1150.24</v>
      </c>
      <c r="M41" s="53">
        <v>1150.23</v>
      </c>
    </row>
    <row r="42" spans="1:15" s="92" customFormat="1" x14ac:dyDescent="0.25">
      <c r="A42" s="27" t="s">
        <v>99</v>
      </c>
      <c r="B42" s="93">
        <v>11119</v>
      </c>
      <c r="C42" s="93" t="s">
        <v>91</v>
      </c>
      <c r="D42" s="46" t="s">
        <v>178</v>
      </c>
      <c r="E42" s="33" t="s">
        <v>100</v>
      </c>
      <c r="F42" s="93" t="s">
        <v>101</v>
      </c>
      <c r="G42" s="93">
        <v>12</v>
      </c>
      <c r="H42" s="27" t="s">
        <v>203</v>
      </c>
      <c r="I42" s="93">
        <v>0</v>
      </c>
      <c r="J42" s="93">
        <v>0</v>
      </c>
      <c r="K42" s="39">
        <v>895.09</v>
      </c>
      <c r="L42" s="53">
        <v>0</v>
      </c>
      <c r="M42" s="53">
        <v>0</v>
      </c>
    </row>
    <row r="43" spans="1:15" x14ac:dyDescent="0.25">
      <c r="A43" s="27" t="s">
        <v>99</v>
      </c>
      <c r="B43" s="57">
        <v>11119</v>
      </c>
      <c r="C43" s="31" t="s">
        <v>91</v>
      </c>
      <c r="D43" s="32" t="s">
        <v>179</v>
      </c>
      <c r="E43" s="44" t="str">
        <f>'[3]Приложение 5'!E14</f>
        <v>количество месяцев</v>
      </c>
      <c r="F43" s="40" t="str">
        <f>'[3]Приложение 5'!F14</f>
        <v>мес.</v>
      </c>
      <c r="G43" s="40">
        <f>'[3]Приложение 5'!G14</f>
        <v>12</v>
      </c>
      <c r="H43" s="41" t="s">
        <v>203</v>
      </c>
      <c r="I43" s="41" t="s">
        <v>158</v>
      </c>
      <c r="J43" s="41" t="s">
        <v>158</v>
      </c>
      <c r="K43" s="39">
        <v>1200.07</v>
      </c>
      <c r="L43" s="53">
        <v>1138.82</v>
      </c>
      <c r="M43" s="53">
        <v>1138.82</v>
      </c>
    </row>
    <row r="44" spans="1:15" x14ac:dyDescent="0.25">
      <c r="A44" s="27" t="s">
        <v>99</v>
      </c>
      <c r="B44" s="57">
        <v>11119</v>
      </c>
      <c r="C44" s="31" t="s">
        <v>91</v>
      </c>
      <c r="D44" s="32" t="s">
        <v>180</v>
      </c>
      <c r="E44" s="44" t="str">
        <f>'[3]Приложение 5'!E15</f>
        <v>количество месяцев</v>
      </c>
      <c r="F44" s="40" t="str">
        <f>'[3]Приложение 5'!F15</f>
        <v>мес.</v>
      </c>
      <c r="G44" s="40">
        <f>'[3]Приложение 5'!G15</f>
        <v>12</v>
      </c>
      <c r="H44" s="41" t="s">
        <v>203</v>
      </c>
      <c r="I44" s="41" t="s">
        <v>158</v>
      </c>
      <c r="J44" s="41" t="s">
        <v>158</v>
      </c>
      <c r="K44" s="39">
        <v>2471.3200000000002</v>
      </c>
      <c r="L44" s="53">
        <v>1664.53</v>
      </c>
      <c r="M44" s="53">
        <v>1664.53</v>
      </c>
    </row>
    <row r="45" spans="1:15" ht="31.5" x14ac:dyDescent="0.25">
      <c r="A45" s="27" t="s">
        <v>99</v>
      </c>
      <c r="B45" s="57">
        <v>11119</v>
      </c>
      <c r="C45" s="31" t="s">
        <v>91</v>
      </c>
      <c r="D45" s="32" t="s">
        <v>181</v>
      </c>
      <c r="E45" s="44" t="s">
        <v>100</v>
      </c>
      <c r="F45" s="40" t="str">
        <f>'[3]Приложение 5'!F17</f>
        <v>мес.</v>
      </c>
      <c r="G45" s="40">
        <f>'[3]Приложение 5'!G17</f>
        <v>12</v>
      </c>
      <c r="H45" s="41" t="s">
        <v>203</v>
      </c>
      <c r="I45" s="41" t="s">
        <v>158</v>
      </c>
      <c r="J45" s="41" t="s">
        <v>158</v>
      </c>
      <c r="K45" s="39">
        <v>125</v>
      </c>
      <c r="L45" s="53">
        <f>'[3]Приложение 5'!J17</f>
        <v>120</v>
      </c>
      <c r="M45" s="53">
        <f>'[3]Приложение 5'!K17</f>
        <v>120</v>
      </c>
    </row>
    <row r="46" spans="1:15" ht="31.5" x14ac:dyDescent="0.25">
      <c r="A46" s="27" t="s">
        <v>99</v>
      </c>
      <c r="B46" s="57">
        <v>11119</v>
      </c>
      <c r="C46" s="45" t="s">
        <v>91</v>
      </c>
      <c r="D46" s="32" t="s">
        <v>182</v>
      </c>
      <c r="E46" s="44" t="s">
        <v>183</v>
      </c>
      <c r="F46" s="40" t="s">
        <v>173</v>
      </c>
      <c r="G46" s="104">
        <v>850</v>
      </c>
      <c r="H46" s="41" t="s">
        <v>222</v>
      </c>
      <c r="I46" s="41" t="s">
        <v>160</v>
      </c>
      <c r="J46" s="41" t="s">
        <v>160</v>
      </c>
      <c r="K46" s="39">
        <v>931.54</v>
      </c>
      <c r="L46" s="53">
        <v>955.18</v>
      </c>
      <c r="M46" s="53">
        <v>955.18</v>
      </c>
    </row>
    <row r="47" spans="1:15" x14ac:dyDescent="0.25">
      <c r="A47" s="27" t="s">
        <v>99</v>
      </c>
      <c r="B47" s="57">
        <v>11119</v>
      </c>
      <c r="C47" s="45" t="s">
        <v>91</v>
      </c>
      <c r="D47" s="32" t="s">
        <v>184</v>
      </c>
      <c r="E47" s="44" t="s">
        <v>100</v>
      </c>
      <c r="F47" s="40" t="s">
        <v>101</v>
      </c>
      <c r="G47" s="40">
        <v>12</v>
      </c>
      <c r="H47" s="41" t="s">
        <v>203</v>
      </c>
      <c r="I47" s="41" t="s">
        <v>154</v>
      </c>
      <c r="J47" s="41" t="s">
        <v>154</v>
      </c>
      <c r="K47" s="39">
        <v>960.03</v>
      </c>
      <c r="L47" s="53">
        <v>0</v>
      </c>
      <c r="M47" s="53">
        <v>0</v>
      </c>
    </row>
    <row r="48" spans="1:15" x14ac:dyDescent="0.25">
      <c r="A48" s="27" t="s">
        <v>99</v>
      </c>
      <c r="B48" s="57">
        <v>11119</v>
      </c>
      <c r="C48" s="45" t="s">
        <v>91</v>
      </c>
      <c r="D48" s="32" t="s">
        <v>185</v>
      </c>
      <c r="E48" s="44" t="s">
        <v>100</v>
      </c>
      <c r="F48" s="96" t="s">
        <v>101</v>
      </c>
      <c r="G48" s="96">
        <v>12</v>
      </c>
      <c r="H48" s="41" t="s">
        <v>203</v>
      </c>
      <c r="I48" s="41" t="s">
        <v>154</v>
      </c>
      <c r="J48" s="41" t="s">
        <v>154</v>
      </c>
      <c r="K48" s="39">
        <v>1149.74</v>
      </c>
      <c r="L48" s="53">
        <v>0</v>
      </c>
      <c r="M48" s="53">
        <v>0</v>
      </c>
    </row>
    <row r="49" spans="1:13" ht="31.5" x14ac:dyDescent="0.25">
      <c r="A49" s="27" t="s">
        <v>99</v>
      </c>
      <c r="B49" s="57">
        <v>11119</v>
      </c>
      <c r="C49" s="55" t="s">
        <v>91</v>
      </c>
      <c r="D49" s="32" t="s">
        <v>186</v>
      </c>
      <c r="E49" s="44" t="s">
        <v>100</v>
      </c>
      <c r="F49" s="96" t="s">
        <v>101</v>
      </c>
      <c r="G49" s="96">
        <v>12</v>
      </c>
      <c r="H49" s="41" t="s">
        <v>203</v>
      </c>
      <c r="I49" s="41" t="s">
        <v>158</v>
      </c>
      <c r="J49" s="41" t="s">
        <v>158</v>
      </c>
      <c r="K49" s="39">
        <v>543.52</v>
      </c>
      <c r="L49" s="53">
        <v>443.52</v>
      </c>
      <c r="M49" s="53">
        <v>443.52</v>
      </c>
    </row>
    <row r="50" spans="1:13" x14ac:dyDescent="0.25">
      <c r="A50" s="27" t="s">
        <v>99</v>
      </c>
      <c r="B50" s="57">
        <v>11119</v>
      </c>
      <c r="C50" s="55" t="s">
        <v>91</v>
      </c>
      <c r="D50" s="32" t="s">
        <v>187</v>
      </c>
      <c r="E50" s="44" t="s">
        <v>100</v>
      </c>
      <c r="F50" s="96" t="s">
        <v>101</v>
      </c>
      <c r="G50" s="96">
        <v>12</v>
      </c>
      <c r="H50" s="41" t="s">
        <v>203</v>
      </c>
      <c r="I50" s="41" t="s">
        <v>158</v>
      </c>
      <c r="J50" s="41" t="s">
        <v>158</v>
      </c>
      <c r="K50" s="39">
        <v>30</v>
      </c>
      <c r="L50" s="53">
        <v>27.6</v>
      </c>
      <c r="M50" s="53">
        <v>27.6</v>
      </c>
    </row>
    <row r="51" spans="1:13" x14ac:dyDescent="0.25">
      <c r="A51" s="27" t="s">
        <v>99</v>
      </c>
      <c r="B51" s="57">
        <v>11119</v>
      </c>
      <c r="C51" s="55" t="s">
        <v>91</v>
      </c>
      <c r="D51" s="32" t="s">
        <v>188</v>
      </c>
      <c r="E51" s="44" t="s">
        <v>100</v>
      </c>
      <c r="F51" s="96" t="s">
        <v>101</v>
      </c>
      <c r="G51" s="96">
        <v>12</v>
      </c>
      <c r="H51" s="41" t="s">
        <v>203</v>
      </c>
      <c r="I51" s="41" t="s">
        <v>158</v>
      </c>
      <c r="J51" s="41" t="s">
        <v>158</v>
      </c>
      <c r="K51" s="39">
        <v>514.16</v>
      </c>
      <c r="L51" s="53">
        <v>602.47</v>
      </c>
      <c r="M51" s="53">
        <v>602.47</v>
      </c>
    </row>
    <row r="52" spans="1:13" ht="31.5" x14ac:dyDescent="0.25">
      <c r="A52" s="27" t="s">
        <v>99</v>
      </c>
      <c r="B52" s="57">
        <v>11119</v>
      </c>
      <c r="C52" s="57" t="s">
        <v>91</v>
      </c>
      <c r="D52" s="32" t="s">
        <v>189</v>
      </c>
      <c r="E52" s="44" t="s">
        <v>190</v>
      </c>
      <c r="F52" s="40" t="str">
        <f>'[3]Приложение 5'!F25</f>
        <v>ед.</v>
      </c>
      <c r="G52" s="40">
        <v>2</v>
      </c>
      <c r="H52" s="41" t="s">
        <v>203</v>
      </c>
      <c r="I52" s="41" t="s">
        <v>154</v>
      </c>
      <c r="J52" s="41" t="s">
        <v>154</v>
      </c>
      <c r="K52" s="39">
        <v>443.07</v>
      </c>
      <c r="L52" s="53">
        <f>'[3]Приложение 5'!J25</f>
        <v>0</v>
      </c>
      <c r="M52" s="53">
        <f>'[3]Приложение 5'!K25</f>
        <v>0</v>
      </c>
    </row>
    <row r="53" spans="1:13" ht="31.5" x14ac:dyDescent="0.25">
      <c r="A53" s="27" t="s">
        <v>99</v>
      </c>
      <c r="B53" s="57">
        <v>11119</v>
      </c>
      <c r="C53" s="57" t="s">
        <v>91</v>
      </c>
      <c r="D53" s="32" t="s">
        <v>191</v>
      </c>
      <c r="E53" s="44" t="s">
        <v>192</v>
      </c>
      <c r="F53" s="40" t="str">
        <f>'[3]Приложение 5'!F26</f>
        <v>ед.</v>
      </c>
      <c r="G53" s="40">
        <v>150</v>
      </c>
      <c r="H53" s="41" t="s">
        <v>203</v>
      </c>
      <c r="I53" s="41" t="s">
        <v>163</v>
      </c>
      <c r="J53" s="41" t="s">
        <v>163</v>
      </c>
      <c r="K53" s="39">
        <v>1000</v>
      </c>
      <c r="L53" s="53">
        <v>300</v>
      </c>
      <c r="M53" s="53">
        <v>300</v>
      </c>
    </row>
    <row r="54" spans="1:13" x14ac:dyDescent="0.25">
      <c r="A54" s="27" t="s">
        <v>99</v>
      </c>
      <c r="B54" s="57">
        <v>11119</v>
      </c>
      <c r="C54" s="57" t="s">
        <v>91</v>
      </c>
      <c r="D54" s="32" t="s">
        <v>193</v>
      </c>
      <c r="E54" s="44" t="s">
        <v>100</v>
      </c>
      <c r="F54" s="96" t="s">
        <v>101</v>
      </c>
      <c r="G54" s="96">
        <v>12</v>
      </c>
      <c r="H54" s="41" t="s">
        <v>203</v>
      </c>
      <c r="I54" s="41" t="s">
        <v>158</v>
      </c>
      <c r="J54" s="41" t="s">
        <v>158</v>
      </c>
      <c r="K54" s="39">
        <v>1.1399999999999999</v>
      </c>
      <c r="L54" s="53">
        <v>1.1399999999999999</v>
      </c>
      <c r="M54" s="53">
        <v>1.1399999999999999</v>
      </c>
    </row>
    <row r="55" spans="1:13" x14ac:dyDescent="0.25">
      <c r="A55" s="27" t="s">
        <v>99</v>
      </c>
      <c r="B55" s="56">
        <f>'[3]Приложение 5'!B30</f>
        <v>11119</v>
      </c>
      <c r="C55" s="55" t="str">
        <f>'[3]Приложение 5'!C30</f>
        <v>МКУ "ЦИКТ"</v>
      </c>
      <c r="D55" s="32" t="s">
        <v>239</v>
      </c>
      <c r="E55" s="44" t="str">
        <f>'[3]Приложение 5'!E30</f>
        <v>количество месяцев</v>
      </c>
      <c r="F55" s="55" t="str">
        <f>'[3]Приложение 5'!F30</f>
        <v>мес.</v>
      </c>
      <c r="G55" s="55">
        <f>'[3]Приложение 5'!G30</f>
        <v>12</v>
      </c>
      <c r="H55" s="41" t="s">
        <v>203</v>
      </c>
      <c r="I55" s="41" t="s">
        <v>158</v>
      </c>
      <c r="J55" s="41" t="s">
        <v>158</v>
      </c>
      <c r="K55" s="39">
        <v>240</v>
      </c>
      <c r="L55" s="53">
        <v>40</v>
      </c>
      <c r="M55" s="53">
        <v>40</v>
      </c>
    </row>
    <row r="56" spans="1:13" s="115" customFormat="1" x14ac:dyDescent="0.25">
      <c r="A56" s="27" t="s">
        <v>99</v>
      </c>
      <c r="B56" s="116">
        <v>11119</v>
      </c>
      <c r="C56" s="116" t="s">
        <v>91</v>
      </c>
      <c r="D56" s="46" t="s">
        <v>235</v>
      </c>
      <c r="E56" s="44" t="s">
        <v>236</v>
      </c>
      <c r="F56" s="116" t="s">
        <v>173</v>
      </c>
      <c r="G56" s="116">
        <v>4</v>
      </c>
      <c r="H56" s="41" t="s">
        <v>240</v>
      </c>
      <c r="I56" s="41" t="s">
        <v>154</v>
      </c>
      <c r="J56" s="41" t="s">
        <v>154</v>
      </c>
      <c r="K56" s="39">
        <v>1959.03</v>
      </c>
      <c r="L56" s="53">
        <v>0</v>
      </c>
      <c r="M56" s="53">
        <v>0</v>
      </c>
    </row>
    <row r="57" spans="1:13" s="115" customFormat="1" x14ac:dyDescent="0.25">
      <c r="A57" s="27" t="s">
        <v>99</v>
      </c>
      <c r="B57" s="116">
        <v>11119</v>
      </c>
      <c r="C57" s="116" t="s">
        <v>91</v>
      </c>
      <c r="D57" s="46" t="s">
        <v>241</v>
      </c>
      <c r="E57" s="44" t="s">
        <v>237</v>
      </c>
      <c r="F57" s="116" t="s">
        <v>173</v>
      </c>
      <c r="G57" s="116">
        <v>3</v>
      </c>
      <c r="H57" s="41" t="s">
        <v>242</v>
      </c>
      <c r="I57" s="41" t="s">
        <v>154</v>
      </c>
      <c r="J57" s="41" t="s">
        <v>154</v>
      </c>
      <c r="K57" s="39">
        <v>507.25</v>
      </c>
      <c r="L57" s="53">
        <v>0</v>
      </c>
      <c r="M57" s="53">
        <v>0</v>
      </c>
    </row>
    <row r="58" spans="1:13" s="115" customFormat="1" x14ac:dyDescent="0.25">
      <c r="A58" s="27" t="s">
        <v>99</v>
      </c>
      <c r="B58" s="116">
        <v>11119</v>
      </c>
      <c r="C58" s="116" t="s">
        <v>91</v>
      </c>
      <c r="D58" s="46" t="s">
        <v>244</v>
      </c>
      <c r="E58" s="44" t="s">
        <v>236</v>
      </c>
      <c r="F58" s="116" t="s">
        <v>173</v>
      </c>
      <c r="G58" s="116">
        <v>4</v>
      </c>
      <c r="H58" s="41" t="s">
        <v>238</v>
      </c>
      <c r="I58" s="41" t="s">
        <v>154</v>
      </c>
      <c r="J58" s="41" t="s">
        <v>154</v>
      </c>
      <c r="K58" s="39">
        <v>265</v>
      </c>
      <c r="L58" s="53">
        <v>0</v>
      </c>
      <c r="M58" s="53">
        <v>0</v>
      </c>
    </row>
    <row r="59" spans="1:13" s="121" customFormat="1" ht="47.25" x14ac:dyDescent="0.25">
      <c r="A59" s="27" t="s">
        <v>99</v>
      </c>
      <c r="B59" s="123">
        <v>11119</v>
      </c>
      <c r="C59" s="123" t="s">
        <v>91</v>
      </c>
      <c r="D59" s="46" t="s">
        <v>245</v>
      </c>
      <c r="E59" s="44" t="s">
        <v>183</v>
      </c>
      <c r="F59" s="123" t="s">
        <v>173</v>
      </c>
      <c r="G59" s="123">
        <v>3</v>
      </c>
      <c r="H59" s="41" t="s">
        <v>242</v>
      </c>
      <c r="I59" s="41" t="s">
        <v>154</v>
      </c>
      <c r="J59" s="41" t="s">
        <v>154</v>
      </c>
      <c r="K59" s="39">
        <v>4000</v>
      </c>
      <c r="L59" s="53">
        <v>0</v>
      </c>
      <c r="M59" s="53">
        <v>0</v>
      </c>
    </row>
    <row r="60" spans="1:13" s="121" customFormat="1" ht="114" customHeight="1" x14ac:dyDescent="0.25">
      <c r="A60" s="27" t="s">
        <v>99</v>
      </c>
      <c r="B60" s="123">
        <v>11119</v>
      </c>
      <c r="C60" s="123" t="s">
        <v>246</v>
      </c>
      <c r="D60" s="46" t="s">
        <v>248</v>
      </c>
      <c r="E60" s="44" t="s">
        <v>247</v>
      </c>
      <c r="F60" s="123" t="s">
        <v>173</v>
      </c>
      <c r="G60" s="123">
        <v>1</v>
      </c>
      <c r="H60" s="41" t="s">
        <v>203</v>
      </c>
      <c r="I60" s="41" t="s">
        <v>154</v>
      </c>
      <c r="J60" s="41" t="s">
        <v>154</v>
      </c>
      <c r="K60" s="39">
        <v>3600</v>
      </c>
      <c r="L60" s="53">
        <v>0</v>
      </c>
      <c r="M60" s="53">
        <v>0</v>
      </c>
    </row>
    <row r="61" spans="1:13" ht="47.25" x14ac:dyDescent="0.25">
      <c r="A61" s="64" t="s">
        <v>104</v>
      </c>
      <c r="B61" s="65" t="s">
        <v>85</v>
      </c>
      <c r="C61" s="65" t="s">
        <v>85</v>
      </c>
      <c r="D61" s="69" t="s">
        <v>103</v>
      </c>
      <c r="E61" s="67" t="s">
        <v>127</v>
      </c>
      <c r="F61" s="65" t="s">
        <v>173</v>
      </c>
      <c r="G61" s="65">
        <v>1</v>
      </c>
      <c r="H61" s="64" t="s">
        <v>85</v>
      </c>
      <c r="I61" s="64" t="s">
        <v>157</v>
      </c>
      <c r="J61" s="64" t="s">
        <v>157</v>
      </c>
      <c r="K61" s="68">
        <f>K62</f>
        <v>33.5</v>
      </c>
      <c r="L61" s="68">
        <f t="shared" ref="L61:M61" si="5">L62</f>
        <v>40.299999999999997</v>
      </c>
      <c r="M61" s="68">
        <f t="shared" si="5"/>
        <v>338.45</v>
      </c>
    </row>
    <row r="62" spans="1:13" ht="47.25" x14ac:dyDescent="0.25">
      <c r="A62" s="73" t="s">
        <v>104</v>
      </c>
      <c r="B62" s="74">
        <v>51200</v>
      </c>
      <c r="C62" s="74" t="s">
        <v>85</v>
      </c>
      <c r="D62" s="78" t="s">
        <v>167</v>
      </c>
      <c r="E62" s="84" t="s">
        <v>107</v>
      </c>
      <c r="F62" s="74" t="s">
        <v>108</v>
      </c>
      <c r="G62" s="74">
        <v>1071</v>
      </c>
      <c r="H62" s="74" t="s">
        <v>85</v>
      </c>
      <c r="I62" s="74">
        <v>1289</v>
      </c>
      <c r="J62" s="74">
        <v>10823</v>
      </c>
      <c r="K62" s="76">
        <f t="shared" ref="K62:M62" si="6">K63</f>
        <v>33.5</v>
      </c>
      <c r="L62" s="76">
        <f t="shared" si="6"/>
        <v>40.299999999999997</v>
      </c>
      <c r="M62" s="76">
        <f t="shared" si="6"/>
        <v>338.45</v>
      </c>
    </row>
    <row r="63" spans="1:13" ht="31.5" x14ac:dyDescent="0.25">
      <c r="A63" s="27" t="s">
        <v>104</v>
      </c>
      <c r="B63" s="31">
        <v>51200</v>
      </c>
      <c r="C63" s="31" t="s">
        <v>92</v>
      </c>
      <c r="D63" s="25" t="s">
        <v>139</v>
      </c>
      <c r="E63" s="33" t="s">
        <v>107</v>
      </c>
      <c r="F63" s="31" t="s">
        <v>108</v>
      </c>
      <c r="G63" s="31">
        <v>1071</v>
      </c>
      <c r="H63" s="41" t="s">
        <v>203</v>
      </c>
      <c r="I63" s="41" t="s">
        <v>217</v>
      </c>
      <c r="J63" s="107" t="s">
        <v>218</v>
      </c>
      <c r="K63" s="89">
        <v>33.5</v>
      </c>
      <c r="L63" s="108">
        <v>40.299999999999997</v>
      </c>
      <c r="M63" s="108">
        <v>338.45</v>
      </c>
    </row>
    <row r="64" spans="1:13" ht="94.5" x14ac:dyDescent="0.25">
      <c r="A64" s="64" t="s">
        <v>105</v>
      </c>
      <c r="B64" s="65" t="s">
        <v>85</v>
      </c>
      <c r="C64" s="65" t="s">
        <v>85</v>
      </c>
      <c r="D64" s="69" t="s">
        <v>109</v>
      </c>
      <c r="E64" s="67" t="s">
        <v>131</v>
      </c>
      <c r="F64" s="65" t="s">
        <v>96</v>
      </c>
      <c r="G64" s="65">
        <v>4</v>
      </c>
      <c r="H64" s="64" t="s">
        <v>85</v>
      </c>
      <c r="I64" s="64" t="s">
        <v>161</v>
      </c>
      <c r="J64" s="64" t="s">
        <v>161</v>
      </c>
      <c r="K64" s="68">
        <f>K65+K67</f>
        <v>32127.97</v>
      </c>
      <c r="L64" s="68">
        <f t="shared" ref="L64:M64" si="7">L65+L67</f>
        <v>32183.379999999997</v>
      </c>
      <c r="M64" s="68">
        <f t="shared" si="7"/>
        <v>32183.379999999997</v>
      </c>
    </row>
    <row r="65" spans="1:13" ht="31.5" x14ac:dyDescent="0.25">
      <c r="A65" s="73" t="s">
        <v>105</v>
      </c>
      <c r="B65" s="74">
        <v>11312</v>
      </c>
      <c r="C65" s="74" t="s">
        <v>85</v>
      </c>
      <c r="D65" s="78" t="s">
        <v>139</v>
      </c>
      <c r="E65" s="84" t="s">
        <v>107</v>
      </c>
      <c r="F65" s="74" t="s">
        <v>108</v>
      </c>
      <c r="G65" s="74">
        <f>G66</f>
        <v>823993.1</v>
      </c>
      <c r="H65" s="74" t="s">
        <v>85</v>
      </c>
      <c r="I65" s="76">
        <v>557721.71</v>
      </c>
      <c r="J65" s="76">
        <v>557721.71</v>
      </c>
      <c r="K65" s="76">
        <f t="shared" ref="K65:M65" si="8">K66</f>
        <v>16163.38</v>
      </c>
      <c r="L65" s="76">
        <f t="shared" si="8"/>
        <v>16163.38</v>
      </c>
      <c r="M65" s="76">
        <f t="shared" si="8"/>
        <v>16163.38</v>
      </c>
    </row>
    <row r="66" spans="1:13" ht="31.5" x14ac:dyDescent="0.25">
      <c r="A66" s="27" t="s">
        <v>105</v>
      </c>
      <c r="B66" s="31">
        <v>11312</v>
      </c>
      <c r="C66" s="31" t="s">
        <v>92</v>
      </c>
      <c r="D66" s="54" t="s">
        <v>197</v>
      </c>
      <c r="E66" s="33" t="s">
        <v>107</v>
      </c>
      <c r="F66" s="31" t="s">
        <v>108</v>
      </c>
      <c r="G66" s="31">
        <v>823993.1</v>
      </c>
      <c r="H66" s="41" t="s">
        <v>203</v>
      </c>
      <c r="I66" s="35">
        <v>557721.71</v>
      </c>
      <c r="J66" s="35">
        <v>557721.71</v>
      </c>
      <c r="K66" s="89">
        <v>16163.38</v>
      </c>
      <c r="L66" s="53">
        <v>16163.38</v>
      </c>
      <c r="M66" s="53">
        <v>16163.38</v>
      </c>
    </row>
    <row r="67" spans="1:13" ht="31.5" x14ac:dyDescent="0.25">
      <c r="A67" s="73" t="s">
        <v>105</v>
      </c>
      <c r="B67" s="74">
        <v>11311</v>
      </c>
      <c r="C67" s="74" t="s">
        <v>85</v>
      </c>
      <c r="D67" s="85" t="s">
        <v>168</v>
      </c>
      <c r="E67" s="84" t="s">
        <v>106</v>
      </c>
      <c r="F67" s="74" t="s">
        <v>96</v>
      </c>
      <c r="G67" s="74">
        <v>3</v>
      </c>
      <c r="H67" s="74" t="s">
        <v>85</v>
      </c>
      <c r="I67" s="74">
        <v>3</v>
      </c>
      <c r="J67" s="74">
        <v>3</v>
      </c>
      <c r="K67" s="76">
        <f t="shared" ref="K67:M67" si="9">K68</f>
        <v>15964.59</v>
      </c>
      <c r="L67" s="76">
        <f t="shared" si="9"/>
        <v>16020</v>
      </c>
      <c r="M67" s="76">
        <f t="shared" si="9"/>
        <v>16020</v>
      </c>
    </row>
    <row r="68" spans="1:13" ht="31.5" x14ac:dyDescent="0.25">
      <c r="A68" s="27" t="s">
        <v>105</v>
      </c>
      <c r="B68" s="31">
        <v>11311</v>
      </c>
      <c r="C68" s="31" t="s">
        <v>92</v>
      </c>
      <c r="D68" s="34" t="s">
        <v>110</v>
      </c>
      <c r="E68" s="33" t="s">
        <v>106</v>
      </c>
      <c r="F68" s="31" t="s">
        <v>96</v>
      </c>
      <c r="G68" s="31">
        <v>3</v>
      </c>
      <c r="H68" s="41" t="s">
        <v>203</v>
      </c>
      <c r="I68" s="41" t="s">
        <v>153</v>
      </c>
      <c r="J68" s="41" t="s">
        <v>153</v>
      </c>
      <c r="K68" s="35">
        <f>16017.86-53.27</f>
        <v>15964.59</v>
      </c>
      <c r="L68" s="53">
        <v>16020</v>
      </c>
      <c r="M68" s="53">
        <v>16020</v>
      </c>
    </row>
    <row r="69" spans="1:13" ht="47.25" x14ac:dyDescent="0.25">
      <c r="A69" s="64" t="s">
        <v>112</v>
      </c>
      <c r="B69" s="65" t="s">
        <v>85</v>
      </c>
      <c r="C69" s="65" t="s">
        <v>85</v>
      </c>
      <c r="D69" s="67" t="s">
        <v>111</v>
      </c>
      <c r="E69" s="67" t="s">
        <v>132</v>
      </c>
      <c r="F69" s="65" t="s">
        <v>96</v>
      </c>
      <c r="G69" s="65">
        <v>4</v>
      </c>
      <c r="H69" s="64" t="s">
        <v>85</v>
      </c>
      <c r="I69" s="64" t="s">
        <v>161</v>
      </c>
      <c r="J69" s="64" t="s">
        <v>161</v>
      </c>
      <c r="K69" s="68">
        <f>K70+K72</f>
        <v>5956.7099999999991</v>
      </c>
      <c r="L69" s="68">
        <f>L70+L72</f>
        <v>4900.07</v>
      </c>
      <c r="M69" s="68">
        <f t="shared" ref="M69" si="10">M70+M72</f>
        <v>4900.07</v>
      </c>
    </row>
    <row r="70" spans="1:13" ht="31.5" x14ac:dyDescent="0.25">
      <c r="A70" s="73" t="s">
        <v>112</v>
      </c>
      <c r="B70" s="86" t="s">
        <v>142</v>
      </c>
      <c r="C70" s="74" t="s">
        <v>85</v>
      </c>
      <c r="D70" s="84" t="s">
        <v>133</v>
      </c>
      <c r="E70" s="84" t="s">
        <v>102</v>
      </c>
      <c r="F70" s="74" t="s">
        <v>96</v>
      </c>
      <c r="G70" s="74">
        <v>13</v>
      </c>
      <c r="H70" s="74" t="s">
        <v>85</v>
      </c>
      <c r="I70" s="74">
        <v>13</v>
      </c>
      <c r="J70" s="74">
        <v>13</v>
      </c>
      <c r="K70" s="76">
        <f t="shared" ref="K70:M70" si="11">K71</f>
        <v>1797.98</v>
      </c>
      <c r="L70" s="76">
        <f t="shared" si="11"/>
        <v>1700</v>
      </c>
      <c r="M70" s="76">
        <f t="shared" si="11"/>
        <v>1700</v>
      </c>
    </row>
    <row r="71" spans="1:13" ht="31.5" x14ac:dyDescent="0.25">
      <c r="A71" s="27" t="s">
        <v>112</v>
      </c>
      <c r="B71" s="37" t="s">
        <v>142</v>
      </c>
      <c r="C71" s="31" t="s">
        <v>92</v>
      </c>
      <c r="D71" s="34" t="s">
        <v>115</v>
      </c>
      <c r="E71" s="36" t="s">
        <v>102</v>
      </c>
      <c r="F71" s="31" t="s">
        <v>96</v>
      </c>
      <c r="G71" s="104">
        <v>13</v>
      </c>
      <c r="H71" s="41" t="s">
        <v>203</v>
      </c>
      <c r="I71" s="41" t="s">
        <v>219</v>
      </c>
      <c r="J71" s="41" t="s">
        <v>219</v>
      </c>
      <c r="K71" s="39">
        <v>1797.98</v>
      </c>
      <c r="L71" s="53">
        <v>1700</v>
      </c>
      <c r="M71" s="53">
        <v>1700</v>
      </c>
    </row>
    <row r="72" spans="1:13" x14ac:dyDescent="0.25">
      <c r="A72" s="73" t="s">
        <v>112</v>
      </c>
      <c r="B72" s="86" t="s">
        <v>141</v>
      </c>
      <c r="C72" s="74" t="s">
        <v>85</v>
      </c>
      <c r="D72" s="87" t="s">
        <v>169</v>
      </c>
      <c r="E72" s="84" t="s">
        <v>114</v>
      </c>
      <c r="F72" s="74" t="s">
        <v>96</v>
      </c>
      <c r="G72" s="74">
        <v>4</v>
      </c>
      <c r="H72" s="74" t="s">
        <v>85</v>
      </c>
      <c r="I72" s="74">
        <v>4</v>
      </c>
      <c r="J72" s="74">
        <v>4</v>
      </c>
      <c r="K72" s="76">
        <f>K73+K74+K75</f>
        <v>4158.7299999999996</v>
      </c>
      <c r="L72" s="76">
        <f t="shared" ref="L72:M72" si="12">L73+L74+L75</f>
        <v>3200.07</v>
      </c>
      <c r="M72" s="76">
        <f t="shared" si="12"/>
        <v>3200.07</v>
      </c>
    </row>
    <row r="73" spans="1:13" ht="47.25" x14ac:dyDescent="0.25">
      <c r="A73" s="27" t="s">
        <v>112</v>
      </c>
      <c r="B73" s="37" t="s">
        <v>141</v>
      </c>
      <c r="C73" s="31" t="s">
        <v>92</v>
      </c>
      <c r="D73" s="33" t="s">
        <v>113</v>
      </c>
      <c r="E73" s="33" t="s">
        <v>114</v>
      </c>
      <c r="F73" s="31" t="s">
        <v>96</v>
      </c>
      <c r="G73" s="31">
        <v>2</v>
      </c>
      <c r="H73" s="41" t="s">
        <v>203</v>
      </c>
      <c r="I73" s="41" t="s">
        <v>155</v>
      </c>
      <c r="J73" s="41" t="s">
        <v>155</v>
      </c>
      <c r="K73" s="39">
        <v>4070.73</v>
      </c>
      <c r="L73" s="35">
        <v>3112.07</v>
      </c>
      <c r="M73" s="35">
        <v>3112.07</v>
      </c>
    </row>
    <row r="74" spans="1:13" ht="47.25" x14ac:dyDescent="0.25">
      <c r="A74" s="27" t="s">
        <v>112</v>
      </c>
      <c r="B74" s="38">
        <v>11994</v>
      </c>
      <c r="C74" s="38" t="s">
        <v>135</v>
      </c>
      <c r="D74" s="33" t="s">
        <v>113</v>
      </c>
      <c r="E74" s="33" t="s">
        <v>114</v>
      </c>
      <c r="F74" s="38" t="s">
        <v>96</v>
      </c>
      <c r="G74" s="38">
        <v>1</v>
      </c>
      <c r="H74" s="41" t="s">
        <v>203</v>
      </c>
      <c r="I74" s="41" t="s">
        <v>157</v>
      </c>
      <c r="J74" s="41" t="s">
        <v>157</v>
      </c>
      <c r="K74" s="35">
        <v>50</v>
      </c>
      <c r="L74" s="53">
        <v>50</v>
      </c>
      <c r="M74" s="53">
        <v>50</v>
      </c>
    </row>
    <row r="75" spans="1:13" ht="47.25" x14ac:dyDescent="0.25">
      <c r="A75" s="27" t="s">
        <v>112</v>
      </c>
      <c r="B75" s="38">
        <v>11994</v>
      </c>
      <c r="C75" s="38" t="s">
        <v>122</v>
      </c>
      <c r="D75" s="33" t="s">
        <v>113</v>
      </c>
      <c r="E75" s="33" t="s">
        <v>114</v>
      </c>
      <c r="F75" s="38" t="s">
        <v>96</v>
      </c>
      <c r="G75" s="38">
        <v>1</v>
      </c>
      <c r="H75" s="41" t="s">
        <v>203</v>
      </c>
      <c r="I75" s="41" t="s">
        <v>157</v>
      </c>
      <c r="J75" s="41" t="s">
        <v>157</v>
      </c>
      <c r="K75" s="35">
        <v>38</v>
      </c>
      <c r="L75" s="53">
        <v>38</v>
      </c>
      <c r="M75" s="53">
        <v>38</v>
      </c>
    </row>
    <row r="76" spans="1:13" x14ac:dyDescent="0.25">
      <c r="A76" s="64" t="s">
        <v>116</v>
      </c>
      <c r="B76" s="65" t="s">
        <v>85</v>
      </c>
      <c r="C76" s="65" t="s">
        <v>85</v>
      </c>
      <c r="D76" s="71" t="s">
        <v>117</v>
      </c>
      <c r="E76" s="67" t="s">
        <v>123</v>
      </c>
      <c r="F76" s="65" t="s">
        <v>96</v>
      </c>
      <c r="G76" s="65">
        <v>115</v>
      </c>
      <c r="H76" s="64" t="s">
        <v>85</v>
      </c>
      <c r="I76" s="64" t="s">
        <v>162</v>
      </c>
      <c r="J76" s="64" t="s">
        <v>162</v>
      </c>
      <c r="K76" s="68">
        <f>K77+K79+K81++K83</f>
        <v>1790.71</v>
      </c>
      <c r="L76" s="68">
        <f t="shared" ref="L76:M76" si="13">L77+L79+L81++L83</f>
        <v>1475</v>
      </c>
      <c r="M76" s="68">
        <f t="shared" si="13"/>
        <v>1475</v>
      </c>
    </row>
    <row r="77" spans="1:13" ht="31.5" x14ac:dyDescent="0.25">
      <c r="A77" s="73" t="s">
        <v>116</v>
      </c>
      <c r="B77" s="86" t="s">
        <v>143</v>
      </c>
      <c r="C77" s="74" t="s">
        <v>85</v>
      </c>
      <c r="D77" s="85" t="s">
        <v>171</v>
      </c>
      <c r="E77" s="84" t="s">
        <v>102</v>
      </c>
      <c r="F77" s="74" t="s">
        <v>96</v>
      </c>
      <c r="G77" s="74">
        <v>42</v>
      </c>
      <c r="H77" s="74" t="s">
        <v>85</v>
      </c>
      <c r="I77" s="74">
        <v>7</v>
      </c>
      <c r="J77" s="74">
        <v>7</v>
      </c>
      <c r="K77" s="76">
        <f>K78</f>
        <v>365.71</v>
      </c>
      <c r="L77" s="76">
        <f t="shared" ref="L77:M77" si="14">L78</f>
        <v>50</v>
      </c>
      <c r="M77" s="76">
        <f t="shared" si="14"/>
        <v>50</v>
      </c>
    </row>
    <row r="78" spans="1:13" ht="31.5" x14ac:dyDescent="0.25">
      <c r="A78" s="27" t="s">
        <v>116</v>
      </c>
      <c r="B78" s="37" t="s">
        <v>143</v>
      </c>
      <c r="C78" s="31" t="s">
        <v>92</v>
      </c>
      <c r="D78" s="34" t="s">
        <v>119</v>
      </c>
      <c r="E78" s="33" t="s">
        <v>102</v>
      </c>
      <c r="F78" s="31" t="s">
        <v>96</v>
      </c>
      <c r="G78" s="31">
        <v>42</v>
      </c>
      <c r="H78" s="41" t="s">
        <v>203</v>
      </c>
      <c r="I78" s="41" t="s">
        <v>220</v>
      </c>
      <c r="J78" s="41" t="s">
        <v>220</v>
      </c>
      <c r="K78" s="35">
        <v>365.71</v>
      </c>
      <c r="L78" s="53">
        <v>50</v>
      </c>
      <c r="M78" s="53">
        <v>50</v>
      </c>
    </row>
    <row r="79" spans="1:13" ht="31.5" x14ac:dyDescent="0.25">
      <c r="A79" s="73" t="s">
        <v>116</v>
      </c>
      <c r="B79" s="86" t="s">
        <v>144</v>
      </c>
      <c r="C79" s="74" t="s">
        <v>85</v>
      </c>
      <c r="D79" s="85" t="s">
        <v>120</v>
      </c>
      <c r="E79" s="84" t="s">
        <v>118</v>
      </c>
      <c r="F79" s="74" t="s">
        <v>96</v>
      </c>
      <c r="G79" s="74">
        <v>25</v>
      </c>
      <c r="H79" s="74" t="s">
        <v>85</v>
      </c>
      <c r="I79" s="74" t="s">
        <v>156</v>
      </c>
      <c r="J79" s="74" t="s">
        <v>156</v>
      </c>
      <c r="K79" s="76">
        <f>K80</f>
        <v>300</v>
      </c>
      <c r="L79" s="76">
        <f t="shared" ref="L79:M79" si="15">L80</f>
        <v>300</v>
      </c>
      <c r="M79" s="76">
        <f t="shared" si="15"/>
        <v>300</v>
      </c>
    </row>
    <row r="80" spans="1:13" ht="31.5" x14ac:dyDescent="0.25">
      <c r="A80" s="27" t="s">
        <v>116</v>
      </c>
      <c r="B80" s="37" t="s">
        <v>144</v>
      </c>
      <c r="C80" s="31" t="s">
        <v>92</v>
      </c>
      <c r="D80" s="34" t="s">
        <v>120</v>
      </c>
      <c r="E80" s="36" t="s">
        <v>118</v>
      </c>
      <c r="F80" s="31" t="s">
        <v>96</v>
      </c>
      <c r="G80" s="31">
        <v>25</v>
      </c>
      <c r="H80" s="41" t="s">
        <v>203</v>
      </c>
      <c r="I80" s="41" t="s">
        <v>156</v>
      </c>
      <c r="J80" s="41" t="s">
        <v>156</v>
      </c>
      <c r="K80" s="35">
        <v>300</v>
      </c>
      <c r="L80" s="53">
        <v>300</v>
      </c>
      <c r="M80" s="53">
        <v>300</v>
      </c>
    </row>
    <row r="81" spans="1:13" ht="31.5" x14ac:dyDescent="0.25">
      <c r="A81" s="73" t="s">
        <v>116</v>
      </c>
      <c r="B81" s="86" t="s">
        <v>147</v>
      </c>
      <c r="C81" s="74" t="s">
        <v>85</v>
      </c>
      <c r="D81" s="85" t="s">
        <v>148</v>
      </c>
      <c r="E81" s="84" t="s">
        <v>118</v>
      </c>
      <c r="F81" s="74" t="s">
        <v>96</v>
      </c>
      <c r="G81" s="74">
        <v>30</v>
      </c>
      <c r="H81" s="74" t="s">
        <v>85</v>
      </c>
      <c r="I81" s="74" t="s">
        <v>163</v>
      </c>
      <c r="J81" s="74" t="s">
        <v>163</v>
      </c>
      <c r="K81" s="76">
        <f t="shared" ref="K81:M85" si="16">K82</f>
        <v>375</v>
      </c>
      <c r="L81" s="76">
        <f t="shared" si="16"/>
        <v>375</v>
      </c>
      <c r="M81" s="76">
        <f t="shared" si="16"/>
        <v>375</v>
      </c>
    </row>
    <row r="82" spans="1:13" ht="63" x14ac:dyDescent="0.25">
      <c r="A82" s="27" t="s">
        <v>116</v>
      </c>
      <c r="B82" s="37" t="s">
        <v>147</v>
      </c>
      <c r="C82" s="49" t="s">
        <v>124</v>
      </c>
      <c r="D82" s="54" t="s">
        <v>134</v>
      </c>
      <c r="E82" s="33" t="s">
        <v>118</v>
      </c>
      <c r="F82" s="49" t="s">
        <v>96</v>
      </c>
      <c r="G82" s="49">
        <v>30</v>
      </c>
      <c r="H82" s="41" t="s">
        <v>203</v>
      </c>
      <c r="I82" s="41" t="s">
        <v>163</v>
      </c>
      <c r="J82" s="41" t="s">
        <v>163</v>
      </c>
      <c r="K82" s="35">
        <v>375</v>
      </c>
      <c r="L82" s="53">
        <v>375</v>
      </c>
      <c r="M82" s="53">
        <v>375</v>
      </c>
    </row>
    <row r="83" spans="1:13" ht="31.5" x14ac:dyDescent="0.25">
      <c r="A83" s="73" t="s">
        <v>116</v>
      </c>
      <c r="B83" s="86" t="s">
        <v>149</v>
      </c>
      <c r="C83" s="74" t="s">
        <v>85</v>
      </c>
      <c r="D83" s="85" t="s">
        <v>125</v>
      </c>
      <c r="E83" s="84" t="s">
        <v>118</v>
      </c>
      <c r="F83" s="74" t="s">
        <v>96</v>
      </c>
      <c r="G83" s="74">
        <v>60</v>
      </c>
      <c r="H83" s="74" t="s">
        <v>85</v>
      </c>
      <c r="I83" s="74" t="s">
        <v>164</v>
      </c>
      <c r="J83" s="74" t="s">
        <v>164</v>
      </c>
      <c r="K83" s="76">
        <f t="shared" si="16"/>
        <v>750</v>
      </c>
      <c r="L83" s="76">
        <f t="shared" si="16"/>
        <v>750</v>
      </c>
      <c r="M83" s="76">
        <f t="shared" si="16"/>
        <v>750</v>
      </c>
    </row>
    <row r="84" spans="1:13" ht="63" x14ac:dyDescent="0.25">
      <c r="A84" s="27" t="s">
        <v>116</v>
      </c>
      <c r="B84" s="37" t="s">
        <v>149</v>
      </c>
      <c r="C84" s="38" t="s">
        <v>124</v>
      </c>
      <c r="D84" s="54" t="s">
        <v>125</v>
      </c>
      <c r="E84" s="33" t="s">
        <v>118</v>
      </c>
      <c r="F84" s="38" t="s">
        <v>96</v>
      </c>
      <c r="G84" s="38">
        <v>60</v>
      </c>
      <c r="H84" s="41" t="s">
        <v>203</v>
      </c>
      <c r="I84" s="41" t="s">
        <v>164</v>
      </c>
      <c r="J84" s="41" t="s">
        <v>164</v>
      </c>
      <c r="K84" s="35">
        <v>750</v>
      </c>
      <c r="L84" s="53">
        <v>750</v>
      </c>
      <c r="M84" s="53">
        <v>750</v>
      </c>
    </row>
    <row r="85" spans="1:13" x14ac:dyDescent="0.25">
      <c r="A85" s="64" t="s">
        <v>198</v>
      </c>
      <c r="B85" s="101" t="s">
        <v>85</v>
      </c>
      <c r="C85" s="102" t="s">
        <v>85</v>
      </c>
      <c r="D85" s="71" t="s">
        <v>200</v>
      </c>
      <c r="E85" s="67" t="s">
        <v>106</v>
      </c>
      <c r="F85" s="65" t="s">
        <v>96</v>
      </c>
      <c r="G85" s="65">
        <v>3</v>
      </c>
      <c r="H85" s="65" t="s">
        <v>85</v>
      </c>
      <c r="I85" s="65">
        <v>0</v>
      </c>
      <c r="J85" s="65">
        <v>0</v>
      </c>
      <c r="K85" s="68">
        <f>K86</f>
        <v>757.39</v>
      </c>
      <c r="L85" s="68">
        <f t="shared" si="16"/>
        <v>0</v>
      </c>
      <c r="M85" s="68">
        <f t="shared" si="16"/>
        <v>0</v>
      </c>
    </row>
    <row r="86" spans="1:13" ht="31.5" x14ac:dyDescent="0.25">
      <c r="A86" s="41" t="s">
        <v>198</v>
      </c>
      <c r="B86" s="111" t="s">
        <v>199</v>
      </c>
      <c r="C86" s="109" t="s">
        <v>92</v>
      </c>
      <c r="D86" s="112" t="s">
        <v>201</v>
      </c>
      <c r="E86" s="44" t="s">
        <v>106</v>
      </c>
      <c r="F86" s="109" t="s">
        <v>173</v>
      </c>
      <c r="G86" s="109">
        <v>3</v>
      </c>
      <c r="H86" s="41" t="s">
        <v>203</v>
      </c>
      <c r="I86" s="109">
        <v>0</v>
      </c>
      <c r="J86" s="109">
        <v>0</v>
      </c>
      <c r="K86" s="39">
        <v>757.39</v>
      </c>
      <c r="L86" s="39">
        <v>0</v>
      </c>
      <c r="M86" s="39">
        <v>0</v>
      </c>
    </row>
  </sheetData>
  <mergeCells count="20">
    <mergeCell ref="D5:D8"/>
    <mergeCell ref="K6:K8"/>
    <mergeCell ref="L6:L8"/>
    <mergeCell ref="M6:M8"/>
    <mergeCell ref="A18:A20"/>
    <mergeCell ref="B18:B20"/>
    <mergeCell ref="C18:C20"/>
    <mergeCell ref="K5:M5"/>
    <mergeCell ref="G1:M2"/>
    <mergeCell ref="A3:M3"/>
    <mergeCell ref="E6:E8"/>
    <mergeCell ref="F6:F8"/>
    <mergeCell ref="E5:J5"/>
    <mergeCell ref="G6:J6"/>
    <mergeCell ref="G7:H7"/>
    <mergeCell ref="I7:I8"/>
    <mergeCell ref="J7:J8"/>
    <mergeCell ref="A5:A8"/>
    <mergeCell ref="B5:B8"/>
    <mergeCell ref="C5:C8"/>
  </mergeCells>
  <printOptions horizontalCentered="1"/>
  <pageMargins left="0.78740157480314965" right="0.78740157480314965" top="0.19685039370078741" bottom="0.19685039370078741" header="0.31496062992125984" footer="0.31496062992125984"/>
  <pageSetup paperSize="9" scale="55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пример</vt:lpstr>
      <vt:lpstr>квартальный отчет Вариант 1</vt:lpstr>
      <vt:lpstr>Приложение</vt:lpstr>
      <vt:lpstr>Приложение!Заголовки_для_печати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Охотникова</dc:creator>
  <cp:lastModifiedBy>Local</cp:lastModifiedBy>
  <cp:lastPrinted>2024-08-19T12:51:22Z</cp:lastPrinted>
  <dcterms:created xsi:type="dcterms:W3CDTF">2020-09-17T13:48:54Z</dcterms:created>
  <dcterms:modified xsi:type="dcterms:W3CDTF">2024-08-19T12:53:02Z</dcterms:modified>
</cp:coreProperties>
</file>