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120" windowHeight="8985" activeTab="0"/>
  </bookViews>
  <sheets>
    <sheet name="Прилож1" sheetId="1" r:id="rId1"/>
    <sheet name="Прилож2" sheetId="2" r:id="rId2"/>
  </sheets>
  <definedNames>
    <definedName name="_xlnm.Print_Titles" localSheetId="0">'Прилож1'!$9:$9</definedName>
    <definedName name="_xlnm.Print_Area" localSheetId="0">'Прилож1'!$A$1:$G$200</definedName>
  </definedNames>
  <calcPr fullCalcOnLoad="1"/>
</workbook>
</file>

<file path=xl/sharedStrings.xml><?xml version="1.0" encoding="utf-8"?>
<sst xmlns="http://schemas.openxmlformats.org/spreadsheetml/2006/main" count="387" uniqueCount="318">
  <si>
    <t>000 2 02 00000 00 0000 000</t>
  </si>
  <si>
    <t>Безвозмездные поступления от других бюджетов бюджетной системы Российской Федерации</t>
  </si>
  <si>
    <t>Утверждено на 2006 год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</si>
  <si>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</si>
  <si>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</si>
  <si>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</si>
  <si>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</si>
  <si>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</si>
  <si>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</si>
  <si>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</si>
  <si>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</si>
  <si>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</si>
  <si>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</si>
  <si>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</si>
  <si>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</si>
  <si>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</si>
  <si>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</si>
  <si>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</si>
  <si>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</si>
  <si>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</si>
  <si>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</si>
  <si>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</si>
  <si>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</si>
  <si>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</si>
  <si>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</si>
  <si>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</si>
  <si>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</si>
  <si>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</si>
  <si>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</si>
  <si>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</si>
  <si>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</si>
  <si>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</si>
  <si>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</si>
  <si>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</si>
  <si>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</si>
  <si>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</si>
  <si>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</si>
  <si>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</si>
  <si>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</si>
  <si>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</si>
  <si>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</si>
  <si>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</si>
  <si>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</si>
  <si>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</si>
  <si>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</si>
  <si>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</si>
  <si>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</si>
  <si>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</si>
  <si>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</si>
  <si>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</si>
  <si>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</si>
  <si>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</si>
  <si>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</si>
  <si>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</si>
  <si>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</si>
  <si>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</si>
  <si>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</si>
  <si>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</si>
  <si>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</si>
  <si>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</si>
  <si>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</si>
  <si>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</si>
  <si>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</si>
  <si>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</si>
  <si>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</si>
  <si>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</si>
  <si>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</si>
  <si>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</si>
  <si>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</si>
  <si>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</si>
  <si>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</si>
  <si>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</si>
  <si>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</si>
  <si>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</si>
  <si>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</si>
  <si>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</si>
  <si>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</si>
  <si>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</si>
  <si>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</si>
  <si>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</si>
  <si>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</si>
  <si>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</si>
  <si>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</si>
  <si>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</si>
  <si>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</si>
  <si>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</si>
  <si>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</si>
  <si>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</si>
  <si>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</si>
  <si>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</si>
  <si>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</si>
  <si>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</si>
  <si>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</si>
  <si>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</si>
  <si>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</si>
  <si>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</si>
  <si>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</si>
  <si>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</si>
  <si>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</si>
  <si>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</si>
  <si>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</si>
  <si>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</si>
  <si>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</si>
  <si>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</si>
  <si>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</si>
  <si>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</si>
  <si>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</si>
  <si>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</si>
  <si>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</si>
  <si>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</si>
  <si>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</si>
  <si>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</si>
  <si>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</si>
  <si>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</si>
  <si>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</si>
  <si>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</si>
  <si>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</si>
  <si>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</si>
  <si>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</si>
  <si>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1004</t>
  </si>
  <si>
    <t>Опека, попечительство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</si>
  <si>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</si>
  <si>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</si>
  <si>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</si>
  <si>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</si>
  <si>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</si>
  <si>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</si>
  <si>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Доплаты к пенсиям   муниципальных служащих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</si>
  <si>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</si>
  <si>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</si>
  <si>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</si>
  <si>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</si>
  <si>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</si>
  <si>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</si>
  <si>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</si>
  <si>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</si>
  <si>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</si>
  <si>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</si>
  <si>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</si>
  <si>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 xml:space="preserve">Налог на прибыль организаций, зачисляемый в местные бюджеты (в части сумм по расчетам за 2004 год и погашения задолженности прошлых лет) 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</si>
  <si>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</si>
  <si>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</si>
  <si>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</si>
  <si>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</si>
  <si>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</si>
  <si>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</si>
  <si>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</si>
  <si>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</si>
  <si>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</si>
  <si>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</si>
  <si>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</si>
  <si>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</si>
  <si>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Функционирование высших органов исполнительной власти  органов местных администраций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</si>
  <si>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</si>
  <si>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</si>
  <si>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</si>
  <si>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</si>
  <si>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</si>
  <si>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</si>
  <si>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000 1 11 05000 00 0000 120</t>
  </si>
  <si>
    <t>000 02 01 00 00 00 0000 800</t>
  </si>
  <si>
    <t>000 02 01 00 00 00 0000 700</t>
  </si>
  <si>
    <t xml:space="preserve">       Предоставление бюджетных кредитов </t>
  </si>
  <si>
    <t xml:space="preserve">       Возврат бюджетных кредитов </t>
  </si>
  <si>
    <t>000 1 01 00000 00 0000 000</t>
  </si>
  <si>
    <t>000 1 03 00000 00 0000 000</t>
  </si>
  <si>
    <t>000 1 05 00000 00 0000 000</t>
  </si>
  <si>
    <t>000 1 06 00000 00 0000 000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</si>
  <si>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</si>
  <si>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</si>
  <si>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</si>
  <si>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</si>
  <si>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</si>
  <si>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</si>
  <si>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</si>
  <si>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</si>
  <si>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000 1 14 00000 00 0000 000</t>
  </si>
  <si>
    <t>Доходы о продажи материальных и нематериальных активов</t>
  </si>
  <si>
    <t>000 08 00 00 00 00 0000 000</t>
  </si>
  <si>
    <t>Остатки средств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</si>
  <si>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</si>
  <si>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</si>
  <si>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</si>
  <si>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</si>
  <si>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</si>
  <si>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(тыс. руб.)</t>
  </si>
  <si>
    <t>182 1 06 05000 02 0000 110</t>
  </si>
  <si>
    <t xml:space="preserve"> Налог на игорный бизнес</t>
  </si>
  <si>
    <t>Субвенции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</si>
  <si>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Субвенции на предоставление гражданам субсидий на оплату жилья и коммунальных услуг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</si>
  <si>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</si>
  <si>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предоставление мер социальной поддержки многодетных семей в части льгот на оплату жилья и коммунальных услуг</t>
  </si>
  <si>
    <t>руковдства и управленияв сфере установленных функций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</si>
  <si>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</si>
  <si>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</si>
  <si>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социальной поддержки населения в части: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</si>
  <si>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</si>
  <si>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</si>
  <si>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Субвенции на оплату жилищно-коммунальных услуг отдельным категориям граждан за счет Федерального фонда компенсаций</t>
  </si>
  <si>
    <t>Субвенции на осуществление государственных полномочий по подготовке и проведению Всероссийской сельскохозяйственной переписи за счет Федерального фонда компенсаций</t>
  </si>
  <si>
    <t xml:space="preserve">Субсидии на обеспечение питания учащихся из малообеспеченных семей в муниципальных общеообразовательных учреждениях </t>
  </si>
  <si>
    <t>Субсидии на текущее содержание детских домов</t>
  </si>
  <si>
    <t xml:space="preserve">Субсидии на  обеспечение детей первого - второго годов жизни специальными молочными продуктами детского питания </t>
  </si>
  <si>
    <t>Субсидии на  обеспечение мер по повышению заработной платы работникам бюджетной сферы</t>
  </si>
  <si>
    <t>мер поддержки сельсохозяйственного производства, в том числе</t>
  </si>
  <si>
    <t>на обеспечение субсидирования животноводства</t>
  </si>
  <si>
    <t>на обеспечение субсидирования растениеводства</t>
  </si>
  <si>
    <t>на обеспечение субсидирования процентой ставки по кредитам</t>
  </si>
  <si>
    <t>0602</t>
  </si>
  <si>
    <t>Природоохранные учреждения</t>
  </si>
  <si>
    <t>Субсидии на вознаграждение за классное руководство в общеобразовательных учреждениях за счет средств федерального бюджета</t>
  </si>
  <si>
    <t>000 2 02 03040 04 0000 151</t>
  </si>
  <si>
    <t>Взаимные расчеты</t>
  </si>
  <si>
    <t>182 1 05 02000 02 0000 110</t>
  </si>
  <si>
    <t>182 1 06 01020 04 0000 110</t>
  </si>
  <si>
    <t xml:space="preserve"> Налог на имущество физических лиц, зачисляемый в бюджеты городских округов</t>
  </si>
  <si>
    <t xml:space="preserve"> Земельный налог, зачисляемый в бюджеты городских округов</t>
  </si>
  <si>
    <t>028 1 11 05011 01 0000 120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</si>
  <si>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</si>
  <si>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</si>
  <si>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</si>
  <si>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</si>
  <si>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</si>
  <si>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</si>
  <si>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</si>
  <si>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собственности городских округов</t>
  </si>
  <si>
    <t>028 1 11 08044 04 0000 120</t>
  </si>
  <si>
    <t>064 1 11 08044 04 0000 120</t>
  </si>
  <si>
    <t>000 1 11 05030 00 0000 120</t>
  </si>
  <si>
    <t>Доходы от сдачи а аренду имущества, находящегося в оперативном управлении  органов госуд.власти, органов местного самоуправления и созданных ими учреждений и в хозяйственном ведении гос.унитарных предприятий и муниципальных унитарных предприятий</t>
  </si>
  <si>
    <t>Субвенция на выполнение федеральных полномочий по государственной регистрации актов гражданского состояния</t>
  </si>
  <si>
    <t>000 02 01 02 00 04 0000 710</t>
  </si>
  <si>
    <t>000 02 01 02 00 04 0000 810</t>
  </si>
  <si>
    <t>000 06 01 00 00 04 0000 430</t>
  </si>
  <si>
    <t>000 05 00 00 00 04 0000 630</t>
  </si>
  <si>
    <t>000 08 02 01 00 04 0000 510</t>
  </si>
  <si>
    <t>000 08 02 01 00 04 0000 610</t>
  </si>
  <si>
    <t>Областная государственная Программа "Информатизация  органов государственной власти Калининградской области (2003-2006 годы)"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</si>
  <si>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</si>
  <si>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</si>
  <si>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ИСТОЧНИКИ ВНУТРЕННЕГО ФИНАНСИРОВАНИЯ 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</si>
  <si>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</si>
  <si>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</si>
  <si>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</si>
  <si>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</si>
  <si>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</si>
  <si>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</si>
  <si>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</si>
  <si>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</si>
  <si>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</si>
  <si>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</si>
  <si>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000 02 01 01 00 04 0000 810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</si>
  <si>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</si>
  <si>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</si>
  <si>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</si>
  <si>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</si>
  <si>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</si>
  <si>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</si>
  <si>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</si>
  <si>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ИТОГО НАЛОГОВЫХ И НЕНАЛОГОВЫХ ДОХОДОВ</t>
  </si>
  <si>
    <t>182 1 06 06000 04 0000 110</t>
  </si>
  <si>
    <t>Арендная плата 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</si>
  <si>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0304</t>
  </si>
  <si>
    <t>Органы юстиции</t>
  </si>
  <si>
    <t>Субвенция на обеспечение отдельных государственных полномочий в сфере социальной поддержки  населения в части выплаты регионального пособия в натуральной форме</t>
  </si>
  <si>
    <t>Субвенция на предоставление мер социальной поддержки многодетных семей в части бесплатного обеспечения комплектом детской одежды для посещения школьных занятий</t>
  </si>
  <si>
    <t>Субсидии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</si>
  <si>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развитие спорта  в области высших достижений</t>
  </si>
  <si>
    <t>Субсидия на реконструкцию Советского проспекта</t>
  </si>
  <si>
    <t>Субсидия не мероприятия по организации оздоровительной кампании детей и подростков</t>
  </si>
  <si>
    <t>000 2 02 05000 00 0000 151</t>
  </si>
  <si>
    <t>000 2 02 09000 00 0000 151</t>
  </si>
  <si>
    <t>Субсидии на осуществление государственной поддержки племенного животноводства</t>
  </si>
  <si>
    <t>Субсидии на дизтопливо сельскохозяйственным производителям</t>
  </si>
  <si>
    <t>Субвенция на обеспечение предоставления гражданам субсидий на оплату жилого помещения и коммунальных услуг</t>
  </si>
  <si>
    <t>000 2 03 04000 04 0000 180</t>
  </si>
  <si>
    <t>000 2 07 04000 04 0000 180</t>
  </si>
  <si>
    <t>Безвозмездные поступления от государственных организаций в бюджеты городских округов</t>
  </si>
  <si>
    <t>Прочие безвозмездные поступления в бюджеты городских округов</t>
  </si>
  <si>
    <t>Средства бюджетов на реализацию федеральной адресной инвестиционной программы (на стр-во мостового перехода через р.Старая и Новая Преголя)</t>
  </si>
  <si>
    <t>Земльный налог (по обязательствам, возникшим до 01.01.2006г.)</t>
  </si>
  <si>
    <t>182 1 09 04050 03 0000 110</t>
  </si>
  <si>
    <t>Субсидии на реализацию областной инвестиционной программы</t>
  </si>
  <si>
    <t>Субсидии на внедрение инновационных образовательных программ в государственных и муниципальных общеобразовательных школах за счет средств областного бюджета</t>
  </si>
  <si>
    <t>Субсидии на внедрение инновационных образовательных программ в государственных и муниципальных общеобразовательных школах за счет средств федерального бюджета</t>
  </si>
  <si>
    <t>Субсидии на реализацию национальных проектов</t>
  </si>
  <si>
    <t>на оригинальное и элитное семеневодство</t>
  </si>
  <si>
    <t>1100</t>
  </si>
  <si>
    <t>1101</t>
  </si>
  <si>
    <t>Межбюджетные трансферты</t>
  </si>
  <si>
    <t>Финансовая помощь бюджетам других уровней</t>
  </si>
  <si>
    <t>Субвенции на вознаграждение за классное руководство в общеобразовательных учреждениях за счет средств федерального бюджета</t>
  </si>
  <si>
    <t>Субсидии на предоставление субсидий молодым семьям из федерального бюджета</t>
  </si>
  <si>
    <t>Субсидии при получении ипотечного жилищного кредита</t>
  </si>
  <si>
    <t>Субсидии на уплату процентов по кредитам</t>
  </si>
  <si>
    <t>Субсидии на реализацию региональной целевой программы "Дети инвалиды"</t>
  </si>
  <si>
    <t>Исполнение бюджета города Калининграда за 2006 год</t>
  </si>
  <si>
    <t>Уточненный план на 2006 год</t>
  </si>
  <si>
    <t>Исполнение на 1.01.2007г</t>
  </si>
  <si>
    <t>% исполнения к утвержденному плану</t>
  </si>
  <si>
    <t>% исполнения к уточненному плану</t>
  </si>
  <si>
    <t>182 1 09 02000 01 0000 110</t>
  </si>
  <si>
    <t>Акцизы</t>
  </si>
  <si>
    <t>182 1 09 03000 01 0000 110</t>
  </si>
  <si>
    <t>Платежи за пользование природными ресурсами</t>
  </si>
  <si>
    <t>000 1 13 00000 00 0000 000</t>
  </si>
  <si>
    <t>Доходы от оказания платных услуг и компенсации затрат государству</t>
  </si>
  <si>
    <t>000 1 19 00000 00 0000 000</t>
  </si>
  <si>
    <t>Возврат остатков субсидий и субвенций прошлых лет</t>
  </si>
  <si>
    <t>000 1 18 00000 00 0000 000</t>
  </si>
  <si>
    <t>Доходы бюджетов бюджетной системы Российской Федерации от возвратов остатков субсидий и субвенций прошлых лет</t>
  </si>
  <si>
    <t>Субсидии на модернизацию коммунальной инфраструктуры</t>
  </si>
  <si>
    <t>1 2 02 05000 00 0000 151</t>
  </si>
  <si>
    <t>Прочие безвозмездные поступления других бюджетов бюджетной системы</t>
  </si>
  <si>
    <t>к решению окружного Совета</t>
  </si>
  <si>
    <t>депутатов города Калининграда</t>
  </si>
  <si>
    <t>Приложение №1</t>
  </si>
  <si>
    <t>№ 290 от 26 сентября  2007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</si>
</sst>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justify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/>
    </xf>
    <xf numFmtId="4" fontId="6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justify"/>
    </xf>
    <xf numFmtId="0" fontId="1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6" fillId="0" borderId="0" xfId="0" applyFont="1" applyAlignment="1">
      <alignment/>
    </xf>
    <xf numFmtId="3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" xfId="0" applyNumberFormat="1" applyFont="1" applyBorder="1" applyAlignment="1" applyProtection="1">
      <alignment horizontal="left" vertical="center" wrapText="1" indent="2"/>
      <protection locked="0"/>
    </xf>
    <xf numFmtId="4" fontId="18" fillId="2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" xfId="0" applyFont="1" applyBorder="1" applyAlignment="1">
      <alignment vertical="center" wrapText="1"/>
    </xf>
    <xf numFmtId="4" fontId="18" fillId="0" borderId="1" xfId="0" applyNumberFormat="1" applyFont="1" applyFill="1" applyBorder="1" applyAlignment="1" applyProtection="1">
      <alignment horizontal="left" vertical="center" wrapText="1" indent="4"/>
      <protection locked="0"/>
    </xf>
    <xf numFmtId="168" fontId="6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168" fontId="5" fillId="0" borderId="5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/>
    </xf>
    <xf numFmtId="0" fontId="8" fillId="0" borderId="0" xfId="0" applyFont="1" applyAlignment="1">
      <alignment horizontal="left" vertical="justify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/>
    </xf>
    <xf numFmtId="168" fontId="5" fillId="0" borderId="0" xfId="0" applyNumberFormat="1" applyFont="1" applyAlignment="1">
      <alignment/>
    </xf>
    <xf numFmtId="168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/>
    </xf>
    <xf numFmtId="168" fontId="1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Border="1" applyAlignment="1">
      <alignment horizontal="left"/>
    </xf>
    <xf numFmtId="168" fontId="3" fillId="0" borderId="9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8" fillId="0" borderId="5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wrapText="1"/>
    </xf>
    <xf numFmtId="168" fontId="3" fillId="0" borderId="4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right" wrapText="1"/>
    </xf>
    <xf numFmtId="168" fontId="5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6" fillId="0" borderId="8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8" fontId="5" fillId="0" borderId="8" xfId="0" applyNumberFormat="1" applyFont="1" applyFill="1" applyBorder="1" applyAlignment="1">
      <alignment/>
    </xf>
    <xf numFmtId="168" fontId="6" fillId="0" borderId="8" xfId="0" applyNumberFormat="1" applyFont="1" applyFill="1" applyBorder="1" applyAlignment="1">
      <alignment/>
    </xf>
    <xf numFmtId="168" fontId="8" fillId="0" borderId="8" xfId="0" applyNumberFormat="1" applyFont="1" applyFill="1" applyBorder="1" applyAlignment="1">
      <alignment horizontal="center" vertical="center" wrapText="1"/>
    </xf>
    <xf numFmtId="168" fontId="6" fillId="0" borderId="8" xfId="0" applyNumberFormat="1" applyFont="1" applyFill="1" applyBorder="1" applyAlignment="1">
      <alignment horizontal="right" indent="1"/>
    </xf>
    <xf numFmtId="168" fontId="5" fillId="0" borderId="8" xfId="0" applyNumberFormat="1" applyFont="1" applyFill="1" applyBorder="1" applyAlignment="1">
      <alignment horizontal="right" indent="1"/>
    </xf>
    <xf numFmtId="168" fontId="7" fillId="0" borderId="8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right" wrapText="1"/>
    </xf>
    <xf numFmtId="168" fontId="5" fillId="0" borderId="14" xfId="0" applyNumberFormat="1" applyFont="1" applyBorder="1" applyAlignment="1">
      <alignment horizontal="right" wrapText="1"/>
    </xf>
    <xf numFmtId="168" fontId="7" fillId="0" borderId="15" xfId="0" applyNumberFormat="1" applyFont="1" applyBorder="1" applyAlignment="1">
      <alignment horizontal="center" wrapText="1"/>
    </xf>
    <xf numFmtId="168" fontId="6" fillId="0" borderId="11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8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right" indent="1"/>
    </xf>
    <xf numFmtId="168" fontId="5" fillId="0" borderId="11" xfId="0" applyNumberFormat="1" applyFont="1" applyFill="1" applyBorder="1" applyAlignment="1">
      <alignment horizontal="right" indent="1"/>
    </xf>
    <xf numFmtId="168" fontId="7" fillId="0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right" wrapText="1"/>
    </xf>
    <xf numFmtId="168" fontId="5" fillId="0" borderId="8" xfId="0" applyNumberFormat="1" applyFont="1" applyFill="1" applyBorder="1" applyAlignment="1">
      <alignment horizontal="right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right" vertical="center" wrapText="1"/>
    </xf>
    <xf numFmtId="168" fontId="5" fillId="0" borderId="1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168" fontId="6" fillId="0" borderId="8" xfId="0" applyNumberFormat="1" applyFont="1" applyFill="1" applyBorder="1" applyAlignment="1">
      <alignment horizontal="right" indent="1"/>
    </xf>
    <xf numFmtId="168" fontId="6" fillId="0" borderId="11" xfId="0" applyNumberFormat="1" applyFont="1" applyFill="1" applyBorder="1" applyAlignment="1">
      <alignment horizontal="right" indent="1"/>
    </xf>
    <xf numFmtId="49" fontId="6" fillId="0" borderId="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8" fontId="2" fillId="0" borderId="1" xfId="0" applyNumberFormat="1" applyFont="1" applyFill="1" applyBorder="1" applyAlignment="1">
      <alignment horizontal="right" indent="1"/>
    </xf>
    <xf numFmtId="168" fontId="1" fillId="0" borderId="1" xfId="0" applyNumberFormat="1" applyFont="1" applyBorder="1" applyAlignment="1">
      <alignment/>
    </xf>
    <xf numFmtId="168" fontId="2" fillId="0" borderId="5" xfId="0" applyNumberFormat="1" applyFont="1" applyFill="1" applyBorder="1" applyAlignment="1">
      <alignment horizontal="right" indent="1"/>
    </xf>
    <xf numFmtId="168" fontId="3" fillId="0" borderId="17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/>
    </xf>
    <xf numFmtId="168" fontId="6" fillId="0" borderId="14" xfId="0" applyNumberFormat="1" applyFont="1" applyBorder="1" applyAlignment="1">
      <alignment/>
    </xf>
    <xf numFmtId="168" fontId="3" fillId="0" borderId="18" xfId="0" applyNumberFormat="1" applyFont="1" applyBorder="1" applyAlignment="1">
      <alignment horizontal="center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6" fillId="0" borderId="20" xfId="0" applyNumberFormat="1" applyFont="1" applyBorder="1" applyAlignment="1">
      <alignment/>
    </xf>
    <xf numFmtId="168" fontId="5" fillId="0" borderId="20" xfId="0" applyNumberFormat="1" applyFont="1" applyFill="1" applyBorder="1" applyAlignment="1">
      <alignment horizontal="right" indent="1"/>
    </xf>
    <xf numFmtId="168" fontId="5" fillId="0" borderId="20" xfId="0" applyNumberFormat="1" applyFont="1" applyBorder="1" applyAlignment="1">
      <alignment/>
    </xf>
    <xf numFmtId="168" fontId="8" fillId="0" borderId="20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right" indent="1"/>
    </xf>
    <xf numFmtId="168" fontId="6" fillId="0" borderId="20" xfId="0" applyNumberFormat="1" applyFont="1" applyFill="1" applyBorder="1" applyAlignment="1">
      <alignment horizontal="right" indent="1"/>
    </xf>
    <xf numFmtId="168" fontId="7" fillId="0" borderId="20" xfId="0" applyNumberFormat="1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right" vertical="center" indent="1"/>
    </xf>
    <xf numFmtId="168" fontId="5" fillId="0" borderId="11" xfId="0" applyNumberFormat="1" applyFont="1" applyFill="1" applyBorder="1" applyAlignment="1">
      <alignment/>
    </xf>
    <xf numFmtId="168" fontId="5" fillId="0" borderId="20" xfId="0" applyNumberFormat="1" applyFont="1" applyFill="1" applyBorder="1" applyAlignment="1">
      <alignment/>
    </xf>
    <xf numFmtId="168" fontId="6" fillId="0" borderId="20" xfId="0" applyNumberFormat="1" applyFont="1" applyBorder="1" applyAlignment="1">
      <alignment/>
    </xf>
    <xf numFmtId="168" fontId="6" fillId="0" borderId="20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right" indent="1"/>
    </xf>
    <xf numFmtId="3" fontId="6" fillId="0" borderId="1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5" fillId="0" borderId="8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68" fontId="3" fillId="0" borderId="23" xfId="0" applyNumberFormat="1" applyFont="1" applyBorder="1" applyAlignment="1">
      <alignment horizontal="center" vertical="center" wrapText="1"/>
    </xf>
    <xf numFmtId="168" fontId="3" fillId="0" borderId="24" xfId="0" applyNumberFormat="1" applyFont="1" applyBorder="1" applyAlignment="1">
      <alignment horizontal="center" vertical="center" wrapText="1"/>
    </xf>
    <xf numFmtId="168" fontId="3" fillId="0" borderId="25" xfId="0" applyNumberFormat="1" applyFont="1" applyBorder="1" applyAlignment="1">
      <alignment horizontal="center" vertical="center" wrapText="1"/>
    </xf>
    <xf numFmtId="168" fontId="3" fillId="0" borderId="2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/>
    </xf>
    <xf numFmtId="168" fontId="13" fillId="0" borderId="1" xfId="0" applyNumberFormat="1" applyFont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168" fontId="5" fillId="0" borderId="28" xfId="0" applyNumberFormat="1" applyFont="1" applyFill="1" applyBorder="1" applyAlignment="1">
      <alignment horizontal="right" indent="1"/>
    </xf>
    <xf numFmtId="168" fontId="5" fillId="0" borderId="29" xfId="0" applyNumberFormat="1" applyFont="1" applyFill="1" applyBorder="1" applyAlignment="1">
      <alignment horizontal="right" indent="1"/>
    </xf>
    <xf numFmtId="168" fontId="5" fillId="0" borderId="30" xfId="0" applyNumberFormat="1" applyFont="1" applyFill="1" applyBorder="1" applyAlignment="1">
      <alignment horizontal="right" indent="1"/>
    </xf>
    <xf numFmtId="3" fontId="6" fillId="0" borderId="2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8" fontId="5" fillId="0" borderId="2" xfId="0" applyNumberFormat="1" applyFont="1" applyBorder="1" applyAlignment="1">
      <alignment/>
    </xf>
    <xf numFmtId="49" fontId="5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 indent="1"/>
    </xf>
    <xf numFmtId="168" fontId="6" fillId="0" borderId="17" xfId="0" applyNumberFormat="1" applyFont="1" applyFill="1" applyBorder="1" applyAlignment="1">
      <alignment horizontal="right" indent="1"/>
    </xf>
    <xf numFmtId="3" fontId="6" fillId="0" borderId="3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/>
    </xf>
    <xf numFmtId="168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 vertical="center" wrapText="1"/>
    </xf>
    <xf numFmtId="168" fontId="5" fillId="0" borderId="32" xfId="0" applyNumberFormat="1" applyFont="1" applyBorder="1" applyAlignment="1">
      <alignment/>
    </xf>
    <xf numFmtId="168" fontId="6" fillId="0" borderId="32" xfId="0" applyNumberFormat="1" applyFont="1" applyBorder="1" applyAlignment="1">
      <alignment/>
    </xf>
    <xf numFmtId="168" fontId="5" fillId="0" borderId="33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168" fontId="18" fillId="0" borderId="4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wrapText="1"/>
    </xf>
    <xf numFmtId="168" fontId="16" fillId="0" borderId="0" xfId="0" applyNumberFormat="1" applyFont="1" applyAlignment="1">
      <alignment horizontal="right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168" fontId="2" fillId="0" borderId="38" xfId="0" applyNumberFormat="1" applyFont="1" applyBorder="1" applyAlignment="1">
      <alignment horizontal="right"/>
    </xf>
    <xf numFmtId="168" fontId="16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4"/>
  <sheetViews>
    <sheetView tabSelected="1" view="pageBreakPreview" zoomScale="50" zoomScaleNormal="75" zoomScaleSheetLayoutView="50" workbookViewId="0" topLeftCell="A1">
      <pane xSplit="2" ySplit="9" topLeftCell="C17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9.00390625" defaultRowHeight="12.75"/>
  <cols>
    <col min="1" max="1" width="33.625" style="0" customWidth="1"/>
    <col min="2" max="2" width="68.375" style="0" customWidth="1"/>
    <col min="3" max="3" width="18.00390625" style="63" customWidth="1"/>
    <col min="4" max="4" width="16.125" style="63" customWidth="1"/>
    <col min="5" max="5" width="18.25390625" style="63" customWidth="1"/>
    <col min="6" max="6" width="10.875" style="63" customWidth="1"/>
    <col min="7" max="7" width="14.25390625" style="63" customWidth="1"/>
    <col min="9" max="11" width="16.375" style="0" customWidth="1"/>
  </cols>
  <sheetData>
    <row r="1" spans="1:13" ht="16.5" customHeight="1">
      <c r="A1" s="31"/>
      <c r="B1" s="190"/>
      <c r="C1" s="190"/>
      <c r="D1" s="190"/>
      <c r="E1" s="58"/>
      <c r="F1" s="59"/>
      <c r="G1" s="59"/>
      <c r="H1" s="31"/>
      <c r="I1" s="31"/>
      <c r="J1" s="31"/>
      <c r="K1" s="31"/>
      <c r="L1" s="31"/>
      <c r="M1" s="31"/>
    </row>
    <row r="2" spans="1:13" ht="16.5" customHeight="1">
      <c r="A2" s="31"/>
      <c r="B2" s="191" t="s">
        <v>316</v>
      </c>
      <c r="C2" s="191"/>
      <c r="D2" s="191"/>
      <c r="E2" s="191"/>
      <c r="F2" s="191"/>
      <c r="G2" s="59"/>
      <c r="H2" s="31"/>
      <c r="I2" s="31"/>
      <c r="J2" s="31"/>
      <c r="K2" s="31"/>
      <c r="L2" s="31"/>
      <c r="M2" s="31"/>
    </row>
    <row r="3" spans="1:13" ht="16.5" customHeight="1">
      <c r="A3" s="31"/>
      <c r="B3" s="51"/>
      <c r="C3" s="186" t="s">
        <v>314</v>
      </c>
      <c r="D3" s="186"/>
      <c r="E3" s="186"/>
      <c r="F3" s="186"/>
      <c r="G3" s="59"/>
      <c r="H3" s="31"/>
      <c r="I3" s="31"/>
      <c r="J3" s="31"/>
      <c r="K3" s="31"/>
      <c r="L3" s="31"/>
      <c r="M3" s="31"/>
    </row>
    <row r="4" spans="1:13" ht="16.5" customHeight="1">
      <c r="A4" s="31"/>
      <c r="B4" s="51"/>
      <c r="C4" s="186" t="s">
        <v>315</v>
      </c>
      <c r="D4" s="186"/>
      <c r="E4" s="186"/>
      <c r="F4" s="186"/>
      <c r="G4" s="59"/>
      <c r="H4" s="31"/>
      <c r="I4" s="31"/>
      <c r="J4" s="31"/>
      <c r="K4" s="31"/>
      <c r="L4" s="31"/>
      <c r="M4" s="31"/>
    </row>
    <row r="5" spans="1:13" ht="17.25" customHeight="1">
      <c r="A5" s="31"/>
      <c r="B5" s="51"/>
      <c r="C5" s="186" t="s">
        <v>317</v>
      </c>
      <c r="D5" s="186"/>
      <c r="E5" s="186"/>
      <c r="F5" s="186"/>
      <c r="G5" s="59"/>
      <c r="H5" s="31"/>
      <c r="I5" s="31"/>
      <c r="J5" s="31"/>
      <c r="K5" s="31"/>
      <c r="L5" s="31"/>
      <c r="M5" s="31"/>
    </row>
    <row r="6" spans="1:13" ht="16.5" customHeight="1">
      <c r="A6" s="31"/>
      <c r="B6" s="29"/>
      <c r="C6" s="59"/>
      <c r="D6" s="59"/>
      <c r="E6" s="59"/>
      <c r="F6" s="59"/>
      <c r="G6" s="59"/>
      <c r="H6" s="31"/>
      <c r="I6" s="31"/>
      <c r="J6" s="31"/>
      <c r="K6" s="31"/>
      <c r="L6" s="31"/>
      <c r="M6" s="31"/>
    </row>
    <row r="7" spans="1:7" ht="20.25">
      <c r="A7" s="189" t="s">
        <v>296</v>
      </c>
      <c r="B7" s="189"/>
      <c r="C7" s="189"/>
      <c r="D7" s="60"/>
      <c r="E7" s="60"/>
      <c r="F7" s="64"/>
      <c r="G7" s="69"/>
    </row>
    <row r="8" spans="1:7" ht="21" thickBot="1">
      <c r="A8" s="25"/>
      <c r="C8" s="61"/>
      <c r="D8" s="61" t="s">
        <v>185</v>
      </c>
      <c r="E8" s="61"/>
      <c r="F8" s="61"/>
      <c r="G8" s="61"/>
    </row>
    <row r="9" spans="1:7" ht="74.25" customHeight="1" thickBot="1">
      <c r="A9" s="27" t="s">
        <v>3</v>
      </c>
      <c r="B9" s="28" t="s">
        <v>115</v>
      </c>
      <c r="C9" s="80" t="s">
        <v>2</v>
      </c>
      <c r="D9" s="113" t="s">
        <v>297</v>
      </c>
      <c r="E9" s="116" t="s">
        <v>298</v>
      </c>
      <c r="F9" s="184" t="s">
        <v>299</v>
      </c>
      <c r="G9" s="71" t="s">
        <v>300</v>
      </c>
    </row>
    <row r="10" spans="1:7" ht="33.75" customHeight="1">
      <c r="A10" s="40" t="s">
        <v>116</v>
      </c>
      <c r="B10" s="26" t="s">
        <v>117</v>
      </c>
      <c r="C10" s="81"/>
      <c r="D10" s="102"/>
      <c r="E10" s="117"/>
      <c r="F10" s="65"/>
      <c r="G10" s="65"/>
    </row>
    <row r="11" spans="1:7" s="11" customFormat="1" ht="17.25" customHeight="1">
      <c r="A11" s="41"/>
      <c r="B11" s="1" t="s">
        <v>128</v>
      </c>
      <c r="C11" s="53">
        <f>C12+C14+C16+C20+C25+C26</f>
        <v>2576900</v>
      </c>
      <c r="D11" s="134">
        <f>D12+D14+D16+D20+D25+D26</f>
        <v>3105247.5</v>
      </c>
      <c r="E11" s="118">
        <f>E12+E14+E16+E20+E25+E26</f>
        <v>3200060</v>
      </c>
      <c r="F11" s="130">
        <f>E11/C11*100</f>
        <v>124.18254491831271</v>
      </c>
      <c r="G11" s="130">
        <f>E11/D11*100</f>
        <v>103.05329929417863</v>
      </c>
    </row>
    <row r="12" spans="1:7" s="11" customFormat="1" ht="18" customHeight="1">
      <c r="A12" s="41" t="s">
        <v>164</v>
      </c>
      <c r="B12" s="12" t="s">
        <v>129</v>
      </c>
      <c r="C12" s="53">
        <f>C13</f>
        <v>1350000</v>
      </c>
      <c r="D12" s="94">
        <f>D13</f>
        <v>1439000</v>
      </c>
      <c r="E12" s="118">
        <f>E13</f>
        <v>1497262</v>
      </c>
      <c r="F12" s="130">
        <f>E12/C12*100</f>
        <v>110.9082962962963</v>
      </c>
      <c r="G12" s="130">
        <f aca="true" t="shared" si="0" ref="G12:G72">E12/D12*100</f>
        <v>104.04878387769286</v>
      </c>
    </row>
    <row r="13" spans="1:7" s="11" customFormat="1" ht="20.25" customHeight="1">
      <c r="A13" s="42" t="s">
        <v>4</v>
      </c>
      <c r="B13" s="13" t="s">
        <v>130</v>
      </c>
      <c r="C13" s="73">
        <v>1350000</v>
      </c>
      <c r="D13" s="126">
        <v>1439000</v>
      </c>
      <c r="E13" s="127">
        <v>1497262</v>
      </c>
      <c r="F13" s="130">
        <f>E13/C13*100</f>
        <v>110.9082962962963</v>
      </c>
      <c r="G13" s="130">
        <f t="shared" si="0"/>
        <v>104.04878387769286</v>
      </c>
    </row>
    <row r="14" spans="1:7" s="11" customFormat="1" ht="37.5" customHeight="1">
      <c r="A14" s="41" t="s">
        <v>165</v>
      </c>
      <c r="B14" s="17" t="s">
        <v>131</v>
      </c>
      <c r="C14" s="53">
        <f>C15</f>
        <v>0</v>
      </c>
      <c r="D14" s="94">
        <f>D15</f>
        <v>0</v>
      </c>
      <c r="E14" s="118">
        <f>E15</f>
        <v>0</v>
      </c>
      <c r="F14" s="130"/>
      <c r="G14" s="130"/>
    </row>
    <row r="15" spans="1:7" s="11" customFormat="1" ht="20.25" customHeight="1">
      <c r="A15" s="42" t="s">
        <v>5</v>
      </c>
      <c r="B15" s="14" t="s">
        <v>132</v>
      </c>
      <c r="C15" s="73"/>
      <c r="D15" s="98"/>
      <c r="E15" s="119"/>
      <c r="F15" s="130"/>
      <c r="G15" s="130"/>
    </row>
    <row r="16" spans="1:7" s="11" customFormat="1" ht="18.75">
      <c r="A16" s="41" t="s">
        <v>166</v>
      </c>
      <c r="B16" s="12" t="s">
        <v>6</v>
      </c>
      <c r="C16" s="53">
        <f>C17+C18+C19</f>
        <v>965900</v>
      </c>
      <c r="D16" s="94">
        <f>D17+D18+D19</f>
        <v>1268496</v>
      </c>
      <c r="E16" s="118">
        <f>E17+E18+E19</f>
        <v>1286109</v>
      </c>
      <c r="F16" s="130">
        <f>E16/C16*100</f>
        <v>133.1513614245781</v>
      </c>
      <c r="G16" s="130">
        <f t="shared" si="0"/>
        <v>101.38849472130775</v>
      </c>
    </row>
    <row r="17" spans="1:7" s="11" customFormat="1" ht="40.5" customHeight="1">
      <c r="A17" s="42" t="s">
        <v>7</v>
      </c>
      <c r="B17" s="14" t="s">
        <v>8</v>
      </c>
      <c r="C17" s="73">
        <v>705000</v>
      </c>
      <c r="D17" s="126">
        <v>939696</v>
      </c>
      <c r="E17" s="127">
        <v>954699</v>
      </c>
      <c r="F17" s="130">
        <f aca="true" t="shared" si="1" ref="F17:F79">E17/C17*100</f>
        <v>135.41829787234042</v>
      </c>
      <c r="G17" s="130">
        <f t="shared" si="0"/>
        <v>101.59658017060838</v>
      </c>
    </row>
    <row r="18" spans="1:7" s="11" customFormat="1" ht="38.25" customHeight="1">
      <c r="A18" s="42" t="s">
        <v>213</v>
      </c>
      <c r="B18" s="14" t="s">
        <v>133</v>
      </c>
      <c r="C18" s="73">
        <v>260000</v>
      </c>
      <c r="D18" s="126">
        <v>327900</v>
      </c>
      <c r="E18" s="127">
        <v>331117</v>
      </c>
      <c r="F18" s="130">
        <f t="shared" si="1"/>
        <v>127.35269230769231</v>
      </c>
      <c r="G18" s="130">
        <f t="shared" si="0"/>
        <v>100.98109179627934</v>
      </c>
    </row>
    <row r="19" spans="1:7" s="11" customFormat="1" ht="16.5" customHeight="1">
      <c r="A19" s="42" t="s">
        <v>9</v>
      </c>
      <c r="B19" s="13" t="s">
        <v>10</v>
      </c>
      <c r="C19" s="73">
        <v>900</v>
      </c>
      <c r="D19" s="126">
        <v>900</v>
      </c>
      <c r="E19" s="127">
        <v>293</v>
      </c>
      <c r="F19" s="130">
        <f t="shared" si="1"/>
        <v>32.55555555555556</v>
      </c>
      <c r="G19" s="130">
        <f t="shared" si="0"/>
        <v>32.55555555555556</v>
      </c>
    </row>
    <row r="20" spans="1:7" s="11" customFormat="1" ht="18.75">
      <c r="A20" s="41" t="s">
        <v>167</v>
      </c>
      <c r="B20" s="12" t="s">
        <v>134</v>
      </c>
      <c r="C20" s="53">
        <f>C21+C22+C23</f>
        <v>200000</v>
      </c>
      <c r="D20" s="134">
        <f>D21+D22+D23</f>
        <v>325951.5</v>
      </c>
      <c r="E20" s="118">
        <f>E21+E22+E23</f>
        <v>335708</v>
      </c>
      <c r="F20" s="130">
        <f>E20/C20*100</f>
        <v>167.85399999999998</v>
      </c>
      <c r="G20" s="130">
        <f t="shared" si="0"/>
        <v>102.99323672386842</v>
      </c>
    </row>
    <row r="21" spans="1:7" s="11" customFormat="1" ht="37.5">
      <c r="A21" s="42" t="s">
        <v>214</v>
      </c>
      <c r="B21" s="15" t="s">
        <v>215</v>
      </c>
      <c r="C21" s="73">
        <v>15000</v>
      </c>
      <c r="D21" s="126">
        <v>15000</v>
      </c>
      <c r="E21" s="127">
        <v>19416</v>
      </c>
      <c r="F21" s="130">
        <f t="shared" si="1"/>
        <v>129.44</v>
      </c>
      <c r="G21" s="130">
        <f t="shared" si="0"/>
        <v>129.44</v>
      </c>
    </row>
    <row r="22" spans="1:7" s="11" customFormat="1" ht="18.75">
      <c r="A22" s="42" t="s">
        <v>186</v>
      </c>
      <c r="B22" s="13" t="s">
        <v>187</v>
      </c>
      <c r="C22" s="73">
        <v>135000</v>
      </c>
      <c r="D22" s="133">
        <v>189951.5</v>
      </c>
      <c r="E22" s="127">
        <v>187259</v>
      </c>
      <c r="F22" s="130">
        <f t="shared" si="1"/>
        <v>138.71037037037038</v>
      </c>
      <c r="G22" s="130">
        <f t="shared" si="0"/>
        <v>98.58253290971642</v>
      </c>
    </row>
    <row r="23" spans="1:7" s="11" customFormat="1" ht="39" customHeight="1">
      <c r="A23" s="42" t="s">
        <v>260</v>
      </c>
      <c r="B23" s="15" t="s">
        <v>216</v>
      </c>
      <c r="C23" s="73">
        <v>50000</v>
      </c>
      <c r="D23" s="126">
        <v>121000</v>
      </c>
      <c r="E23" s="127">
        <v>129033</v>
      </c>
      <c r="F23" s="130">
        <f t="shared" si="1"/>
        <v>258.066</v>
      </c>
      <c r="G23" s="130">
        <f t="shared" si="0"/>
        <v>106.6388429752066</v>
      </c>
    </row>
    <row r="24" spans="1:7" s="11" customFormat="1" ht="37.5">
      <c r="A24" s="41" t="s">
        <v>172</v>
      </c>
      <c r="B24" s="20" t="s">
        <v>173</v>
      </c>
      <c r="C24" s="82"/>
      <c r="D24" s="98"/>
      <c r="E24" s="119"/>
      <c r="F24" s="130"/>
      <c r="G24" s="130"/>
    </row>
    <row r="25" spans="1:7" s="11" customFormat="1" ht="18.75">
      <c r="A25" s="41" t="s">
        <v>135</v>
      </c>
      <c r="B25" s="12" t="s">
        <v>136</v>
      </c>
      <c r="C25" s="53">
        <v>60000</v>
      </c>
      <c r="D25" s="94">
        <v>60000</v>
      </c>
      <c r="E25" s="128">
        <v>61621</v>
      </c>
      <c r="F25" s="130">
        <f t="shared" si="1"/>
        <v>102.70166666666667</v>
      </c>
      <c r="G25" s="130">
        <f t="shared" si="0"/>
        <v>102.70166666666667</v>
      </c>
    </row>
    <row r="26" spans="1:7" s="11" customFormat="1" ht="36.75" customHeight="1">
      <c r="A26" s="41" t="s">
        <v>168</v>
      </c>
      <c r="B26" s="10" t="s">
        <v>137</v>
      </c>
      <c r="C26" s="53">
        <f>C27+C34+C30</f>
        <v>1000</v>
      </c>
      <c r="D26" s="94">
        <f>D27+D34+D30</f>
        <v>11800</v>
      </c>
      <c r="E26" s="118">
        <f>E27+E28+E29+E30+E33+E34</f>
        <v>19360</v>
      </c>
      <c r="F26" s="130">
        <f t="shared" si="1"/>
        <v>1936</v>
      </c>
      <c r="G26" s="130">
        <f t="shared" si="0"/>
        <v>164.06779661016947</v>
      </c>
    </row>
    <row r="27" spans="1:7" s="11" customFormat="1" ht="58.5" customHeight="1">
      <c r="A27" s="42" t="s">
        <v>138</v>
      </c>
      <c r="B27" s="15" t="s">
        <v>139</v>
      </c>
      <c r="C27" s="73">
        <v>500</v>
      </c>
      <c r="D27" s="126">
        <v>1500</v>
      </c>
      <c r="E27" s="119">
        <v>84</v>
      </c>
      <c r="F27" s="130">
        <f t="shared" si="1"/>
        <v>16.8</v>
      </c>
      <c r="G27" s="130">
        <f t="shared" si="0"/>
        <v>5.6000000000000005</v>
      </c>
    </row>
    <row r="28" spans="1:7" s="11" customFormat="1" ht="27.75" customHeight="1">
      <c r="A28" s="42" t="s">
        <v>301</v>
      </c>
      <c r="B28" s="15" t="s">
        <v>302</v>
      </c>
      <c r="C28" s="73"/>
      <c r="D28" s="126"/>
      <c r="E28" s="119">
        <v>3</v>
      </c>
      <c r="F28" s="130"/>
      <c r="G28" s="130"/>
    </row>
    <row r="29" spans="1:7" s="11" customFormat="1" ht="27.75" customHeight="1">
      <c r="A29" s="42" t="s">
        <v>303</v>
      </c>
      <c r="B29" s="15" t="s">
        <v>304</v>
      </c>
      <c r="C29" s="73"/>
      <c r="D29" s="126"/>
      <c r="E29" s="119">
        <v>7</v>
      </c>
      <c r="F29" s="130"/>
      <c r="G29" s="130"/>
    </row>
    <row r="30" spans="1:7" s="11" customFormat="1" ht="18.75">
      <c r="A30" s="42" t="s">
        <v>11</v>
      </c>
      <c r="B30" s="15" t="s">
        <v>134</v>
      </c>
      <c r="C30" s="73">
        <f>C31</f>
        <v>500</v>
      </c>
      <c r="D30" s="72">
        <f>D31+D32</f>
        <v>10300</v>
      </c>
      <c r="E30" s="120">
        <f>E31+E32</f>
        <v>17469</v>
      </c>
      <c r="F30" s="130">
        <f t="shared" si="1"/>
        <v>3493.8</v>
      </c>
      <c r="G30" s="130">
        <f t="shared" si="0"/>
        <v>169.60194174757282</v>
      </c>
    </row>
    <row r="31" spans="1:7" s="11" customFormat="1" ht="18.75">
      <c r="A31" s="42" t="s">
        <v>12</v>
      </c>
      <c r="B31" s="23" t="s">
        <v>13</v>
      </c>
      <c r="C31" s="73">
        <v>500</v>
      </c>
      <c r="D31" s="126">
        <v>9300</v>
      </c>
      <c r="E31" s="127">
        <v>13577</v>
      </c>
      <c r="F31" s="130">
        <f t="shared" si="1"/>
        <v>2715.4</v>
      </c>
      <c r="G31" s="130">
        <f t="shared" si="0"/>
        <v>145.98924731182797</v>
      </c>
    </row>
    <row r="32" spans="1:7" s="11" customFormat="1" ht="37.5">
      <c r="A32" s="42" t="s">
        <v>281</v>
      </c>
      <c r="B32" s="23" t="s">
        <v>280</v>
      </c>
      <c r="C32" s="73"/>
      <c r="D32" s="126">
        <v>1000</v>
      </c>
      <c r="E32" s="119">
        <v>3892</v>
      </c>
      <c r="F32" s="130"/>
      <c r="G32" s="130">
        <f t="shared" si="0"/>
        <v>389.2</v>
      </c>
    </row>
    <row r="33" spans="1:7" s="11" customFormat="1" ht="36" customHeight="1">
      <c r="A33" s="42" t="s">
        <v>174</v>
      </c>
      <c r="B33" s="23" t="s">
        <v>181</v>
      </c>
      <c r="C33" s="73"/>
      <c r="D33" s="98"/>
      <c r="E33" s="119">
        <v>359</v>
      </c>
      <c r="F33" s="130"/>
      <c r="G33" s="130"/>
    </row>
    <row r="34" spans="1:7" s="11" customFormat="1" ht="37.5">
      <c r="A34" s="42" t="s">
        <v>180</v>
      </c>
      <c r="B34" s="23" t="s">
        <v>182</v>
      </c>
      <c r="C34" s="73"/>
      <c r="D34" s="98"/>
      <c r="E34" s="119">
        <v>1438</v>
      </c>
      <c r="F34" s="130"/>
      <c r="G34" s="130"/>
    </row>
    <row r="35" spans="1:7" s="11" customFormat="1" ht="21" customHeight="1">
      <c r="A35" s="41"/>
      <c r="B35" s="1" t="s">
        <v>140</v>
      </c>
      <c r="C35" s="53">
        <f>C36+C53+C54+C55+C50</f>
        <v>660500</v>
      </c>
      <c r="D35" s="94">
        <f>D36+D53+D54+D55+D50</f>
        <v>950478</v>
      </c>
      <c r="E35" s="118">
        <f>E36+E50+E52+E53+E54+E55+E56+E57+E58</f>
        <v>951124</v>
      </c>
      <c r="F35" s="130">
        <f t="shared" si="1"/>
        <v>144.0006056018168</v>
      </c>
      <c r="G35" s="130">
        <f t="shared" si="0"/>
        <v>100.0679658024699</v>
      </c>
    </row>
    <row r="36" spans="1:7" s="11" customFormat="1" ht="42.75" customHeight="1">
      <c r="A36" s="41" t="s">
        <v>141</v>
      </c>
      <c r="B36" s="17" t="s">
        <v>169</v>
      </c>
      <c r="C36" s="53">
        <f>C38+C46+C47</f>
        <v>411970</v>
      </c>
      <c r="D36" s="94">
        <f>D38+D46+D47</f>
        <v>675448</v>
      </c>
      <c r="E36" s="118">
        <f>E37+E38+E46+E47</f>
        <v>712422</v>
      </c>
      <c r="F36" s="130">
        <f t="shared" si="1"/>
        <v>172.93055319562106</v>
      </c>
      <c r="G36" s="130">
        <f t="shared" si="0"/>
        <v>105.47399651786667</v>
      </c>
    </row>
    <row r="37" spans="1:7" s="11" customFormat="1" ht="36.75" customHeight="1">
      <c r="A37" s="43" t="s">
        <v>183</v>
      </c>
      <c r="B37" s="24" t="s">
        <v>184</v>
      </c>
      <c r="C37" s="83"/>
      <c r="D37" s="98"/>
      <c r="E37" s="119">
        <v>1093</v>
      </c>
      <c r="F37" s="130"/>
      <c r="G37" s="130"/>
    </row>
    <row r="38" spans="1:7" s="11" customFormat="1" ht="36.75" customHeight="1">
      <c r="A38" s="43" t="s">
        <v>159</v>
      </c>
      <c r="B38" s="14" t="s">
        <v>142</v>
      </c>
      <c r="C38" s="73">
        <f>C39+C44</f>
        <v>301970</v>
      </c>
      <c r="D38" s="98">
        <f>D39+D44</f>
        <v>542648</v>
      </c>
      <c r="E38" s="119">
        <f>E39+E44</f>
        <v>568915</v>
      </c>
      <c r="F38" s="130">
        <f t="shared" si="1"/>
        <v>188.40116567870982</v>
      </c>
      <c r="G38" s="130">
        <f t="shared" si="0"/>
        <v>104.840522769825</v>
      </c>
    </row>
    <row r="39" spans="1:7" s="11" customFormat="1" ht="90.75" customHeight="1">
      <c r="A39" s="42" t="s">
        <v>143</v>
      </c>
      <c r="B39" s="15" t="s">
        <v>144</v>
      </c>
      <c r="C39" s="73">
        <f>C40+C42</f>
        <v>277200</v>
      </c>
      <c r="D39" s="126">
        <f>D40+D42</f>
        <v>517513</v>
      </c>
      <c r="E39" s="119">
        <f>E40+E42</f>
        <v>542899</v>
      </c>
      <c r="F39" s="130">
        <f t="shared" si="1"/>
        <v>195.8510101010101</v>
      </c>
      <c r="G39" s="130">
        <f t="shared" si="0"/>
        <v>104.90538401933864</v>
      </c>
    </row>
    <row r="40" spans="1:7" s="11" customFormat="1" ht="94.5" customHeight="1">
      <c r="A40" s="42" t="s">
        <v>217</v>
      </c>
      <c r="B40" s="16" t="s">
        <v>261</v>
      </c>
      <c r="C40" s="73">
        <v>260000</v>
      </c>
      <c r="D40" s="98">
        <v>311100</v>
      </c>
      <c r="E40" s="119">
        <v>376291</v>
      </c>
      <c r="F40" s="130">
        <f t="shared" si="1"/>
        <v>144.72730769230768</v>
      </c>
      <c r="G40" s="130">
        <f t="shared" si="0"/>
        <v>120.95499839279975</v>
      </c>
    </row>
    <row r="41" spans="1:7" s="11" customFormat="1" ht="0.75" customHeight="1" hidden="1">
      <c r="A41" s="42" t="s">
        <v>218</v>
      </c>
      <c r="B41" s="16" t="s">
        <v>170</v>
      </c>
      <c r="C41" s="73"/>
      <c r="D41" s="98"/>
      <c r="E41" s="119"/>
      <c r="F41" s="130" t="e">
        <f t="shared" si="1"/>
        <v>#DIV/0!</v>
      </c>
      <c r="G41" s="130" t="e">
        <f t="shared" si="0"/>
        <v>#DIV/0!</v>
      </c>
    </row>
    <row r="42" spans="1:7" s="11" customFormat="1" ht="114" customHeight="1">
      <c r="A42" s="42" t="s">
        <v>218</v>
      </c>
      <c r="B42" s="54" t="s">
        <v>219</v>
      </c>
      <c r="C42" s="73">
        <v>17200</v>
      </c>
      <c r="D42" s="126">
        <v>206413</v>
      </c>
      <c r="E42" s="119">
        <v>166608</v>
      </c>
      <c r="F42" s="130">
        <f t="shared" si="1"/>
        <v>968.6511627906978</v>
      </c>
      <c r="G42" s="130">
        <f t="shared" si="0"/>
        <v>80.71584638564431</v>
      </c>
    </row>
    <row r="43" spans="1:7" s="11" customFormat="1" ht="14.25" customHeight="1" hidden="1">
      <c r="A43" s="42" t="s">
        <v>175</v>
      </c>
      <c r="B43" s="16" t="s">
        <v>145</v>
      </c>
      <c r="C43" s="73"/>
      <c r="D43" s="98"/>
      <c r="E43" s="119"/>
      <c r="F43" s="130" t="e">
        <f t="shared" si="1"/>
        <v>#DIV/0!</v>
      </c>
      <c r="G43" s="130" t="e">
        <f t="shared" si="0"/>
        <v>#DIV/0!</v>
      </c>
    </row>
    <row r="44" spans="1:7" s="11" customFormat="1" ht="113.25" customHeight="1">
      <c r="A44" s="42" t="s">
        <v>228</v>
      </c>
      <c r="B44" s="14" t="s">
        <v>229</v>
      </c>
      <c r="C44" s="73">
        <f>C45</f>
        <v>24770</v>
      </c>
      <c r="D44" s="126">
        <f>D45</f>
        <v>25135</v>
      </c>
      <c r="E44" s="119">
        <f>E45</f>
        <v>26016</v>
      </c>
      <c r="F44" s="130">
        <f t="shared" si="1"/>
        <v>105.03027856277755</v>
      </c>
      <c r="G44" s="130">
        <f t="shared" si="0"/>
        <v>103.50507260791724</v>
      </c>
    </row>
    <row r="45" spans="1:7" s="11" customFormat="1" ht="120" customHeight="1">
      <c r="A45" s="42" t="s">
        <v>220</v>
      </c>
      <c r="B45" s="24" t="s">
        <v>221</v>
      </c>
      <c r="C45" s="73">
        <v>24770</v>
      </c>
      <c r="D45" s="98">
        <v>25135</v>
      </c>
      <c r="E45" s="119">
        <v>26016</v>
      </c>
      <c r="F45" s="130">
        <f t="shared" si="1"/>
        <v>105.03027856277755</v>
      </c>
      <c r="G45" s="130">
        <f t="shared" si="0"/>
        <v>103.50507260791724</v>
      </c>
    </row>
    <row r="46" spans="1:7" s="11" customFormat="1" ht="83.25" customHeight="1">
      <c r="A46" s="42" t="s">
        <v>222</v>
      </c>
      <c r="B46" s="14" t="s">
        <v>223</v>
      </c>
      <c r="C46" s="73">
        <v>4500</v>
      </c>
      <c r="D46" s="98">
        <v>4500</v>
      </c>
      <c r="E46" s="119">
        <v>4839</v>
      </c>
      <c r="F46" s="130">
        <f t="shared" si="1"/>
        <v>107.53333333333333</v>
      </c>
      <c r="G46" s="130">
        <f t="shared" si="0"/>
        <v>107.53333333333333</v>
      </c>
    </row>
    <row r="47" spans="1:7" s="11" customFormat="1" ht="60" customHeight="1">
      <c r="A47" s="42" t="s">
        <v>224</v>
      </c>
      <c r="B47" s="14" t="s">
        <v>150</v>
      </c>
      <c r="C47" s="73">
        <f>C48+C49</f>
        <v>105500</v>
      </c>
      <c r="D47" s="126">
        <f>D48+D49</f>
        <v>128300</v>
      </c>
      <c r="E47" s="127">
        <f>E48+E49</f>
        <v>137575</v>
      </c>
      <c r="F47" s="130">
        <f t="shared" si="1"/>
        <v>130.40284360189574</v>
      </c>
      <c r="G47" s="130">
        <f t="shared" si="0"/>
        <v>107.22915042868277</v>
      </c>
    </row>
    <row r="48" spans="1:7" s="11" customFormat="1" ht="41.25" customHeight="1" hidden="1">
      <c r="A48" s="42" t="s">
        <v>226</v>
      </c>
      <c r="B48" s="14" t="s">
        <v>225</v>
      </c>
      <c r="C48" s="73">
        <v>103000</v>
      </c>
      <c r="D48" s="126">
        <v>125800</v>
      </c>
      <c r="E48" s="127">
        <v>132998</v>
      </c>
      <c r="F48" s="130">
        <f t="shared" si="1"/>
        <v>129.1242718446602</v>
      </c>
      <c r="G48" s="130">
        <f t="shared" si="0"/>
        <v>105.72178060413356</v>
      </c>
    </row>
    <row r="49" spans="1:7" s="11" customFormat="1" ht="45.75" customHeight="1" hidden="1">
      <c r="A49" s="42" t="s">
        <v>227</v>
      </c>
      <c r="B49" s="14" t="s">
        <v>225</v>
      </c>
      <c r="C49" s="73">
        <v>2500</v>
      </c>
      <c r="D49" s="126">
        <v>2500</v>
      </c>
      <c r="E49" s="127">
        <v>4577</v>
      </c>
      <c r="F49" s="130">
        <f t="shared" si="1"/>
        <v>183.07999999999998</v>
      </c>
      <c r="G49" s="130">
        <f t="shared" si="0"/>
        <v>183.07999999999998</v>
      </c>
    </row>
    <row r="50" spans="1:7" s="11" customFormat="1" ht="37.5" customHeight="1">
      <c r="A50" s="41" t="s">
        <v>171</v>
      </c>
      <c r="B50" s="17" t="s">
        <v>14</v>
      </c>
      <c r="C50" s="53">
        <f>C51</f>
        <v>18000</v>
      </c>
      <c r="D50" s="94">
        <f>D51</f>
        <v>18000</v>
      </c>
      <c r="E50" s="118">
        <f>E51</f>
        <v>8485</v>
      </c>
      <c r="F50" s="130">
        <f t="shared" si="1"/>
        <v>47.13888888888889</v>
      </c>
      <c r="G50" s="130">
        <f t="shared" si="0"/>
        <v>47.13888888888889</v>
      </c>
    </row>
    <row r="51" spans="1:7" s="11" customFormat="1" ht="39" customHeight="1">
      <c r="A51" s="42" t="s">
        <v>15</v>
      </c>
      <c r="B51" s="14" t="s">
        <v>16</v>
      </c>
      <c r="C51" s="73">
        <v>18000</v>
      </c>
      <c r="D51" s="98">
        <v>18000</v>
      </c>
      <c r="E51" s="127">
        <v>8485</v>
      </c>
      <c r="F51" s="130">
        <f t="shared" si="1"/>
        <v>47.13888888888889</v>
      </c>
      <c r="G51" s="130">
        <f t="shared" si="0"/>
        <v>47.13888888888889</v>
      </c>
    </row>
    <row r="52" spans="1:7" s="11" customFormat="1" ht="39" customHeight="1">
      <c r="A52" s="41" t="s">
        <v>305</v>
      </c>
      <c r="B52" s="10" t="s">
        <v>306</v>
      </c>
      <c r="C52" s="73"/>
      <c r="D52" s="98"/>
      <c r="E52" s="129">
        <v>4437</v>
      </c>
      <c r="F52" s="130"/>
      <c r="G52" s="130"/>
    </row>
    <row r="53" spans="1:7" s="11" customFormat="1" ht="37.5">
      <c r="A53" s="41" t="s">
        <v>176</v>
      </c>
      <c r="B53" s="10" t="s">
        <v>177</v>
      </c>
      <c r="C53" s="53">
        <v>207230</v>
      </c>
      <c r="D53" s="95">
        <v>222230</v>
      </c>
      <c r="E53" s="128">
        <v>176924</v>
      </c>
      <c r="F53" s="130">
        <f t="shared" si="1"/>
        <v>85.37566954591517</v>
      </c>
      <c r="G53" s="130">
        <f t="shared" si="0"/>
        <v>79.61301354452594</v>
      </c>
    </row>
    <row r="54" spans="1:7" s="11" customFormat="1" ht="18.75">
      <c r="A54" s="41" t="s">
        <v>17</v>
      </c>
      <c r="B54" s="10" t="s">
        <v>18</v>
      </c>
      <c r="C54" s="53">
        <v>4000</v>
      </c>
      <c r="D54" s="95">
        <v>10500</v>
      </c>
      <c r="E54" s="128">
        <v>12020</v>
      </c>
      <c r="F54" s="130">
        <f t="shared" si="1"/>
        <v>300.5</v>
      </c>
      <c r="G54" s="130">
        <f t="shared" si="0"/>
        <v>114.47619047619048</v>
      </c>
    </row>
    <row r="55" spans="1:7" s="11" customFormat="1" ht="18.75">
      <c r="A55" s="41" t="s">
        <v>146</v>
      </c>
      <c r="B55" s="10" t="s">
        <v>19</v>
      </c>
      <c r="C55" s="53">
        <v>19300</v>
      </c>
      <c r="D55" s="95">
        <v>24300</v>
      </c>
      <c r="E55" s="128">
        <v>36308</v>
      </c>
      <c r="F55" s="130">
        <f t="shared" si="1"/>
        <v>188.12435233160622</v>
      </c>
      <c r="G55" s="130">
        <f t="shared" si="0"/>
        <v>149.41563786008228</v>
      </c>
    </row>
    <row r="56" spans="1:7" s="11" customFormat="1" ht="18.75">
      <c r="A56" s="41" t="s">
        <v>20</v>
      </c>
      <c r="B56" s="10" t="s">
        <v>21</v>
      </c>
      <c r="C56" s="53"/>
      <c r="D56" s="94"/>
      <c r="E56" s="128">
        <v>701</v>
      </c>
      <c r="F56" s="130"/>
      <c r="G56" s="130"/>
    </row>
    <row r="57" spans="1:7" s="11" customFormat="1" ht="56.25">
      <c r="A57" s="41" t="s">
        <v>309</v>
      </c>
      <c r="B57" s="10" t="s">
        <v>310</v>
      </c>
      <c r="C57" s="53"/>
      <c r="D57" s="94"/>
      <c r="E57" s="128">
        <v>46</v>
      </c>
      <c r="F57" s="130"/>
      <c r="G57" s="130"/>
    </row>
    <row r="58" spans="1:7" s="11" customFormat="1" ht="29.25" customHeight="1">
      <c r="A58" s="41" t="s">
        <v>307</v>
      </c>
      <c r="B58" s="10" t="s">
        <v>308</v>
      </c>
      <c r="C58" s="53"/>
      <c r="D58" s="94"/>
      <c r="E58" s="128">
        <v>-219</v>
      </c>
      <c r="F58" s="130"/>
      <c r="G58" s="130"/>
    </row>
    <row r="59" spans="1:7" s="11" customFormat="1" ht="22.5" customHeight="1">
      <c r="A59" s="42"/>
      <c r="B59" s="12" t="s">
        <v>259</v>
      </c>
      <c r="C59" s="53">
        <f>C35+C11</f>
        <v>3237400</v>
      </c>
      <c r="D59" s="134">
        <f>D35+D11</f>
        <v>4055725.5</v>
      </c>
      <c r="E59" s="135">
        <f>E11+E35</f>
        <v>4151184</v>
      </c>
      <c r="F59" s="130">
        <f t="shared" si="1"/>
        <v>128.2258602582319</v>
      </c>
      <c r="G59" s="130">
        <f t="shared" si="0"/>
        <v>102.35367260432196</v>
      </c>
    </row>
    <row r="60" spans="1:7" s="11" customFormat="1" ht="53.25" customHeight="1">
      <c r="A60" s="41" t="s">
        <v>0</v>
      </c>
      <c r="B60" s="10" t="s">
        <v>1</v>
      </c>
      <c r="C60" s="53">
        <f>SUM(C61+C85+C107+C108)</f>
        <v>1425173.3</v>
      </c>
      <c r="D60" s="134">
        <f>SUM(D61+D85+D107+D108+D110)</f>
        <v>2019192.2999999998</v>
      </c>
      <c r="E60" s="138">
        <f>SUM(E61+E85+E107+E108+E110)</f>
        <v>1936806.0000000002</v>
      </c>
      <c r="F60" s="130">
        <f t="shared" si="1"/>
        <v>135.89968321747259</v>
      </c>
      <c r="G60" s="130">
        <f t="shared" si="0"/>
        <v>95.91983883852967</v>
      </c>
    </row>
    <row r="61" spans="1:7" s="11" customFormat="1" ht="36.75" customHeight="1">
      <c r="A61" s="41" t="s">
        <v>153</v>
      </c>
      <c r="B61" s="30" t="s">
        <v>154</v>
      </c>
      <c r="C61" s="114">
        <f>SUM(C62+C63+C64+C65+C66+C70+C77+C78+C79+C81+C80+C82+C84+C83)</f>
        <v>1253300.3</v>
      </c>
      <c r="D61" s="136">
        <f>SUM(D62+D63+D64+D65+D66+D70+D77+D78+D79+D81+D80+D82+D84+D83)</f>
        <v>1196319.3</v>
      </c>
      <c r="E61" s="137">
        <f>SUM(E62+E63+E64+E65+E66+E70+E77+E78+E79+E81+E80+E82+E84+E83)</f>
        <v>1165355.6000000003</v>
      </c>
      <c r="F61" s="130">
        <f t="shared" si="1"/>
        <v>92.98295069425902</v>
      </c>
      <c r="G61" s="130">
        <f t="shared" si="0"/>
        <v>97.41175286564385</v>
      </c>
    </row>
    <row r="62" spans="1:7" s="11" customFormat="1" ht="48.75" customHeight="1" hidden="1">
      <c r="A62" s="43" t="s">
        <v>153</v>
      </c>
      <c r="B62" s="32" t="s">
        <v>188</v>
      </c>
      <c r="C62" s="84">
        <v>714495</v>
      </c>
      <c r="D62" s="72">
        <v>714495</v>
      </c>
      <c r="E62" s="140">
        <v>710798.7</v>
      </c>
      <c r="F62" s="130">
        <f t="shared" si="1"/>
        <v>99.4826695778137</v>
      </c>
      <c r="G62" s="130">
        <f t="shared" si="0"/>
        <v>99.4826695778137</v>
      </c>
    </row>
    <row r="63" spans="1:7" s="11" customFormat="1" ht="29.25" customHeight="1" hidden="1">
      <c r="A63" s="43" t="s">
        <v>153</v>
      </c>
      <c r="B63" s="33" t="s">
        <v>189</v>
      </c>
      <c r="C63" s="84">
        <v>115873</v>
      </c>
      <c r="D63" s="72">
        <v>69135</v>
      </c>
      <c r="E63" s="140">
        <v>69134.8</v>
      </c>
      <c r="F63" s="130">
        <f t="shared" si="1"/>
        <v>59.66428762524488</v>
      </c>
      <c r="G63" s="130">
        <f t="shared" si="0"/>
        <v>99.9997107109279</v>
      </c>
    </row>
    <row r="64" spans="1:7" s="11" customFormat="1" ht="41.25" customHeight="1" hidden="1">
      <c r="A64" s="43" t="s">
        <v>153</v>
      </c>
      <c r="B64" s="33" t="s">
        <v>190</v>
      </c>
      <c r="C64" s="84">
        <v>146919</v>
      </c>
      <c r="D64" s="139">
        <v>124506.8</v>
      </c>
      <c r="E64" s="140">
        <v>120666</v>
      </c>
      <c r="F64" s="130">
        <f t="shared" si="1"/>
        <v>82.13097012639618</v>
      </c>
      <c r="G64" s="130">
        <f t="shared" si="0"/>
        <v>96.91518856801396</v>
      </c>
    </row>
    <row r="65" spans="1:7" s="11" customFormat="1" ht="40.5" customHeight="1" hidden="1">
      <c r="A65" s="43" t="s">
        <v>153</v>
      </c>
      <c r="B65" s="32" t="s">
        <v>191</v>
      </c>
      <c r="C65" s="84">
        <v>2141</v>
      </c>
      <c r="D65" s="72">
        <v>1258</v>
      </c>
      <c r="E65" s="140">
        <v>1223.5</v>
      </c>
      <c r="F65" s="130">
        <f t="shared" si="1"/>
        <v>57.14619336758524</v>
      </c>
      <c r="G65" s="130">
        <f t="shared" si="0"/>
        <v>97.25755166931637</v>
      </c>
    </row>
    <row r="66" spans="1:7" s="11" customFormat="1" ht="39.75" customHeight="1" hidden="1">
      <c r="A66" s="43" t="s">
        <v>153</v>
      </c>
      <c r="B66" s="32" t="s">
        <v>195</v>
      </c>
      <c r="C66" s="126">
        <f>C67+C68+C69</f>
        <v>81331</v>
      </c>
      <c r="D66" s="126">
        <f>D67+D68+D69</f>
        <v>83650</v>
      </c>
      <c r="E66" s="141">
        <f>E67+E68+E69</f>
        <v>82546</v>
      </c>
      <c r="F66" s="130">
        <f t="shared" si="1"/>
        <v>101.49389531666893</v>
      </c>
      <c r="G66" s="130">
        <f t="shared" si="0"/>
        <v>98.68021518230722</v>
      </c>
    </row>
    <row r="67" spans="1:7" s="11" customFormat="1" ht="27.75" customHeight="1" hidden="1">
      <c r="A67" s="43" t="s">
        <v>153</v>
      </c>
      <c r="B67" s="35" t="s">
        <v>192</v>
      </c>
      <c r="C67" s="84">
        <v>15407</v>
      </c>
      <c r="D67" s="72">
        <v>15612</v>
      </c>
      <c r="E67" s="140">
        <v>15611.1</v>
      </c>
      <c r="F67" s="130">
        <f t="shared" si="1"/>
        <v>101.32472252872071</v>
      </c>
      <c r="G67" s="130">
        <f t="shared" si="0"/>
        <v>99.99423520368947</v>
      </c>
    </row>
    <row r="68" spans="1:7" s="11" customFormat="1" ht="28.5" customHeight="1" hidden="1">
      <c r="A68" s="43" t="s">
        <v>153</v>
      </c>
      <c r="B68" s="35" t="s">
        <v>193</v>
      </c>
      <c r="C68" s="84">
        <v>52666</v>
      </c>
      <c r="D68" s="72">
        <v>56015</v>
      </c>
      <c r="E68" s="140">
        <v>55752.1</v>
      </c>
      <c r="F68" s="130">
        <f t="shared" si="1"/>
        <v>105.85975771845213</v>
      </c>
      <c r="G68" s="130">
        <f t="shared" si="0"/>
        <v>99.53066142997412</v>
      </c>
    </row>
    <row r="69" spans="1:7" s="11" customFormat="1" ht="30" customHeight="1" hidden="1">
      <c r="A69" s="43" t="s">
        <v>153</v>
      </c>
      <c r="B69" s="36" t="s">
        <v>194</v>
      </c>
      <c r="C69" s="84">
        <v>13258</v>
      </c>
      <c r="D69" s="72">
        <v>12023</v>
      </c>
      <c r="E69" s="140">
        <v>11182.8</v>
      </c>
      <c r="F69" s="130">
        <f t="shared" si="1"/>
        <v>84.34756373510332</v>
      </c>
      <c r="G69" s="130">
        <f t="shared" si="0"/>
        <v>93.01172752224902</v>
      </c>
    </row>
    <row r="70" spans="1:7" s="11" customFormat="1" ht="30" customHeight="1" hidden="1">
      <c r="A70" s="43" t="s">
        <v>153</v>
      </c>
      <c r="B70" s="32" t="s">
        <v>196</v>
      </c>
      <c r="C70" s="84">
        <f>C71+C72</f>
        <v>13495</v>
      </c>
      <c r="D70" s="84">
        <f>D71+D72</f>
        <v>10548</v>
      </c>
      <c r="E70" s="142">
        <f>E71+E72</f>
        <v>10527.8</v>
      </c>
      <c r="F70" s="130">
        <f t="shared" si="1"/>
        <v>78.01259725824379</v>
      </c>
      <c r="G70" s="130">
        <f t="shared" si="0"/>
        <v>99.80849450132726</v>
      </c>
    </row>
    <row r="71" spans="1:7" s="11" customFormat="1" ht="30" customHeight="1" hidden="1">
      <c r="A71" s="43" t="s">
        <v>153</v>
      </c>
      <c r="B71" s="35" t="s">
        <v>192</v>
      </c>
      <c r="C71" s="84">
        <v>1025</v>
      </c>
      <c r="D71" s="72">
        <v>1025</v>
      </c>
      <c r="E71" s="140">
        <v>1004.8</v>
      </c>
      <c r="F71" s="130">
        <f t="shared" si="1"/>
        <v>98.02926829268293</v>
      </c>
      <c r="G71" s="130">
        <f t="shared" si="0"/>
        <v>98.02926829268293</v>
      </c>
    </row>
    <row r="72" spans="1:7" s="11" customFormat="1" ht="24" customHeight="1" hidden="1">
      <c r="A72" s="43" t="s">
        <v>153</v>
      </c>
      <c r="B72" s="35" t="s">
        <v>204</v>
      </c>
      <c r="C72" s="84">
        <f>C73+C74+C75+C76</f>
        <v>12470</v>
      </c>
      <c r="D72" s="84">
        <v>9523</v>
      </c>
      <c r="E72" s="142">
        <v>9523</v>
      </c>
      <c r="F72" s="130">
        <f t="shared" si="1"/>
        <v>76.3672814755413</v>
      </c>
      <c r="G72" s="130">
        <f t="shared" si="0"/>
        <v>100</v>
      </c>
    </row>
    <row r="73" spans="1:7" s="11" customFormat="1" ht="27" customHeight="1" hidden="1">
      <c r="A73" s="43" t="s">
        <v>153</v>
      </c>
      <c r="B73" s="38" t="s">
        <v>205</v>
      </c>
      <c r="C73" s="84">
        <v>5330</v>
      </c>
      <c r="D73" s="72"/>
      <c r="E73" s="140"/>
      <c r="F73" s="130">
        <f t="shared" si="1"/>
        <v>0</v>
      </c>
      <c r="G73" s="130"/>
    </row>
    <row r="74" spans="1:7" s="11" customFormat="1" ht="27" customHeight="1" hidden="1">
      <c r="A74" s="43" t="s">
        <v>153</v>
      </c>
      <c r="B74" s="38" t="s">
        <v>206</v>
      </c>
      <c r="C74" s="84">
        <v>1640</v>
      </c>
      <c r="D74" s="72"/>
      <c r="E74" s="140"/>
      <c r="F74" s="130">
        <f t="shared" si="1"/>
        <v>0</v>
      </c>
      <c r="G74" s="130"/>
    </row>
    <row r="75" spans="1:7" s="11" customFormat="1" ht="27" customHeight="1" hidden="1">
      <c r="A75" s="43" t="s">
        <v>153</v>
      </c>
      <c r="B75" s="38" t="s">
        <v>286</v>
      </c>
      <c r="C75" s="84"/>
      <c r="D75" s="72"/>
      <c r="E75" s="140"/>
      <c r="F75" s="130"/>
      <c r="G75" s="130"/>
    </row>
    <row r="76" spans="1:7" s="11" customFormat="1" ht="24.75" customHeight="1" hidden="1">
      <c r="A76" s="43" t="s">
        <v>153</v>
      </c>
      <c r="B76" s="38" t="s">
        <v>207</v>
      </c>
      <c r="C76" s="84">
        <v>5500</v>
      </c>
      <c r="D76" s="72">
        <v>5700</v>
      </c>
      <c r="E76" s="140"/>
      <c r="F76" s="130">
        <f t="shared" si="1"/>
        <v>0</v>
      </c>
      <c r="G76" s="130">
        <f aca="true" t="shared" si="2" ref="G76:G114">E76/D76*100</f>
        <v>0</v>
      </c>
    </row>
    <row r="77" spans="1:7" s="11" customFormat="1" ht="24" customHeight="1" hidden="1">
      <c r="A77" s="43" t="s">
        <v>153</v>
      </c>
      <c r="B77" s="34" t="s">
        <v>197</v>
      </c>
      <c r="C77" s="84">
        <v>1276</v>
      </c>
      <c r="D77" s="72">
        <v>1276</v>
      </c>
      <c r="E77" s="140">
        <v>1273.7</v>
      </c>
      <c r="F77" s="130">
        <f t="shared" si="1"/>
        <v>99.81974921630095</v>
      </c>
      <c r="G77" s="130">
        <f t="shared" si="2"/>
        <v>99.81974921630095</v>
      </c>
    </row>
    <row r="78" spans="1:7" s="11" customFormat="1" ht="39" customHeight="1" hidden="1">
      <c r="A78" s="43" t="s">
        <v>153</v>
      </c>
      <c r="B78" s="34" t="s">
        <v>198</v>
      </c>
      <c r="C78" s="84">
        <v>160460</v>
      </c>
      <c r="D78" s="72">
        <v>150802.7</v>
      </c>
      <c r="E78" s="140">
        <v>130368.1</v>
      </c>
      <c r="F78" s="130">
        <f t="shared" si="1"/>
        <v>81.24647887323944</v>
      </c>
      <c r="G78" s="130">
        <f t="shared" si="2"/>
        <v>86.44944686003633</v>
      </c>
    </row>
    <row r="79" spans="1:7" s="11" customFormat="1" ht="51" customHeight="1" hidden="1">
      <c r="A79" s="43" t="s">
        <v>153</v>
      </c>
      <c r="B79" s="32" t="s">
        <v>199</v>
      </c>
      <c r="C79" s="84">
        <v>227.3</v>
      </c>
      <c r="D79" s="72">
        <v>385</v>
      </c>
      <c r="E79" s="140">
        <v>155.1</v>
      </c>
      <c r="F79" s="130">
        <f t="shared" si="1"/>
        <v>68.23581170259568</v>
      </c>
      <c r="G79" s="130">
        <f t="shared" si="2"/>
        <v>40.285714285714285</v>
      </c>
    </row>
    <row r="80" spans="1:7" s="11" customFormat="1" ht="25.5" hidden="1">
      <c r="A80" s="43" t="s">
        <v>153</v>
      </c>
      <c r="B80" s="32" t="s">
        <v>230</v>
      </c>
      <c r="C80" s="84"/>
      <c r="D80" s="72">
        <v>5778</v>
      </c>
      <c r="E80" s="140">
        <v>5752.6</v>
      </c>
      <c r="F80" s="130"/>
      <c r="G80" s="130">
        <f t="shared" si="2"/>
        <v>99.56040152301836</v>
      </c>
    </row>
    <row r="81" spans="1:7" s="11" customFormat="1" ht="25.5" hidden="1">
      <c r="A81" s="43" t="s">
        <v>153</v>
      </c>
      <c r="B81" s="32" t="s">
        <v>274</v>
      </c>
      <c r="C81" s="84"/>
      <c r="D81" s="72">
        <v>12535</v>
      </c>
      <c r="E81" s="140">
        <v>12534.9</v>
      </c>
      <c r="F81" s="130"/>
      <c r="G81" s="130">
        <f t="shared" si="2"/>
        <v>99.9992022337455</v>
      </c>
    </row>
    <row r="82" spans="1:7" s="11" customFormat="1" ht="42.75" customHeight="1" hidden="1">
      <c r="A82" s="43" t="s">
        <v>153</v>
      </c>
      <c r="B82" s="32" t="s">
        <v>264</v>
      </c>
      <c r="C82" s="84"/>
      <c r="D82" s="72">
        <v>18.8</v>
      </c>
      <c r="E82" s="140">
        <v>13.1</v>
      </c>
      <c r="F82" s="130"/>
      <c r="G82" s="130">
        <f t="shared" si="2"/>
        <v>69.68085106382979</v>
      </c>
    </row>
    <row r="83" spans="1:7" s="11" customFormat="1" ht="42.75" customHeight="1" hidden="1">
      <c r="A83" s="43" t="s">
        <v>153</v>
      </c>
      <c r="B83" s="32" t="s">
        <v>265</v>
      </c>
      <c r="C83" s="84"/>
      <c r="D83" s="72">
        <v>1011</v>
      </c>
      <c r="E83" s="140">
        <v>985.5</v>
      </c>
      <c r="F83" s="130"/>
      <c r="G83" s="130">
        <f t="shared" si="2"/>
        <v>97.47774480712165</v>
      </c>
    </row>
    <row r="84" spans="1:7" s="11" customFormat="1" ht="40.5" customHeight="1" hidden="1">
      <c r="A84" s="43" t="s">
        <v>153</v>
      </c>
      <c r="B84" s="32" t="s">
        <v>291</v>
      </c>
      <c r="C84" s="84">
        <v>17083</v>
      </c>
      <c r="D84" s="72">
        <v>20920</v>
      </c>
      <c r="E84" s="140">
        <v>19375.8</v>
      </c>
      <c r="F84" s="130">
        <f>E84/C84*100</f>
        <v>113.42153017619856</v>
      </c>
      <c r="G84" s="130">
        <f t="shared" si="2"/>
        <v>92.61854684512429</v>
      </c>
    </row>
    <row r="85" spans="1:7" s="11" customFormat="1" ht="36.75" customHeight="1">
      <c r="A85" s="41" t="s">
        <v>155</v>
      </c>
      <c r="B85" s="30" t="s">
        <v>156</v>
      </c>
      <c r="C85" s="85">
        <f>SUM(C86:C105)</f>
        <v>171873</v>
      </c>
      <c r="D85" s="136">
        <f>SUM(D86:D106)</f>
        <v>576811.8999999999</v>
      </c>
      <c r="E85" s="143">
        <f>SUM(E86:E106)</f>
        <v>530288.2000000001</v>
      </c>
      <c r="F85" s="130">
        <f>E85/C85*100</f>
        <v>308.53490658800393</v>
      </c>
      <c r="G85" s="130">
        <f t="shared" si="2"/>
        <v>91.9343376931024</v>
      </c>
    </row>
    <row r="86" spans="1:7" s="11" customFormat="1" ht="40.5" customHeight="1" hidden="1">
      <c r="A86" s="43" t="s">
        <v>155</v>
      </c>
      <c r="B86" s="37" t="s">
        <v>200</v>
      </c>
      <c r="C86" s="84">
        <v>14482</v>
      </c>
      <c r="D86" s="72">
        <v>14482</v>
      </c>
      <c r="E86" s="120">
        <v>14036.7</v>
      </c>
      <c r="F86" s="130">
        <f>E86/C86*100</f>
        <v>96.92514846015744</v>
      </c>
      <c r="G86" s="130">
        <f t="shared" si="2"/>
        <v>96.92514846015744</v>
      </c>
    </row>
    <row r="87" spans="1:7" s="11" customFormat="1" ht="40.5" customHeight="1" hidden="1">
      <c r="A87" s="43" t="s">
        <v>155</v>
      </c>
      <c r="B87" s="32" t="s">
        <v>210</v>
      </c>
      <c r="C87" s="84"/>
      <c r="D87" s="72"/>
      <c r="E87" s="120"/>
      <c r="F87" s="130"/>
      <c r="G87" s="130"/>
    </row>
    <row r="88" spans="1:7" s="11" customFormat="1" ht="21" customHeight="1" hidden="1">
      <c r="A88" s="43" t="s">
        <v>155</v>
      </c>
      <c r="B88" s="37" t="s">
        <v>201</v>
      </c>
      <c r="C88" s="84">
        <v>12384</v>
      </c>
      <c r="D88" s="72">
        <v>12384</v>
      </c>
      <c r="E88" s="120">
        <v>12030</v>
      </c>
      <c r="F88" s="130">
        <f>E88/C88*100</f>
        <v>97.14147286821705</v>
      </c>
      <c r="G88" s="130">
        <f t="shared" si="2"/>
        <v>97.14147286821705</v>
      </c>
    </row>
    <row r="89" spans="1:7" s="11" customFormat="1" ht="37.5" customHeight="1" hidden="1">
      <c r="A89" s="43" t="s">
        <v>155</v>
      </c>
      <c r="B89" s="33" t="s">
        <v>202</v>
      </c>
      <c r="C89" s="84">
        <v>3389</v>
      </c>
      <c r="D89" s="72">
        <v>3388</v>
      </c>
      <c r="E89" s="120">
        <v>3148.5</v>
      </c>
      <c r="F89" s="130">
        <f>E89/C89*100</f>
        <v>92.90351136028326</v>
      </c>
      <c r="G89" s="130">
        <f t="shared" si="2"/>
        <v>92.93093270365998</v>
      </c>
    </row>
    <row r="90" spans="1:7" s="11" customFormat="1" ht="27.75" customHeight="1" hidden="1">
      <c r="A90" s="43" t="s">
        <v>155</v>
      </c>
      <c r="B90" s="33" t="s">
        <v>203</v>
      </c>
      <c r="C90" s="73">
        <v>141618</v>
      </c>
      <c r="D90" s="72">
        <v>141618</v>
      </c>
      <c r="E90" s="120">
        <v>141618</v>
      </c>
      <c r="F90" s="130">
        <f>E90/C90*100</f>
        <v>100</v>
      </c>
      <c r="G90" s="130">
        <f t="shared" si="2"/>
        <v>100</v>
      </c>
    </row>
    <row r="91" spans="1:7" s="11" customFormat="1" ht="27.75" customHeight="1" hidden="1">
      <c r="A91" s="43" t="s">
        <v>155</v>
      </c>
      <c r="B91" s="33" t="s">
        <v>237</v>
      </c>
      <c r="C91" s="73"/>
      <c r="D91" s="72"/>
      <c r="E91" s="120"/>
      <c r="F91" s="130" t="e">
        <f>E91/C91*100</f>
        <v>#DIV/0!</v>
      </c>
      <c r="G91" s="130" t="e">
        <f t="shared" si="2"/>
        <v>#DIV/0!</v>
      </c>
    </row>
    <row r="92" spans="1:7" s="11" customFormat="1" ht="38.25" hidden="1">
      <c r="A92" s="43" t="s">
        <v>155</v>
      </c>
      <c r="B92" s="33" t="s">
        <v>266</v>
      </c>
      <c r="C92" s="73"/>
      <c r="D92" s="72">
        <v>9806.7</v>
      </c>
      <c r="E92" s="120">
        <v>6610.7</v>
      </c>
      <c r="F92" s="130"/>
      <c r="G92" s="130">
        <f t="shared" si="2"/>
        <v>67.41003599579878</v>
      </c>
    </row>
    <row r="93" spans="1:7" s="11" customFormat="1" ht="18.75" hidden="1">
      <c r="A93" s="43" t="s">
        <v>155</v>
      </c>
      <c r="B93" s="33" t="s">
        <v>267</v>
      </c>
      <c r="C93" s="73"/>
      <c r="D93" s="72">
        <v>30000</v>
      </c>
      <c r="E93" s="120">
        <v>30000</v>
      </c>
      <c r="F93" s="130"/>
      <c r="G93" s="130">
        <f t="shared" si="2"/>
        <v>100</v>
      </c>
    </row>
    <row r="94" spans="1:7" s="11" customFormat="1" ht="18.75" hidden="1">
      <c r="A94" s="43" t="s">
        <v>155</v>
      </c>
      <c r="B94" s="33" t="s">
        <v>268</v>
      </c>
      <c r="C94" s="73"/>
      <c r="D94" s="72">
        <v>170000</v>
      </c>
      <c r="E94" s="120">
        <v>170000</v>
      </c>
      <c r="F94" s="130"/>
      <c r="G94" s="130">
        <f t="shared" si="2"/>
        <v>100</v>
      </c>
    </row>
    <row r="95" spans="1:7" s="11" customFormat="1" ht="27.75" customHeight="1" hidden="1">
      <c r="A95" s="43" t="s">
        <v>155</v>
      </c>
      <c r="B95" s="33" t="s">
        <v>269</v>
      </c>
      <c r="C95" s="73"/>
      <c r="D95" s="72">
        <v>3930</v>
      </c>
      <c r="E95" s="120">
        <v>3929.5</v>
      </c>
      <c r="F95" s="130"/>
      <c r="G95" s="130">
        <f t="shared" si="2"/>
        <v>99.98727735368956</v>
      </c>
    </row>
    <row r="96" spans="1:7" s="11" customFormat="1" ht="27.75" customHeight="1" hidden="1">
      <c r="A96" s="43" t="s">
        <v>155</v>
      </c>
      <c r="B96" s="33" t="s">
        <v>272</v>
      </c>
      <c r="C96" s="73"/>
      <c r="D96" s="72">
        <v>1700</v>
      </c>
      <c r="E96" s="120">
        <v>1700</v>
      </c>
      <c r="F96" s="130"/>
      <c r="G96" s="130">
        <f t="shared" si="2"/>
        <v>100</v>
      </c>
    </row>
    <row r="97" spans="1:7" s="11" customFormat="1" ht="27.75" customHeight="1" hidden="1">
      <c r="A97" s="43" t="s">
        <v>155</v>
      </c>
      <c r="B97" s="33" t="s">
        <v>282</v>
      </c>
      <c r="C97" s="73"/>
      <c r="D97" s="72">
        <v>44384.5</v>
      </c>
      <c r="E97" s="120">
        <v>40088.4</v>
      </c>
      <c r="F97" s="130"/>
      <c r="G97" s="130">
        <f t="shared" si="2"/>
        <v>90.32072007119602</v>
      </c>
    </row>
    <row r="98" spans="1:7" s="11" customFormat="1" ht="39.75" customHeight="1" hidden="1">
      <c r="A98" s="43" t="s">
        <v>155</v>
      </c>
      <c r="B98" s="33" t="s">
        <v>284</v>
      </c>
      <c r="C98" s="73"/>
      <c r="D98" s="72">
        <v>8000</v>
      </c>
      <c r="E98" s="120">
        <v>8000</v>
      </c>
      <c r="F98" s="130"/>
      <c r="G98" s="130">
        <f t="shared" si="2"/>
        <v>100</v>
      </c>
    </row>
    <row r="99" spans="1:7" s="11" customFormat="1" ht="44.25" customHeight="1" hidden="1">
      <c r="A99" s="43" t="s">
        <v>155</v>
      </c>
      <c r="B99" s="33" t="s">
        <v>283</v>
      </c>
      <c r="C99" s="73"/>
      <c r="D99" s="72">
        <v>2900</v>
      </c>
      <c r="E99" s="120">
        <v>2900</v>
      </c>
      <c r="F99" s="130"/>
      <c r="G99" s="130">
        <f t="shared" si="2"/>
        <v>100</v>
      </c>
    </row>
    <row r="100" spans="1:7" s="11" customFormat="1" ht="22.5" customHeight="1" hidden="1">
      <c r="A100" s="43" t="s">
        <v>155</v>
      </c>
      <c r="B100" s="33" t="s">
        <v>285</v>
      </c>
      <c r="C100" s="73"/>
      <c r="D100" s="72">
        <v>36302.6</v>
      </c>
      <c r="E100" s="120">
        <v>6499.9</v>
      </c>
      <c r="F100" s="130"/>
      <c r="G100" s="130">
        <f t="shared" si="2"/>
        <v>17.90477817015861</v>
      </c>
    </row>
    <row r="101" spans="1:7" s="11" customFormat="1" ht="26.25" customHeight="1" hidden="1">
      <c r="A101" s="43" t="s">
        <v>155</v>
      </c>
      <c r="B101" s="33" t="s">
        <v>294</v>
      </c>
      <c r="C101" s="73"/>
      <c r="D101" s="72">
        <v>18127.3</v>
      </c>
      <c r="E101" s="120">
        <v>18126.4</v>
      </c>
      <c r="F101" s="130"/>
      <c r="G101" s="130">
        <f t="shared" si="2"/>
        <v>99.9950351127857</v>
      </c>
    </row>
    <row r="102" spans="1:7" s="11" customFormat="1" ht="27.75" customHeight="1" hidden="1">
      <c r="A102" s="43" t="s">
        <v>155</v>
      </c>
      <c r="B102" s="33" t="s">
        <v>273</v>
      </c>
      <c r="C102" s="73"/>
      <c r="D102" s="72">
        <v>1036</v>
      </c>
      <c r="E102" s="120">
        <v>593.2</v>
      </c>
      <c r="F102" s="130"/>
      <c r="G102" s="130">
        <f t="shared" si="2"/>
        <v>57.25868725868727</v>
      </c>
    </row>
    <row r="103" spans="1:7" s="11" customFormat="1" ht="27.75" customHeight="1" hidden="1">
      <c r="A103" s="43" t="s">
        <v>155</v>
      </c>
      <c r="B103" s="33" t="s">
        <v>293</v>
      </c>
      <c r="C103" s="73"/>
      <c r="D103" s="72">
        <v>7347.7</v>
      </c>
      <c r="E103" s="120">
        <v>7347.7</v>
      </c>
      <c r="F103" s="130"/>
      <c r="G103" s="130">
        <f t="shared" si="2"/>
        <v>100</v>
      </c>
    </row>
    <row r="104" spans="1:7" s="11" customFormat="1" ht="27.75" customHeight="1" hidden="1">
      <c r="A104" s="43" t="s">
        <v>155</v>
      </c>
      <c r="B104" s="33" t="s">
        <v>292</v>
      </c>
      <c r="C104" s="73"/>
      <c r="D104" s="72">
        <v>195.1</v>
      </c>
      <c r="E104" s="120">
        <v>97.6</v>
      </c>
      <c r="F104" s="130"/>
      <c r="G104" s="130">
        <f t="shared" si="2"/>
        <v>50.02562788313685</v>
      </c>
    </row>
    <row r="105" spans="1:7" s="11" customFormat="1" ht="27.75" customHeight="1" hidden="1">
      <c r="A105" s="43" t="s">
        <v>155</v>
      </c>
      <c r="B105" s="33" t="s">
        <v>295</v>
      </c>
      <c r="C105" s="73"/>
      <c r="D105" s="72">
        <v>310</v>
      </c>
      <c r="E105" s="120"/>
      <c r="F105" s="130"/>
      <c r="G105" s="130">
        <f t="shared" si="2"/>
        <v>0</v>
      </c>
    </row>
    <row r="106" spans="1:7" s="11" customFormat="1" ht="27.75" customHeight="1" hidden="1">
      <c r="A106" s="43" t="s">
        <v>155</v>
      </c>
      <c r="B106" s="33" t="s">
        <v>311</v>
      </c>
      <c r="C106" s="73"/>
      <c r="D106" s="72">
        <v>70900</v>
      </c>
      <c r="E106" s="120">
        <v>63561.6</v>
      </c>
      <c r="F106" s="130"/>
      <c r="G106" s="130">
        <f t="shared" si="2"/>
        <v>89.64964739069111</v>
      </c>
    </row>
    <row r="107" spans="1:7" s="11" customFormat="1" ht="27.75" customHeight="1">
      <c r="A107" s="56" t="s">
        <v>211</v>
      </c>
      <c r="B107" s="55" t="s">
        <v>212</v>
      </c>
      <c r="C107" s="82"/>
      <c r="D107" s="136">
        <v>19418.9</v>
      </c>
      <c r="E107" s="143">
        <v>19014.1</v>
      </c>
      <c r="F107" s="130"/>
      <c r="G107" s="130">
        <f t="shared" si="2"/>
        <v>97.91543290299654</v>
      </c>
    </row>
    <row r="108" spans="1:7" s="11" customFormat="1" ht="47.25">
      <c r="A108" s="56" t="s">
        <v>270</v>
      </c>
      <c r="B108" s="55" t="s">
        <v>279</v>
      </c>
      <c r="C108" s="82"/>
      <c r="D108" s="136">
        <v>202598.2</v>
      </c>
      <c r="E108" s="143">
        <v>202598.2</v>
      </c>
      <c r="F108" s="130"/>
      <c r="G108" s="130">
        <f t="shared" si="2"/>
        <v>100</v>
      </c>
    </row>
    <row r="109" spans="1:7" s="11" customFormat="1" ht="18.75" hidden="1">
      <c r="A109" s="56" t="s">
        <v>312</v>
      </c>
      <c r="B109" s="55"/>
      <c r="C109" s="82"/>
      <c r="D109" s="95"/>
      <c r="E109" s="128"/>
      <c r="F109" s="130"/>
      <c r="G109" s="130" t="e">
        <f t="shared" si="2"/>
        <v>#DIV/0!</v>
      </c>
    </row>
    <row r="110" spans="1:7" s="11" customFormat="1" ht="31.5">
      <c r="A110" s="56" t="s">
        <v>271</v>
      </c>
      <c r="B110" s="55" t="s">
        <v>313</v>
      </c>
      <c r="C110" s="82"/>
      <c r="D110" s="95">
        <v>24044</v>
      </c>
      <c r="E110" s="143">
        <v>19549.9</v>
      </c>
      <c r="F110" s="130"/>
      <c r="G110" s="130">
        <f t="shared" si="2"/>
        <v>81.30885044085842</v>
      </c>
    </row>
    <row r="111" spans="1:7" s="11" customFormat="1" ht="39" customHeight="1">
      <c r="A111" s="41" t="s">
        <v>275</v>
      </c>
      <c r="B111" s="10" t="s">
        <v>277</v>
      </c>
      <c r="C111" s="82"/>
      <c r="D111" s="95">
        <v>10163</v>
      </c>
      <c r="E111" s="128">
        <v>10163</v>
      </c>
      <c r="F111" s="130"/>
      <c r="G111" s="130">
        <f t="shared" si="2"/>
        <v>100</v>
      </c>
    </row>
    <row r="112" spans="1:7" s="11" customFormat="1" ht="39" customHeight="1">
      <c r="A112" s="41" t="s">
        <v>276</v>
      </c>
      <c r="B112" s="10" t="s">
        <v>278</v>
      </c>
      <c r="C112" s="82">
        <v>18760</v>
      </c>
      <c r="D112" s="136">
        <v>110610</v>
      </c>
      <c r="E112" s="128">
        <v>115475</v>
      </c>
      <c r="F112" s="130">
        <f>E112/C112*100</f>
        <v>615.5383795309168</v>
      </c>
      <c r="G112" s="130">
        <f t="shared" si="2"/>
        <v>104.39833649760419</v>
      </c>
    </row>
    <row r="113" spans="1:7" s="11" customFormat="1" ht="39" customHeight="1">
      <c r="A113" s="41" t="s">
        <v>147</v>
      </c>
      <c r="B113" s="10" t="s">
        <v>148</v>
      </c>
      <c r="C113" s="82"/>
      <c r="D113" s="95"/>
      <c r="E113" s="120"/>
      <c r="F113" s="130"/>
      <c r="G113" s="130"/>
    </row>
    <row r="114" spans="1:7" s="11" customFormat="1" ht="18.75">
      <c r="A114" s="42"/>
      <c r="B114" s="12" t="s">
        <v>149</v>
      </c>
      <c r="C114" s="115">
        <f>SUM(C59+C60+C111+C112+C113)</f>
        <v>4681333.3</v>
      </c>
      <c r="D114" s="134">
        <v>6195691</v>
      </c>
      <c r="E114" s="39">
        <v>6213628</v>
      </c>
      <c r="F114" s="130">
        <f>E114/C114*100</f>
        <v>132.73201461643418</v>
      </c>
      <c r="G114" s="130">
        <f t="shared" si="2"/>
        <v>100.28950765943621</v>
      </c>
    </row>
    <row r="115" spans="1:11" s="11" customFormat="1" ht="33" customHeight="1">
      <c r="A115" s="44" t="s">
        <v>118</v>
      </c>
      <c r="B115" s="18" t="s">
        <v>151</v>
      </c>
      <c r="C115" s="86"/>
      <c r="D115" s="96"/>
      <c r="E115" s="121"/>
      <c r="F115" s="67"/>
      <c r="G115" s="67"/>
      <c r="I115" s="66"/>
      <c r="J115" s="66"/>
      <c r="K115" s="66"/>
    </row>
    <row r="116" spans="1:11" s="11" customFormat="1" ht="33" customHeight="1">
      <c r="A116" s="45" t="s">
        <v>22</v>
      </c>
      <c r="B116" s="4" t="s">
        <v>23</v>
      </c>
      <c r="C116" s="87">
        <f>C117+C118+C119+C120+C121+C122+C123+C126+C127+C130</f>
        <v>475372</v>
      </c>
      <c r="D116" s="97">
        <f>D117+D118+D119+D120+D121+D122+D123+D126+D127+D130</f>
        <v>454333</v>
      </c>
      <c r="E116" s="122">
        <f>E117+E118+E119+E120+E121+E122+E123+E126+E127+E130</f>
        <v>444596</v>
      </c>
      <c r="F116" s="131">
        <f>E116/C116*100</f>
        <v>93.52591233812677</v>
      </c>
      <c r="G116" s="132">
        <f>E116/D116*100</f>
        <v>97.85685829556735</v>
      </c>
      <c r="I116" s="110"/>
      <c r="J116" s="110"/>
      <c r="K116" s="110"/>
    </row>
    <row r="117" spans="1:11" s="11" customFormat="1" ht="43.5" customHeight="1">
      <c r="A117" s="46" t="s">
        <v>24</v>
      </c>
      <c r="B117" s="2" t="s">
        <v>125</v>
      </c>
      <c r="C117" s="88">
        <v>3561</v>
      </c>
      <c r="D117" s="98">
        <v>4589</v>
      </c>
      <c r="E117" s="119">
        <v>4587</v>
      </c>
      <c r="F117" s="131">
        <f aca="true" t="shared" si="3" ref="F117:F176">E117/C117*100</f>
        <v>128.8121314237574</v>
      </c>
      <c r="G117" s="132">
        <f aca="true" t="shared" si="4" ref="G117:G180">E117/D117*100</f>
        <v>99.95641752015689</v>
      </c>
      <c r="I117" s="111"/>
      <c r="J117" s="111"/>
      <c r="K117" s="111"/>
    </row>
    <row r="118" spans="1:11" s="11" customFormat="1" ht="37.5">
      <c r="A118" s="46" t="s">
        <v>25</v>
      </c>
      <c r="B118" s="2" t="s">
        <v>126</v>
      </c>
      <c r="C118" s="88">
        <v>44789</v>
      </c>
      <c r="D118" s="98">
        <v>43136</v>
      </c>
      <c r="E118" s="119">
        <v>41967</v>
      </c>
      <c r="F118" s="131">
        <f t="shared" si="3"/>
        <v>93.69934582151868</v>
      </c>
      <c r="G118" s="132">
        <f t="shared" si="4"/>
        <v>97.28996661721068</v>
      </c>
      <c r="I118" s="111"/>
      <c r="J118" s="111"/>
      <c r="K118" s="111"/>
    </row>
    <row r="119" spans="1:11" s="11" customFormat="1" ht="37.5">
      <c r="A119" s="46" t="s">
        <v>26</v>
      </c>
      <c r="B119" s="2" t="s">
        <v>152</v>
      </c>
      <c r="C119" s="88">
        <v>238652</v>
      </c>
      <c r="D119" s="98">
        <v>249761</v>
      </c>
      <c r="E119" s="119">
        <v>247564</v>
      </c>
      <c r="F119" s="131">
        <f t="shared" si="3"/>
        <v>103.73430769488627</v>
      </c>
      <c r="G119" s="132">
        <f t="shared" si="4"/>
        <v>99.12035906326449</v>
      </c>
      <c r="I119" s="111"/>
      <c r="J119" s="111"/>
      <c r="K119" s="111"/>
    </row>
    <row r="120" spans="1:11" s="11" customFormat="1" ht="37.5">
      <c r="A120" s="47" t="s">
        <v>27</v>
      </c>
      <c r="B120" s="5" t="s">
        <v>29</v>
      </c>
      <c r="C120" s="88">
        <v>3194</v>
      </c>
      <c r="D120" s="98">
        <v>3281</v>
      </c>
      <c r="E120" s="119">
        <v>3257</v>
      </c>
      <c r="F120" s="131">
        <f t="shared" si="3"/>
        <v>101.97244834063869</v>
      </c>
      <c r="G120" s="132">
        <f t="shared" si="4"/>
        <v>99.26851569643401</v>
      </c>
      <c r="I120" s="111"/>
      <c r="J120" s="111"/>
      <c r="K120" s="111"/>
    </row>
    <row r="121" spans="1:11" s="11" customFormat="1" ht="18.75">
      <c r="A121" s="47" t="s">
        <v>27</v>
      </c>
      <c r="B121" s="5" t="s">
        <v>28</v>
      </c>
      <c r="C121" s="88">
        <v>4903</v>
      </c>
      <c r="D121" s="98">
        <v>6649</v>
      </c>
      <c r="E121" s="119">
        <v>6648</v>
      </c>
      <c r="F121" s="131">
        <f t="shared" si="3"/>
        <v>135.5904548235774</v>
      </c>
      <c r="G121" s="132">
        <f t="shared" si="4"/>
        <v>99.98496014438261</v>
      </c>
      <c r="I121" s="111"/>
      <c r="J121" s="111"/>
      <c r="K121" s="111"/>
    </row>
    <row r="122" spans="1:11" s="11" customFormat="1" ht="33" customHeight="1">
      <c r="A122" s="47" t="s">
        <v>30</v>
      </c>
      <c r="B122" s="2" t="s">
        <v>31</v>
      </c>
      <c r="C122" s="88">
        <v>45420</v>
      </c>
      <c r="D122" s="98">
        <v>42399</v>
      </c>
      <c r="E122" s="119">
        <v>38186</v>
      </c>
      <c r="F122" s="131">
        <f t="shared" si="3"/>
        <v>84.07309555261999</v>
      </c>
      <c r="G122" s="132">
        <f t="shared" si="4"/>
        <v>90.06344489256823</v>
      </c>
      <c r="I122" s="111"/>
      <c r="J122" s="111"/>
      <c r="K122" s="111"/>
    </row>
    <row r="123" spans="1:11" s="11" customFormat="1" ht="18.75">
      <c r="A123" s="47" t="s">
        <v>32</v>
      </c>
      <c r="B123" s="2" t="s">
        <v>33</v>
      </c>
      <c r="C123" s="88">
        <v>40763</v>
      </c>
      <c r="D123" s="98">
        <v>770</v>
      </c>
      <c r="E123" s="119"/>
      <c r="F123" s="131">
        <f t="shared" si="3"/>
        <v>0</v>
      </c>
      <c r="G123" s="132">
        <f t="shared" si="4"/>
        <v>0</v>
      </c>
      <c r="I123" s="111"/>
      <c r="J123" s="111"/>
      <c r="K123" s="111"/>
    </row>
    <row r="124" spans="1:11" s="11" customFormat="1" ht="56.25" hidden="1">
      <c r="A124" s="47" t="s">
        <v>32</v>
      </c>
      <c r="B124" s="5" t="s">
        <v>34</v>
      </c>
      <c r="C124" s="88"/>
      <c r="D124" s="98"/>
      <c r="E124" s="119"/>
      <c r="F124" s="131" t="e">
        <f t="shared" si="3"/>
        <v>#DIV/0!</v>
      </c>
      <c r="G124" s="132" t="e">
        <f t="shared" si="4"/>
        <v>#DIV/0!</v>
      </c>
      <c r="I124" s="111"/>
      <c r="J124" s="111"/>
      <c r="K124" s="111"/>
    </row>
    <row r="125" spans="1:11" s="11" customFormat="1" ht="18.75" hidden="1">
      <c r="A125" s="47" t="s">
        <v>32</v>
      </c>
      <c r="B125" s="6" t="s">
        <v>35</v>
      </c>
      <c r="C125" s="88"/>
      <c r="D125" s="98"/>
      <c r="E125" s="119"/>
      <c r="F125" s="131" t="e">
        <f t="shared" si="3"/>
        <v>#DIV/0!</v>
      </c>
      <c r="G125" s="132" t="e">
        <f t="shared" si="4"/>
        <v>#DIV/0!</v>
      </c>
      <c r="I125" s="111"/>
      <c r="J125" s="111"/>
      <c r="K125" s="111"/>
    </row>
    <row r="126" spans="1:11" s="11" customFormat="1" ht="18.75">
      <c r="A126" s="47" t="s">
        <v>36</v>
      </c>
      <c r="B126" s="2" t="s">
        <v>37</v>
      </c>
      <c r="C126" s="88">
        <v>93140</v>
      </c>
      <c r="D126" s="98">
        <v>102798</v>
      </c>
      <c r="E126" s="119">
        <v>101437</v>
      </c>
      <c r="F126" s="131">
        <f t="shared" si="3"/>
        <v>108.90809534034787</v>
      </c>
      <c r="G126" s="132">
        <f t="shared" si="4"/>
        <v>98.67604428101714</v>
      </c>
      <c r="I126" s="111"/>
      <c r="J126" s="111"/>
      <c r="K126" s="111"/>
    </row>
    <row r="127" spans="1:11" s="11" customFormat="1" ht="18.75" hidden="1">
      <c r="A127" s="47" t="s">
        <v>36</v>
      </c>
      <c r="B127" s="2" t="s">
        <v>40</v>
      </c>
      <c r="C127" s="88"/>
      <c r="D127" s="98"/>
      <c r="E127" s="119"/>
      <c r="F127" s="131" t="e">
        <f t="shared" si="3"/>
        <v>#DIV/0!</v>
      </c>
      <c r="G127" s="132" t="e">
        <f t="shared" si="4"/>
        <v>#DIV/0!</v>
      </c>
      <c r="I127" s="111"/>
      <c r="J127" s="111"/>
      <c r="K127" s="111"/>
    </row>
    <row r="128" spans="1:11" s="11" customFormat="1" ht="18.75">
      <c r="A128" s="47" t="s">
        <v>36</v>
      </c>
      <c r="B128" s="2" t="s">
        <v>162</v>
      </c>
      <c r="C128" s="88">
        <v>80000</v>
      </c>
      <c r="D128" s="98">
        <v>164000</v>
      </c>
      <c r="E128" s="119">
        <v>122000</v>
      </c>
      <c r="F128" s="131">
        <f t="shared" si="3"/>
        <v>152.5</v>
      </c>
      <c r="G128" s="132">
        <f t="shared" si="4"/>
        <v>74.39024390243902</v>
      </c>
      <c r="I128" s="111"/>
      <c r="J128" s="111"/>
      <c r="K128" s="111"/>
    </row>
    <row r="129" spans="1:11" s="11" customFormat="1" ht="18.75">
      <c r="A129" s="47" t="s">
        <v>36</v>
      </c>
      <c r="B129" s="2" t="s">
        <v>163</v>
      </c>
      <c r="C129" s="88">
        <v>80000</v>
      </c>
      <c r="D129" s="98">
        <v>164000</v>
      </c>
      <c r="E129" s="119">
        <v>122000</v>
      </c>
      <c r="F129" s="131">
        <f t="shared" si="3"/>
        <v>152.5</v>
      </c>
      <c r="G129" s="132">
        <f t="shared" si="4"/>
        <v>74.39024390243902</v>
      </c>
      <c r="I129" s="111"/>
      <c r="J129" s="111"/>
      <c r="K129" s="111"/>
    </row>
    <row r="130" spans="1:11" s="11" customFormat="1" ht="18.75">
      <c r="A130" s="47" t="s">
        <v>36</v>
      </c>
      <c r="B130" s="9" t="s">
        <v>39</v>
      </c>
      <c r="C130" s="88">
        <v>950</v>
      </c>
      <c r="D130" s="98">
        <v>950</v>
      </c>
      <c r="E130" s="119">
        <v>950</v>
      </c>
      <c r="F130" s="131">
        <f t="shared" si="3"/>
        <v>100</v>
      </c>
      <c r="G130" s="132">
        <f t="shared" si="4"/>
        <v>100</v>
      </c>
      <c r="I130" s="111"/>
      <c r="J130" s="111"/>
      <c r="K130" s="111"/>
    </row>
    <row r="131" spans="1:11" s="11" customFormat="1" ht="18.75">
      <c r="A131" s="45" t="s">
        <v>41</v>
      </c>
      <c r="B131" s="7" t="s">
        <v>42</v>
      </c>
      <c r="C131" s="87">
        <f>SUM(C132)</f>
        <v>1878</v>
      </c>
      <c r="D131" s="97">
        <f>SUM(D132)</f>
        <v>1878</v>
      </c>
      <c r="E131" s="122">
        <f>SUM(E132)</f>
        <v>1853</v>
      </c>
      <c r="F131" s="131">
        <f t="shared" si="3"/>
        <v>98.66879659211928</v>
      </c>
      <c r="G131" s="132">
        <f t="shared" si="4"/>
        <v>98.66879659211928</v>
      </c>
      <c r="I131" s="110"/>
      <c r="J131" s="110"/>
      <c r="K131" s="110"/>
    </row>
    <row r="132" spans="1:11" s="11" customFormat="1" ht="18.75">
      <c r="A132" s="47" t="s">
        <v>43</v>
      </c>
      <c r="B132" s="2" t="s">
        <v>44</v>
      </c>
      <c r="C132" s="88">
        <v>1878</v>
      </c>
      <c r="D132" s="98">
        <v>1878</v>
      </c>
      <c r="E132" s="119">
        <v>1853</v>
      </c>
      <c r="F132" s="131">
        <f t="shared" si="3"/>
        <v>98.66879659211928</v>
      </c>
      <c r="G132" s="132">
        <f t="shared" si="4"/>
        <v>98.66879659211928</v>
      </c>
      <c r="I132" s="111"/>
      <c r="J132" s="111"/>
      <c r="K132" s="111"/>
    </row>
    <row r="133" spans="1:11" s="11" customFormat="1" ht="37.5">
      <c r="A133" s="45" t="s">
        <v>45</v>
      </c>
      <c r="B133" s="7" t="s">
        <v>46</v>
      </c>
      <c r="C133" s="87">
        <f>SUM(C134:C137)</f>
        <v>81522</v>
      </c>
      <c r="D133" s="97">
        <f>SUM(D134:D137)</f>
        <v>108048</v>
      </c>
      <c r="E133" s="122">
        <f>SUM(E134:E137)</f>
        <v>103013</v>
      </c>
      <c r="F133" s="131">
        <f t="shared" si="3"/>
        <v>126.36220897426462</v>
      </c>
      <c r="G133" s="132">
        <f t="shared" si="4"/>
        <v>95.34003405893678</v>
      </c>
      <c r="I133" s="110"/>
      <c r="J133" s="110"/>
      <c r="K133" s="110"/>
    </row>
    <row r="134" spans="1:11" s="11" customFormat="1" ht="18.75">
      <c r="A134" s="47" t="s">
        <v>47</v>
      </c>
      <c r="B134" s="2" t="s">
        <v>48</v>
      </c>
      <c r="C134" s="88">
        <v>65198</v>
      </c>
      <c r="D134" s="98">
        <v>60997</v>
      </c>
      <c r="E134" s="119">
        <v>60643</v>
      </c>
      <c r="F134" s="131">
        <f t="shared" si="3"/>
        <v>93.01358937390718</v>
      </c>
      <c r="G134" s="132">
        <f t="shared" si="4"/>
        <v>99.41964358902896</v>
      </c>
      <c r="I134" s="111"/>
      <c r="J134" s="111"/>
      <c r="K134" s="111"/>
    </row>
    <row r="135" spans="1:11" s="11" customFormat="1" ht="18.75">
      <c r="A135" s="47" t="s">
        <v>262</v>
      </c>
      <c r="B135" s="2" t="s">
        <v>263</v>
      </c>
      <c r="C135" s="88"/>
      <c r="D135" s="98">
        <v>5778</v>
      </c>
      <c r="E135" s="119">
        <v>5752</v>
      </c>
      <c r="F135" s="131"/>
      <c r="G135" s="132">
        <f t="shared" si="4"/>
        <v>99.55001730702665</v>
      </c>
      <c r="I135" s="111"/>
      <c r="J135" s="111"/>
      <c r="K135" s="111"/>
    </row>
    <row r="136" spans="1:11" s="11" customFormat="1" ht="35.25" customHeight="1">
      <c r="A136" s="47" t="s">
        <v>49</v>
      </c>
      <c r="B136" s="2" t="s">
        <v>50</v>
      </c>
      <c r="C136" s="88">
        <v>11520</v>
      </c>
      <c r="D136" s="98">
        <v>36469</v>
      </c>
      <c r="E136" s="119">
        <v>31814</v>
      </c>
      <c r="F136" s="131">
        <f t="shared" si="3"/>
        <v>276.16319444444446</v>
      </c>
      <c r="G136" s="132">
        <f t="shared" si="4"/>
        <v>87.23573445940389</v>
      </c>
      <c r="I136" s="111"/>
      <c r="J136" s="111"/>
      <c r="K136" s="111"/>
    </row>
    <row r="137" spans="1:11" s="11" customFormat="1" ht="18.75">
      <c r="A137" s="47" t="s">
        <v>51</v>
      </c>
      <c r="B137" s="3" t="s">
        <v>52</v>
      </c>
      <c r="C137" s="88">
        <v>4804</v>
      </c>
      <c r="D137" s="98">
        <v>4804</v>
      </c>
      <c r="E137" s="119">
        <v>4804</v>
      </c>
      <c r="F137" s="131">
        <f t="shared" si="3"/>
        <v>100</v>
      </c>
      <c r="G137" s="132">
        <f t="shared" si="4"/>
        <v>100</v>
      </c>
      <c r="I137" s="111"/>
      <c r="J137" s="111"/>
      <c r="K137" s="111"/>
    </row>
    <row r="138" spans="1:11" s="11" customFormat="1" ht="18.75">
      <c r="A138" s="45" t="s">
        <v>53</v>
      </c>
      <c r="B138" s="7" t="s">
        <v>54</v>
      </c>
      <c r="C138" s="87">
        <f>SUM(C139,C140,C141,C142,C143)</f>
        <v>160185.3</v>
      </c>
      <c r="D138" s="97">
        <f>SUM(D139,D140,D141,D142,D143)</f>
        <v>261999</v>
      </c>
      <c r="E138" s="122">
        <f>SUM(E139,E140,E141,E142,E143)</f>
        <v>260542</v>
      </c>
      <c r="F138" s="131">
        <f t="shared" si="3"/>
        <v>162.65038052805096</v>
      </c>
      <c r="G138" s="132">
        <f t="shared" si="4"/>
        <v>99.44389100721759</v>
      </c>
      <c r="I138" s="110"/>
      <c r="J138" s="110"/>
      <c r="K138" s="110"/>
    </row>
    <row r="139" spans="1:11" s="11" customFormat="1" ht="18.75">
      <c r="A139" s="47" t="s">
        <v>55</v>
      </c>
      <c r="B139" s="8" t="s">
        <v>56</v>
      </c>
      <c r="C139" s="88">
        <v>13495</v>
      </c>
      <c r="D139" s="98">
        <v>32889</v>
      </c>
      <c r="E139" s="119">
        <v>32424</v>
      </c>
      <c r="F139" s="131">
        <f t="shared" si="3"/>
        <v>240.2667654686921</v>
      </c>
      <c r="G139" s="132">
        <f t="shared" si="4"/>
        <v>98.58615342515735</v>
      </c>
      <c r="I139" s="111"/>
      <c r="J139" s="111"/>
      <c r="K139" s="111"/>
    </row>
    <row r="140" spans="1:11" s="11" customFormat="1" ht="18.75" hidden="1">
      <c r="A140" s="47" t="s">
        <v>57</v>
      </c>
      <c r="B140" s="8" t="s">
        <v>58</v>
      </c>
      <c r="C140" s="88"/>
      <c r="D140" s="98"/>
      <c r="E140" s="119"/>
      <c r="F140" s="131" t="e">
        <f t="shared" si="3"/>
        <v>#DIV/0!</v>
      </c>
      <c r="G140" s="132" t="e">
        <f t="shared" si="4"/>
        <v>#DIV/0!</v>
      </c>
      <c r="I140" s="111"/>
      <c r="J140" s="111"/>
      <c r="K140" s="111"/>
    </row>
    <row r="141" spans="1:11" s="11" customFormat="1" ht="18.75">
      <c r="A141" s="47" t="s">
        <v>59</v>
      </c>
      <c r="B141" s="8" t="s">
        <v>60</v>
      </c>
      <c r="C141" s="88">
        <v>50000</v>
      </c>
      <c r="D141" s="98">
        <v>136651</v>
      </c>
      <c r="E141" s="119">
        <v>136651</v>
      </c>
      <c r="F141" s="131">
        <f t="shared" si="3"/>
        <v>273.30199999999996</v>
      </c>
      <c r="G141" s="132">
        <f t="shared" si="4"/>
        <v>100</v>
      </c>
      <c r="I141" s="111"/>
      <c r="J141" s="111"/>
      <c r="K141" s="111"/>
    </row>
    <row r="142" spans="1:11" s="11" customFormat="1" ht="18.75">
      <c r="A142" s="47" t="s">
        <v>61</v>
      </c>
      <c r="B142" s="2" t="s">
        <v>62</v>
      </c>
      <c r="C142" s="88">
        <v>13990</v>
      </c>
      <c r="D142" s="98">
        <v>12608</v>
      </c>
      <c r="E142" s="119">
        <v>12596</v>
      </c>
      <c r="F142" s="131">
        <f t="shared" si="3"/>
        <v>90.03573981415298</v>
      </c>
      <c r="G142" s="132">
        <f t="shared" si="4"/>
        <v>99.90482233502537</v>
      </c>
      <c r="I142" s="111"/>
      <c r="J142" s="111"/>
      <c r="K142" s="111"/>
    </row>
    <row r="143" spans="1:11" s="11" customFormat="1" ht="18.75">
      <c r="A143" s="47" t="s">
        <v>63</v>
      </c>
      <c r="B143" s="2" t="s">
        <v>64</v>
      </c>
      <c r="C143" s="88">
        <v>82700.3</v>
      </c>
      <c r="D143" s="98">
        <v>79851</v>
      </c>
      <c r="E143" s="119">
        <v>78871</v>
      </c>
      <c r="F143" s="131">
        <f t="shared" si="3"/>
        <v>95.36966613180363</v>
      </c>
      <c r="G143" s="132">
        <f t="shared" si="4"/>
        <v>98.77271418016055</v>
      </c>
      <c r="I143" s="111"/>
      <c r="J143" s="111"/>
      <c r="K143" s="111"/>
    </row>
    <row r="144" spans="1:11" s="11" customFormat="1" ht="33.75" customHeight="1">
      <c r="A144" s="45" t="s">
        <v>65</v>
      </c>
      <c r="B144" s="4" t="s">
        <v>66</v>
      </c>
      <c r="C144" s="87">
        <f>SUM(C145+C146+C147)</f>
        <v>1271997</v>
      </c>
      <c r="D144" s="97">
        <f>SUM(D145+D146+D147)</f>
        <v>2496316</v>
      </c>
      <c r="E144" s="122">
        <f>SUM(E145+E146+E147)</f>
        <v>2455600</v>
      </c>
      <c r="F144" s="131">
        <f t="shared" si="3"/>
        <v>193.05076977382808</v>
      </c>
      <c r="G144" s="132">
        <f t="shared" si="4"/>
        <v>98.36895649428999</v>
      </c>
      <c r="I144" s="110"/>
      <c r="J144" s="110"/>
      <c r="K144" s="110"/>
    </row>
    <row r="145" spans="1:11" s="11" customFormat="1" ht="18.75">
      <c r="A145" s="47" t="s">
        <v>123</v>
      </c>
      <c r="B145" s="3" t="s">
        <v>124</v>
      </c>
      <c r="C145" s="88">
        <v>348174</v>
      </c>
      <c r="D145" s="98">
        <v>438308</v>
      </c>
      <c r="E145" s="119">
        <v>426071</v>
      </c>
      <c r="F145" s="131">
        <f t="shared" si="3"/>
        <v>122.37300889784993</v>
      </c>
      <c r="G145" s="132">
        <f t="shared" si="4"/>
        <v>97.20812761802203</v>
      </c>
      <c r="I145" s="111"/>
      <c r="J145" s="111"/>
      <c r="K145" s="111"/>
    </row>
    <row r="146" spans="1:11" s="11" customFormat="1" ht="18.75">
      <c r="A146" s="47" t="s">
        <v>67</v>
      </c>
      <c r="B146" s="3" t="s">
        <v>68</v>
      </c>
      <c r="C146" s="88">
        <v>848105</v>
      </c>
      <c r="D146" s="98">
        <v>1837406</v>
      </c>
      <c r="E146" s="119">
        <v>1813547</v>
      </c>
      <c r="F146" s="131">
        <f t="shared" si="3"/>
        <v>213.83519729278805</v>
      </c>
      <c r="G146" s="132">
        <f t="shared" si="4"/>
        <v>98.70148459295332</v>
      </c>
      <c r="I146" s="111"/>
      <c r="J146" s="111"/>
      <c r="K146" s="111"/>
    </row>
    <row r="147" spans="1:11" s="11" customFormat="1" ht="37.5">
      <c r="A147" s="47" t="s">
        <v>69</v>
      </c>
      <c r="B147" s="2" t="s">
        <v>70</v>
      </c>
      <c r="C147" s="88">
        <v>75718</v>
      </c>
      <c r="D147" s="98">
        <v>220602</v>
      </c>
      <c r="E147" s="119">
        <v>215982</v>
      </c>
      <c r="F147" s="131">
        <f t="shared" si="3"/>
        <v>285.24525211970735</v>
      </c>
      <c r="G147" s="132">
        <f t="shared" si="4"/>
        <v>97.90573068240542</v>
      </c>
      <c r="I147" s="111"/>
      <c r="J147" s="111"/>
      <c r="K147" s="111"/>
    </row>
    <row r="148" spans="1:11" s="11" customFormat="1" ht="18.75">
      <c r="A148" s="48" t="s">
        <v>71</v>
      </c>
      <c r="B148" s="7" t="s">
        <v>72</v>
      </c>
      <c r="C148" s="87">
        <f>C150+C149</f>
        <v>19899</v>
      </c>
      <c r="D148" s="97">
        <f>D150+D149</f>
        <v>3372</v>
      </c>
      <c r="E148" s="122">
        <f>E150+E149</f>
        <v>3282</v>
      </c>
      <c r="F148" s="131">
        <f t="shared" si="3"/>
        <v>16.49329112015679</v>
      </c>
      <c r="G148" s="132">
        <f t="shared" si="4"/>
        <v>97.33096085409252</v>
      </c>
      <c r="I148" s="112"/>
      <c r="J148" s="112"/>
      <c r="K148" s="112"/>
    </row>
    <row r="149" spans="1:11" s="11" customFormat="1" ht="18.75">
      <c r="A149" s="47" t="s">
        <v>208</v>
      </c>
      <c r="B149" s="2" t="s">
        <v>209</v>
      </c>
      <c r="C149" s="88">
        <v>2125</v>
      </c>
      <c r="D149" s="98">
        <v>2142</v>
      </c>
      <c r="E149" s="119">
        <v>2141</v>
      </c>
      <c r="F149" s="131">
        <f t="shared" si="3"/>
        <v>100.75294117647059</v>
      </c>
      <c r="G149" s="132">
        <f t="shared" si="4"/>
        <v>99.95331465919702</v>
      </c>
      <c r="I149" s="111"/>
      <c r="J149" s="111"/>
      <c r="K149" s="111"/>
    </row>
    <row r="150" spans="1:11" s="11" customFormat="1" ht="18.75">
      <c r="A150" s="47" t="s">
        <v>73</v>
      </c>
      <c r="B150" s="2" t="s">
        <v>74</v>
      </c>
      <c r="C150" s="88">
        <v>17774</v>
      </c>
      <c r="D150" s="98">
        <v>1230</v>
      </c>
      <c r="E150" s="119">
        <v>1141</v>
      </c>
      <c r="F150" s="131">
        <f t="shared" si="3"/>
        <v>6.419489141442557</v>
      </c>
      <c r="G150" s="132">
        <f t="shared" si="4"/>
        <v>92.76422764227642</v>
      </c>
      <c r="I150" s="111"/>
      <c r="J150" s="111"/>
      <c r="K150" s="111"/>
    </row>
    <row r="151" spans="1:11" s="11" customFormat="1" ht="18.75">
      <c r="A151" s="48" t="s">
        <v>75</v>
      </c>
      <c r="B151" s="7" t="s">
        <v>76</v>
      </c>
      <c r="C151" s="87">
        <f>SUM(C152:C159)</f>
        <v>1815569</v>
      </c>
      <c r="D151" s="97">
        <f>SUM(D152:D159)</f>
        <v>2016675</v>
      </c>
      <c r="E151" s="122">
        <f>SUM(E152:E159)</f>
        <v>1987629</v>
      </c>
      <c r="F151" s="131">
        <v>109</v>
      </c>
      <c r="G151" s="132">
        <f t="shared" si="4"/>
        <v>98.55970843095689</v>
      </c>
      <c r="I151" s="110"/>
      <c r="J151" s="110"/>
      <c r="K151" s="110"/>
    </row>
    <row r="152" spans="1:11" s="11" customFormat="1" ht="18.75">
      <c r="A152" s="46" t="s">
        <v>121</v>
      </c>
      <c r="B152" s="2" t="s">
        <v>122</v>
      </c>
      <c r="C152" s="88">
        <v>463230</v>
      </c>
      <c r="D152" s="98">
        <v>516462</v>
      </c>
      <c r="E152" s="119">
        <v>510614</v>
      </c>
      <c r="F152" s="131">
        <f t="shared" si="3"/>
        <v>110.22904388748569</v>
      </c>
      <c r="G152" s="132">
        <f t="shared" si="4"/>
        <v>98.86768048762542</v>
      </c>
      <c r="I152" s="111"/>
      <c r="J152" s="111"/>
      <c r="K152" s="111"/>
    </row>
    <row r="153" spans="1:11" s="11" customFormat="1" ht="18.75">
      <c r="A153" s="47" t="s">
        <v>77</v>
      </c>
      <c r="B153" s="3" t="s">
        <v>78</v>
      </c>
      <c r="C153" s="88">
        <v>1183037</v>
      </c>
      <c r="D153" s="98">
        <v>1284746</v>
      </c>
      <c r="E153" s="119">
        <v>1270414</v>
      </c>
      <c r="F153" s="131">
        <f t="shared" si="3"/>
        <v>107.3858214071073</v>
      </c>
      <c r="G153" s="132">
        <f t="shared" si="4"/>
        <v>98.88444875485115</v>
      </c>
      <c r="I153" s="111"/>
      <c r="J153" s="111"/>
      <c r="K153" s="111"/>
    </row>
    <row r="154" spans="1:11" s="11" customFormat="1" ht="18.75">
      <c r="A154" s="47" t="s">
        <v>79</v>
      </c>
      <c r="B154" s="3" t="s">
        <v>80</v>
      </c>
      <c r="C154" s="88">
        <v>452</v>
      </c>
      <c r="D154" s="98">
        <v>373</v>
      </c>
      <c r="E154" s="119">
        <v>365</v>
      </c>
      <c r="F154" s="131">
        <f t="shared" si="3"/>
        <v>80.75221238938053</v>
      </c>
      <c r="G154" s="132">
        <f t="shared" si="4"/>
        <v>97.85522788203752</v>
      </c>
      <c r="I154" s="111"/>
      <c r="J154" s="111"/>
      <c r="K154" s="111"/>
    </row>
    <row r="155" spans="1:11" s="11" customFormat="1" ht="18.75">
      <c r="A155" s="47" t="s">
        <v>81</v>
      </c>
      <c r="B155" s="2" t="s">
        <v>82</v>
      </c>
      <c r="C155" s="88">
        <v>80343</v>
      </c>
      <c r="D155" s="98">
        <v>106329</v>
      </c>
      <c r="E155" s="119">
        <v>98782</v>
      </c>
      <c r="F155" s="131">
        <f t="shared" si="3"/>
        <v>122.95035037277673</v>
      </c>
      <c r="G155" s="132">
        <f t="shared" si="4"/>
        <v>92.9022185857104</v>
      </c>
      <c r="I155" s="111"/>
      <c r="J155" s="111"/>
      <c r="K155" s="111"/>
    </row>
    <row r="156" spans="1:11" s="11" customFormat="1" ht="32.25" customHeight="1">
      <c r="A156" s="47" t="s">
        <v>81</v>
      </c>
      <c r="B156" s="9" t="s">
        <v>38</v>
      </c>
      <c r="C156" s="88">
        <v>2955</v>
      </c>
      <c r="D156" s="98">
        <v>3185</v>
      </c>
      <c r="E156" s="119">
        <v>3180</v>
      </c>
      <c r="F156" s="131">
        <f t="shared" si="3"/>
        <v>107.61421319796953</v>
      </c>
      <c r="G156" s="132">
        <f t="shared" si="4"/>
        <v>99.84301412872841</v>
      </c>
      <c r="I156" s="111"/>
      <c r="J156" s="111"/>
      <c r="K156" s="111"/>
    </row>
    <row r="157" spans="1:11" s="11" customFormat="1" ht="34.5" customHeight="1" hidden="1">
      <c r="A157" s="47" t="s">
        <v>81</v>
      </c>
      <c r="B157" s="9" t="s">
        <v>82</v>
      </c>
      <c r="C157" s="88"/>
      <c r="D157" s="98"/>
      <c r="E157" s="119"/>
      <c r="F157" s="131" t="e">
        <f t="shared" si="3"/>
        <v>#DIV/0!</v>
      </c>
      <c r="G157" s="132" t="e">
        <f t="shared" si="4"/>
        <v>#DIV/0!</v>
      </c>
      <c r="I157" s="111"/>
      <c r="J157" s="111"/>
      <c r="K157" s="111"/>
    </row>
    <row r="158" spans="1:11" s="11" customFormat="1" ht="30" customHeight="1">
      <c r="A158" s="47" t="s">
        <v>83</v>
      </c>
      <c r="B158" s="8" t="s">
        <v>84</v>
      </c>
      <c r="C158" s="88">
        <v>85552</v>
      </c>
      <c r="D158" s="98">
        <v>105580</v>
      </c>
      <c r="E158" s="119">
        <v>104274</v>
      </c>
      <c r="F158" s="131">
        <f t="shared" si="3"/>
        <v>121.8837665980924</v>
      </c>
      <c r="G158" s="132">
        <f t="shared" si="4"/>
        <v>98.7630232998674</v>
      </c>
      <c r="I158" s="111"/>
      <c r="J158" s="111"/>
      <c r="K158" s="111"/>
    </row>
    <row r="159" spans="1:11" s="11" customFormat="1" ht="0.75" customHeight="1">
      <c r="A159" s="47" t="s">
        <v>83</v>
      </c>
      <c r="B159" s="5" t="s">
        <v>38</v>
      </c>
      <c r="C159" s="88"/>
      <c r="D159" s="98"/>
      <c r="E159" s="119"/>
      <c r="F159" s="131"/>
      <c r="G159" s="132"/>
      <c r="I159" s="111"/>
      <c r="J159" s="111"/>
      <c r="K159" s="111"/>
    </row>
    <row r="160" spans="1:11" s="11" customFormat="1" ht="36.75" customHeight="1">
      <c r="A160" s="48" t="s">
        <v>85</v>
      </c>
      <c r="B160" s="7" t="s">
        <v>86</v>
      </c>
      <c r="C160" s="87">
        <f>SUM(C161:C164)</f>
        <v>142693</v>
      </c>
      <c r="D160" s="97">
        <f>SUM(D161:D164)</f>
        <v>193583</v>
      </c>
      <c r="E160" s="122">
        <f>SUM(E161:E164)</f>
        <v>190142</v>
      </c>
      <c r="F160" s="131">
        <f t="shared" si="3"/>
        <v>133.25250713069317</v>
      </c>
      <c r="G160" s="132">
        <f t="shared" si="4"/>
        <v>98.22246788199377</v>
      </c>
      <c r="I160" s="110"/>
      <c r="J160" s="110"/>
      <c r="K160" s="110"/>
    </row>
    <row r="161" spans="1:11" s="11" customFormat="1" ht="18.75">
      <c r="A161" s="47" t="s">
        <v>87</v>
      </c>
      <c r="B161" s="2" t="s">
        <v>88</v>
      </c>
      <c r="C161" s="88">
        <v>113520</v>
      </c>
      <c r="D161" s="98">
        <v>153692</v>
      </c>
      <c r="E161" s="119">
        <v>152631</v>
      </c>
      <c r="F161" s="131">
        <f t="shared" si="3"/>
        <v>134.4529598308668</v>
      </c>
      <c r="G161" s="132">
        <f t="shared" si="4"/>
        <v>99.30965827759415</v>
      </c>
      <c r="I161" s="111"/>
      <c r="J161" s="111"/>
      <c r="K161" s="111"/>
    </row>
    <row r="162" spans="1:11" s="11" customFormat="1" ht="18.75" hidden="1">
      <c r="A162" s="47" t="s">
        <v>89</v>
      </c>
      <c r="B162" s="2" t="s">
        <v>90</v>
      </c>
      <c r="C162" s="88"/>
      <c r="D162" s="98"/>
      <c r="E162" s="119"/>
      <c r="F162" s="131" t="e">
        <f t="shared" si="3"/>
        <v>#DIV/0!</v>
      </c>
      <c r="G162" s="132" t="e">
        <f t="shared" si="4"/>
        <v>#DIV/0!</v>
      </c>
      <c r="I162" s="111"/>
      <c r="J162" s="111"/>
      <c r="K162" s="111"/>
    </row>
    <row r="163" spans="1:11" s="11" customFormat="1" ht="24" customHeight="1">
      <c r="A163" s="47" t="s">
        <v>91</v>
      </c>
      <c r="B163" s="2" t="s">
        <v>92</v>
      </c>
      <c r="C163" s="88">
        <v>9012</v>
      </c>
      <c r="D163" s="98">
        <v>9684</v>
      </c>
      <c r="E163" s="119">
        <v>8931</v>
      </c>
      <c r="F163" s="131">
        <f t="shared" si="3"/>
        <v>99.10119840213049</v>
      </c>
      <c r="G163" s="132">
        <f t="shared" si="4"/>
        <v>92.22428748451054</v>
      </c>
      <c r="I163" s="111"/>
      <c r="J163" s="111"/>
      <c r="K163" s="111"/>
    </row>
    <row r="164" spans="1:11" s="11" customFormat="1" ht="37.5">
      <c r="A164" s="47" t="s">
        <v>93</v>
      </c>
      <c r="B164" s="2" t="s">
        <v>94</v>
      </c>
      <c r="C164" s="88">
        <v>20161</v>
      </c>
      <c r="D164" s="98">
        <v>30207</v>
      </c>
      <c r="E164" s="119">
        <v>28580</v>
      </c>
      <c r="F164" s="131">
        <f t="shared" si="3"/>
        <v>141.7588413273151</v>
      </c>
      <c r="G164" s="132">
        <f t="shared" si="4"/>
        <v>94.61383123117159</v>
      </c>
      <c r="I164" s="111"/>
      <c r="J164" s="111"/>
      <c r="K164" s="111"/>
    </row>
    <row r="165" spans="1:11" s="11" customFormat="1" ht="18.75">
      <c r="A165" s="45" t="s">
        <v>95</v>
      </c>
      <c r="B165" s="4" t="s">
        <v>96</v>
      </c>
      <c r="C165" s="87">
        <f>SUM(C166:C170)</f>
        <v>476523</v>
      </c>
      <c r="D165" s="97">
        <f>SUM(D166:D170)</f>
        <v>543329</v>
      </c>
      <c r="E165" s="122">
        <f>SUM(E166:E170)</f>
        <v>532181</v>
      </c>
      <c r="F165" s="131">
        <v>112</v>
      </c>
      <c r="G165" s="132">
        <f t="shared" si="4"/>
        <v>97.94820449488248</v>
      </c>
      <c r="I165" s="110"/>
      <c r="J165" s="110"/>
      <c r="K165" s="110"/>
    </row>
    <row r="166" spans="1:11" s="11" customFormat="1" ht="18.75">
      <c r="A166" s="47" t="s">
        <v>97</v>
      </c>
      <c r="B166" s="2" t="s">
        <v>98</v>
      </c>
      <c r="C166" s="88">
        <v>428586</v>
      </c>
      <c r="D166" s="98">
        <v>408043</v>
      </c>
      <c r="E166" s="119">
        <v>397883</v>
      </c>
      <c r="F166" s="131">
        <f t="shared" si="3"/>
        <v>92.83621023551866</v>
      </c>
      <c r="G166" s="132">
        <f t="shared" si="4"/>
        <v>97.51006634104739</v>
      </c>
      <c r="I166" s="111"/>
      <c r="J166" s="111"/>
      <c r="K166" s="111"/>
    </row>
    <row r="167" spans="1:11" s="11" customFormat="1" ht="18.75" hidden="1">
      <c r="A167" s="47" t="s">
        <v>97</v>
      </c>
      <c r="B167" s="2" t="s">
        <v>99</v>
      </c>
      <c r="C167" s="88"/>
      <c r="D167" s="98"/>
      <c r="E167" s="119"/>
      <c r="F167" s="131" t="e">
        <f t="shared" si="3"/>
        <v>#DIV/0!</v>
      </c>
      <c r="G167" s="132" t="e">
        <f t="shared" si="4"/>
        <v>#DIV/0!</v>
      </c>
      <c r="I167" s="111"/>
      <c r="J167" s="111"/>
      <c r="K167" s="111"/>
    </row>
    <row r="168" spans="1:11" s="11" customFormat="1" ht="18.75">
      <c r="A168" s="47" t="s">
        <v>100</v>
      </c>
      <c r="B168" s="2" t="s">
        <v>101</v>
      </c>
      <c r="C168" s="88">
        <v>40889</v>
      </c>
      <c r="D168" s="98">
        <v>4425</v>
      </c>
      <c r="E168" s="119">
        <v>4412</v>
      </c>
      <c r="F168" s="131">
        <f t="shared" si="3"/>
        <v>10.790188070141115</v>
      </c>
      <c r="G168" s="132">
        <f t="shared" si="4"/>
        <v>99.70621468926554</v>
      </c>
      <c r="I168" s="111"/>
      <c r="J168" s="111"/>
      <c r="K168" s="111"/>
    </row>
    <row r="169" spans="1:11" s="11" customFormat="1" ht="24" customHeight="1">
      <c r="A169" s="47" t="s">
        <v>102</v>
      </c>
      <c r="B169" s="2" t="s">
        <v>103</v>
      </c>
      <c r="C169" s="88">
        <v>7048</v>
      </c>
      <c r="D169" s="98">
        <v>130861</v>
      </c>
      <c r="E169" s="119">
        <v>129886</v>
      </c>
      <c r="F169" s="131">
        <f t="shared" si="3"/>
        <v>1842.8774120317821</v>
      </c>
      <c r="G169" s="132">
        <f t="shared" si="4"/>
        <v>99.25493462528942</v>
      </c>
      <c r="I169" s="111"/>
      <c r="J169" s="111"/>
      <c r="K169" s="111"/>
    </row>
    <row r="170" spans="1:11" s="11" customFormat="1" ht="48" customHeight="1" hidden="1">
      <c r="A170" s="47" t="s">
        <v>102</v>
      </c>
      <c r="B170" s="5" t="s">
        <v>38</v>
      </c>
      <c r="C170" s="88">
        <v>0</v>
      </c>
      <c r="D170" s="98">
        <v>0</v>
      </c>
      <c r="E170" s="119">
        <v>0</v>
      </c>
      <c r="F170" s="131">
        <v>0</v>
      </c>
      <c r="G170" s="132">
        <v>0</v>
      </c>
      <c r="I170" s="111"/>
      <c r="J170" s="111"/>
      <c r="K170" s="111"/>
    </row>
    <row r="171" spans="1:11" s="11" customFormat="1" ht="18.75">
      <c r="A171" s="45" t="s">
        <v>104</v>
      </c>
      <c r="B171" s="4" t="s">
        <v>105</v>
      </c>
      <c r="C171" s="87">
        <f>SUM(C172:C177)</f>
        <v>559435</v>
      </c>
      <c r="D171" s="97">
        <f>SUM(D172:D177)</f>
        <v>525319</v>
      </c>
      <c r="E171" s="122">
        <f>SUM(E172:E177)</f>
        <v>496939</v>
      </c>
      <c r="F171" s="131">
        <v>89</v>
      </c>
      <c r="G171" s="132">
        <v>95</v>
      </c>
      <c r="I171" s="110"/>
      <c r="J171" s="110"/>
      <c r="K171" s="110"/>
    </row>
    <row r="172" spans="1:11" s="11" customFormat="1" ht="21" customHeight="1">
      <c r="A172" s="47" t="s">
        <v>106</v>
      </c>
      <c r="B172" s="2" t="s">
        <v>127</v>
      </c>
      <c r="C172" s="88">
        <v>14136</v>
      </c>
      <c r="D172" s="98">
        <v>11663</v>
      </c>
      <c r="E172" s="119">
        <v>11651</v>
      </c>
      <c r="F172" s="131">
        <f t="shared" si="3"/>
        <v>82.42076966610074</v>
      </c>
      <c r="G172" s="132">
        <f t="shared" si="4"/>
        <v>99.89711052044929</v>
      </c>
      <c r="I172" s="111"/>
      <c r="J172" s="111"/>
      <c r="K172" s="111"/>
    </row>
    <row r="173" spans="1:11" s="11" customFormat="1" ht="18.75">
      <c r="A173" s="47" t="s">
        <v>107</v>
      </c>
      <c r="B173" s="3" t="s">
        <v>108</v>
      </c>
      <c r="C173" s="88">
        <v>65940</v>
      </c>
      <c r="D173" s="98">
        <v>70250</v>
      </c>
      <c r="E173" s="119">
        <v>69736</v>
      </c>
      <c r="F173" s="131">
        <f t="shared" si="3"/>
        <v>105.75674855929633</v>
      </c>
      <c r="G173" s="132">
        <f t="shared" si="4"/>
        <v>99.26832740213523</v>
      </c>
      <c r="I173" s="111"/>
      <c r="J173" s="111"/>
      <c r="K173" s="111"/>
    </row>
    <row r="174" spans="1:11" s="11" customFormat="1" ht="18.75">
      <c r="A174" s="47" t="s">
        <v>109</v>
      </c>
      <c r="B174" s="2" t="s">
        <v>110</v>
      </c>
      <c r="C174" s="88">
        <v>423252</v>
      </c>
      <c r="D174" s="98">
        <v>379317</v>
      </c>
      <c r="E174" s="119">
        <v>352683</v>
      </c>
      <c r="F174" s="131">
        <f t="shared" si="3"/>
        <v>83.32695415497152</v>
      </c>
      <c r="G174" s="132">
        <f t="shared" si="4"/>
        <v>92.97843228750622</v>
      </c>
      <c r="I174" s="111"/>
      <c r="J174" s="111"/>
      <c r="K174" s="111"/>
    </row>
    <row r="175" spans="1:11" s="11" customFormat="1" ht="18.75">
      <c r="A175" s="47" t="s">
        <v>119</v>
      </c>
      <c r="B175" s="5" t="s">
        <v>120</v>
      </c>
      <c r="C175" s="88">
        <v>26000</v>
      </c>
      <c r="D175" s="98">
        <v>27312</v>
      </c>
      <c r="E175" s="119">
        <v>27136</v>
      </c>
      <c r="F175" s="131">
        <f t="shared" si="3"/>
        <v>104.36923076923077</v>
      </c>
      <c r="G175" s="132">
        <f t="shared" si="4"/>
        <v>99.35559461042766</v>
      </c>
      <c r="I175" s="111"/>
      <c r="J175" s="111"/>
      <c r="K175" s="111"/>
    </row>
    <row r="176" spans="1:11" s="11" customFormat="1" ht="18.75">
      <c r="A176" s="47" t="s">
        <v>111</v>
      </c>
      <c r="B176" s="2" t="s">
        <v>112</v>
      </c>
      <c r="C176" s="88">
        <v>30107</v>
      </c>
      <c r="D176" s="98">
        <v>36777</v>
      </c>
      <c r="E176" s="119">
        <v>35733</v>
      </c>
      <c r="F176" s="131">
        <f t="shared" si="3"/>
        <v>118.68668415982995</v>
      </c>
      <c r="G176" s="132">
        <f t="shared" si="4"/>
        <v>97.1612692715556</v>
      </c>
      <c r="I176" s="111"/>
      <c r="J176" s="111"/>
      <c r="K176" s="111"/>
    </row>
    <row r="177" spans="1:11" s="11" customFormat="1" ht="48" customHeight="1" hidden="1">
      <c r="A177" s="47" t="s">
        <v>111</v>
      </c>
      <c r="B177" s="5" t="s">
        <v>38</v>
      </c>
      <c r="C177" s="88">
        <v>0</v>
      </c>
      <c r="D177" s="98">
        <v>0</v>
      </c>
      <c r="E177" s="119">
        <v>0</v>
      </c>
      <c r="F177" s="131">
        <v>0</v>
      </c>
      <c r="G177" s="132">
        <v>0</v>
      </c>
      <c r="I177" s="111"/>
      <c r="J177" s="111"/>
      <c r="K177" s="111"/>
    </row>
    <row r="178" spans="1:11" s="109" customFormat="1" ht="18.75">
      <c r="A178" s="108" t="s">
        <v>287</v>
      </c>
      <c r="B178" s="105" t="s">
        <v>289</v>
      </c>
      <c r="C178" s="106"/>
      <c r="D178" s="107">
        <v>7000</v>
      </c>
      <c r="E178" s="123">
        <v>7000</v>
      </c>
      <c r="F178" s="131"/>
      <c r="G178" s="132">
        <v>100</v>
      </c>
      <c r="I178" s="111"/>
      <c r="J178" s="111"/>
      <c r="K178" s="111"/>
    </row>
    <row r="179" spans="1:11" s="11" customFormat="1" ht="18.75">
      <c r="A179" s="47" t="s">
        <v>288</v>
      </c>
      <c r="B179" s="9" t="s">
        <v>290</v>
      </c>
      <c r="C179" s="88"/>
      <c r="D179" s="98">
        <v>7000</v>
      </c>
      <c r="E179" s="119">
        <v>7000</v>
      </c>
      <c r="F179" s="131"/>
      <c r="G179" s="132">
        <f t="shared" si="4"/>
        <v>100</v>
      </c>
      <c r="I179" s="111"/>
      <c r="J179" s="111"/>
      <c r="K179" s="111"/>
    </row>
    <row r="180" spans="1:11" s="11" customFormat="1" ht="18.75">
      <c r="A180" s="47"/>
      <c r="B180" s="4" t="s">
        <v>113</v>
      </c>
      <c r="C180" s="87">
        <f>SUM(C116+C131+C133+C138+C144+C148+C151+C160+C165+C171+C178)</f>
        <v>5005073.3</v>
      </c>
      <c r="D180" s="97">
        <v>6611852</v>
      </c>
      <c r="E180" s="97">
        <v>6482777</v>
      </c>
      <c r="F180" s="131">
        <v>130</v>
      </c>
      <c r="G180" s="132">
        <f t="shared" si="4"/>
        <v>98.04782381698804</v>
      </c>
      <c r="I180" s="110"/>
      <c r="J180" s="110"/>
      <c r="K180" s="110"/>
    </row>
    <row r="181" spans="1:7" s="11" customFormat="1" ht="24" customHeight="1">
      <c r="A181" s="47"/>
      <c r="B181" s="3" t="s">
        <v>158</v>
      </c>
      <c r="C181" s="89">
        <f>C114-C180</f>
        <v>-323740</v>
      </c>
      <c r="D181" s="99">
        <f>D114-D180</f>
        <v>-416161</v>
      </c>
      <c r="E181" s="124">
        <f>E114-E180</f>
        <v>-269149</v>
      </c>
      <c r="F181" s="68"/>
      <c r="G181" s="68"/>
    </row>
    <row r="182" spans="1:7" s="11" customFormat="1" ht="37.5" customHeight="1">
      <c r="A182" s="76" t="s">
        <v>157</v>
      </c>
      <c r="B182" s="77" t="s">
        <v>240</v>
      </c>
      <c r="C182" s="90"/>
      <c r="D182" s="99"/>
      <c r="E182" s="124"/>
      <c r="F182" s="68"/>
      <c r="G182" s="68"/>
    </row>
    <row r="183" spans="1:7" s="11" customFormat="1" ht="93" customHeight="1">
      <c r="A183" s="49" t="s">
        <v>239</v>
      </c>
      <c r="B183" s="78" t="s">
        <v>238</v>
      </c>
      <c r="C183" s="101">
        <v>311080</v>
      </c>
      <c r="D183" s="103">
        <v>379014</v>
      </c>
      <c r="E183" s="125">
        <v>286200</v>
      </c>
      <c r="F183" s="75"/>
      <c r="G183" s="79"/>
    </row>
    <row r="184" spans="1:7" s="11" customFormat="1" ht="115.5" customHeight="1">
      <c r="A184" s="49" t="s">
        <v>161</v>
      </c>
      <c r="B184" s="78" t="s">
        <v>241</v>
      </c>
      <c r="C184" s="91">
        <v>523080</v>
      </c>
      <c r="D184" s="104">
        <v>846014</v>
      </c>
      <c r="E184" s="119">
        <v>773200</v>
      </c>
      <c r="F184" s="52"/>
      <c r="G184" s="74"/>
    </row>
    <row r="185" spans="1:7" s="11" customFormat="1" ht="37.5">
      <c r="A185" s="49" t="s">
        <v>243</v>
      </c>
      <c r="B185" s="78" t="s">
        <v>242</v>
      </c>
      <c r="C185" s="91"/>
      <c r="D185" s="104">
        <v>80000</v>
      </c>
      <c r="E185" s="119"/>
      <c r="F185" s="52"/>
      <c r="G185" s="74"/>
    </row>
    <row r="186" spans="1:7" s="11" customFormat="1" ht="56.25">
      <c r="A186" s="49" t="s">
        <v>245</v>
      </c>
      <c r="B186" s="78" t="s">
        <v>244</v>
      </c>
      <c r="C186" s="92"/>
      <c r="D186" s="104">
        <v>80000</v>
      </c>
      <c r="E186" s="119"/>
      <c r="F186" s="52"/>
      <c r="G186" s="52"/>
    </row>
    <row r="187" spans="1:7" s="11" customFormat="1" ht="37.5">
      <c r="A187" s="49" t="s">
        <v>247</v>
      </c>
      <c r="B187" s="78" t="s">
        <v>246</v>
      </c>
      <c r="C187" s="91">
        <v>523080</v>
      </c>
      <c r="D187" s="100">
        <v>766014</v>
      </c>
      <c r="E187" s="119">
        <v>773200</v>
      </c>
      <c r="F187" s="52"/>
      <c r="G187" s="74"/>
    </row>
    <row r="188" spans="1:7" s="11" customFormat="1" ht="40.5" customHeight="1">
      <c r="A188" s="49" t="s">
        <v>231</v>
      </c>
      <c r="B188" s="78" t="s">
        <v>248</v>
      </c>
      <c r="C188" s="92">
        <v>523080</v>
      </c>
      <c r="D188" s="100">
        <v>766014</v>
      </c>
      <c r="E188" s="119">
        <v>773200</v>
      </c>
      <c r="F188" s="52"/>
      <c r="G188" s="52"/>
    </row>
    <row r="189" spans="1:7" s="11" customFormat="1" ht="112.5">
      <c r="A189" s="49" t="s">
        <v>160</v>
      </c>
      <c r="B189" s="78" t="s">
        <v>249</v>
      </c>
      <c r="C189" s="91">
        <v>212000</v>
      </c>
      <c r="D189" s="100">
        <v>387000</v>
      </c>
      <c r="E189" s="119">
        <v>487000</v>
      </c>
      <c r="F189" s="52"/>
      <c r="G189" s="74"/>
    </row>
    <row r="190" spans="1:7" s="11" customFormat="1" ht="37.5">
      <c r="A190" s="49" t="s">
        <v>250</v>
      </c>
      <c r="B190" s="78" t="s">
        <v>242</v>
      </c>
      <c r="C190" s="91"/>
      <c r="D190" s="100">
        <v>80000</v>
      </c>
      <c r="E190" s="119"/>
      <c r="F190" s="52"/>
      <c r="G190" s="74"/>
    </row>
    <row r="191" spans="1:7" s="11" customFormat="1" ht="56.25">
      <c r="A191" s="49" t="s">
        <v>251</v>
      </c>
      <c r="B191" s="78" t="s">
        <v>244</v>
      </c>
      <c r="C191" s="92"/>
      <c r="D191" s="100">
        <v>80000</v>
      </c>
      <c r="E191" s="119"/>
      <c r="F191" s="52"/>
      <c r="G191" s="52"/>
    </row>
    <row r="192" spans="1:7" s="11" customFormat="1" ht="37.5">
      <c r="A192" s="49" t="s">
        <v>252</v>
      </c>
      <c r="B192" s="78" t="s">
        <v>246</v>
      </c>
      <c r="C192" s="91">
        <v>212000</v>
      </c>
      <c r="D192" s="100">
        <v>387000</v>
      </c>
      <c r="E192" s="119">
        <v>487000</v>
      </c>
      <c r="F192" s="52"/>
      <c r="G192" s="74"/>
    </row>
    <row r="193" spans="1:7" s="11" customFormat="1" ht="40.5" customHeight="1">
      <c r="A193" s="49" t="s">
        <v>232</v>
      </c>
      <c r="B193" s="78" t="s">
        <v>248</v>
      </c>
      <c r="C193" s="92">
        <v>212000</v>
      </c>
      <c r="D193" s="100">
        <v>387000</v>
      </c>
      <c r="E193" s="119">
        <v>487000</v>
      </c>
      <c r="F193" s="52"/>
      <c r="G193" s="52"/>
    </row>
    <row r="194" spans="1:7" s="11" customFormat="1" ht="37.5">
      <c r="A194" s="49" t="s">
        <v>256</v>
      </c>
      <c r="B194" s="78" t="s">
        <v>255</v>
      </c>
      <c r="C194" s="91">
        <v>12660</v>
      </c>
      <c r="D194" s="100">
        <v>12660</v>
      </c>
      <c r="E194" s="119">
        <v>20050</v>
      </c>
      <c r="F194" s="52"/>
      <c r="G194" s="74"/>
    </row>
    <row r="195" spans="1:7" s="11" customFormat="1" ht="37.5">
      <c r="A195" s="49" t="s">
        <v>234</v>
      </c>
      <c r="B195" s="78" t="s">
        <v>257</v>
      </c>
      <c r="C195" s="92">
        <v>12660</v>
      </c>
      <c r="D195" s="100">
        <v>12660</v>
      </c>
      <c r="E195" s="119">
        <v>20050</v>
      </c>
      <c r="F195" s="52"/>
      <c r="G195" s="52"/>
    </row>
    <row r="196" spans="1:7" s="11" customFormat="1" ht="74.25" customHeight="1">
      <c r="A196" s="50" t="s">
        <v>233</v>
      </c>
      <c r="B196" s="70" t="s">
        <v>258</v>
      </c>
      <c r="C196" s="92"/>
      <c r="D196" s="100"/>
      <c r="E196" s="119">
        <v>17779</v>
      </c>
      <c r="F196" s="52"/>
      <c r="G196" s="52"/>
    </row>
    <row r="197" spans="1:7" s="11" customFormat="1" ht="18.75">
      <c r="A197" s="49" t="s">
        <v>178</v>
      </c>
      <c r="B197" s="19" t="s">
        <v>179</v>
      </c>
      <c r="C197" s="92"/>
      <c r="D197" s="100">
        <v>24487</v>
      </c>
      <c r="E197" s="119">
        <v>-54880</v>
      </c>
      <c r="F197" s="52"/>
      <c r="G197" s="52"/>
    </row>
    <row r="198" spans="1:7" s="11" customFormat="1" ht="37.5">
      <c r="A198" s="49" t="s">
        <v>235</v>
      </c>
      <c r="B198" s="78" t="s">
        <v>253</v>
      </c>
      <c r="C198" s="92">
        <v>5397113</v>
      </c>
      <c r="D198" s="100">
        <v>-7138365</v>
      </c>
      <c r="E198" s="119">
        <v>-7146657</v>
      </c>
      <c r="F198" s="74"/>
      <c r="G198" s="74"/>
    </row>
    <row r="199" spans="1:7" s="11" customFormat="1" ht="37.5">
      <c r="A199" s="49" t="s">
        <v>236</v>
      </c>
      <c r="B199" s="78" t="s">
        <v>254</v>
      </c>
      <c r="C199" s="92">
        <v>5397113</v>
      </c>
      <c r="D199" s="100">
        <v>7162852</v>
      </c>
      <c r="E199" s="119">
        <v>7091777</v>
      </c>
      <c r="F199" s="74"/>
      <c r="G199" s="74"/>
    </row>
    <row r="200" spans="1:7" s="11" customFormat="1" ht="24" customHeight="1" thickBot="1">
      <c r="A200" s="187" t="s">
        <v>114</v>
      </c>
      <c r="B200" s="188"/>
      <c r="C200" s="93">
        <f>C194+C196+C197+C183</f>
        <v>323740</v>
      </c>
      <c r="D200" s="93">
        <f>D194+D196+D197+D14+D183</f>
        <v>416161</v>
      </c>
      <c r="E200" s="93">
        <f>E194+E196+E197+E183</f>
        <v>269149</v>
      </c>
      <c r="F200" s="93"/>
      <c r="G200" s="185"/>
    </row>
    <row r="201" spans="3:7" s="11" customFormat="1" ht="18.75">
      <c r="C201" s="57"/>
      <c r="D201" s="57"/>
      <c r="E201" s="57"/>
      <c r="F201" s="57"/>
      <c r="G201" s="57"/>
    </row>
    <row r="202" spans="3:7" s="11" customFormat="1" ht="18.75">
      <c r="C202" s="57"/>
      <c r="D202" s="57"/>
      <c r="E202" s="57"/>
      <c r="F202" s="57"/>
      <c r="G202" s="57"/>
    </row>
    <row r="203" spans="3:7" s="11" customFormat="1" ht="18.75">
      <c r="C203" s="57"/>
      <c r="D203" s="57"/>
      <c r="E203" s="57"/>
      <c r="F203" s="57"/>
      <c r="G203" s="57"/>
    </row>
    <row r="204" spans="1:7" s="11" customFormat="1" ht="18.75">
      <c r="A204" s="21"/>
      <c r="B204" s="22"/>
      <c r="C204" s="62"/>
      <c r="D204" s="62"/>
      <c r="E204" s="62"/>
      <c r="F204" s="62"/>
      <c r="G204" s="62"/>
    </row>
    <row r="205" spans="1:7" s="11" customFormat="1" ht="18.75">
      <c r="A205" s="21"/>
      <c r="B205" s="22"/>
      <c r="C205" s="62"/>
      <c r="D205" s="62"/>
      <c r="E205" s="62"/>
      <c r="F205" s="62"/>
      <c r="G205" s="62"/>
    </row>
    <row r="206" spans="3:7" s="11" customFormat="1" ht="18.75">
      <c r="C206" s="57"/>
      <c r="D206" s="57"/>
      <c r="E206" s="57"/>
      <c r="F206" s="57"/>
      <c r="G206" s="57"/>
    </row>
    <row r="207" spans="3:7" s="11" customFormat="1" ht="18.75">
      <c r="C207" s="57"/>
      <c r="D207" s="57"/>
      <c r="E207" s="57"/>
      <c r="F207" s="57"/>
      <c r="G207" s="57"/>
    </row>
    <row r="208" spans="1:7" s="11" customFormat="1" ht="18.75">
      <c r="A208" s="21"/>
      <c r="C208" s="57"/>
      <c r="D208" s="57"/>
      <c r="E208" s="57"/>
      <c r="F208" s="57"/>
      <c r="G208" s="57"/>
    </row>
    <row r="209" spans="3:7" s="11" customFormat="1" ht="18.75">
      <c r="C209" s="57"/>
      <c r="D209" s="57"/>
      <c r="E209" s="57"/>
      <c r="F209" s="57"/>
      <c r="G209" s="57"/>
    </row>
    <row r="210" spans="3:7" s="11" customFormat="1" ht="18.75">
      <c r="C210" s="57"/>
      <c r="D210" s="57"/>
      <c r="E210" s="57"/>
      <c r="F210" s="57"/>
      <c r="G210" s="57"/>
    </row>
    <row r="211" spans="3:7" s="11" customFormat="1" ht="18.75">
      <c r="C211" s="57"/>
      <c r="D211" s="57"/>
      <c r="E211" s="57"/>
      <c r="F211" s="57"/>
      <c r="G211" s="57"/>
    </row>
    <row r="212" spans="3:7" s="11" customFormat="1" ht="18.75">
      <c r="C212" s="57"/>
      <c r="D212" s="57"/>
      <c r="E212" s="57"/>
      <c r="F212" s="57"/>
      <c r="G212" s="57"/>
    </row>
    <row r="213" spans="3:7" s="11" customFormat="1" ht="18.75">
      <c r="C213" s="57"/>
      <c r="D213" s="57"/>
      <c r="E213" s="57"/>
      <c r="F213" s="57"/>
      <c r="G213" s="57"/>
    </row>
    <row r="214" spans="3:7" s="11" customFormat="1" ht="18.75">
      <c r="C214" s="57"/>
      <c r="D214" s="57"/>
      <c r="E214" s="57"/>
      <c r="F214" s="57"/>
      <c r="G214" s="57"/>
    </row>
    <row r="215" spans="3:7" s="11" customFormat="1" ht="18.75">
      <c r="C215" s="57"/>
      <c r="D215" s="57"/>
      <c r="E215" s="57"/>
      <c r="F215" s="57"/>
      <c r="G215" s="57"/>
    </row>
    <row r="216" spans="3:7" s="11" customFormat="1" ht="18.75">
      <c r="C216" s="57"/>
      <c r="D216" s="57"/>
      <c r="E216" s="57"/>
      <c r="F216" s="57"/>
      <c r="G216" s="57"/>
    </row>
    <row r="217" spans="3:7" s="11" customFormat="1" ht="18.75">
      <c r="C217" s="57"/>
      <c r="D217" s="57"/>
      <c r="E217" s="57"/>
      <c r="F217" s="57"/>
      <c r="G217" s="57"/>
    </row>
    <row r="218" spans="3:7" s="11" customFormat="1" ht="18.75">
      <c r="C218" s="57"/>
      <c r="D218" s="57"/>
      <c r="E218" s="57"/>
      <c r="F218" s="57"/>
      <c r="G218" s="57"/>
    </row>
    <row r="219" spans="3:7" s="11" customFormat="1" ht="18.75">
      <c r="C219" s="57"/>
      <c r="D219" s="57"/>
      <c r="E219" s="57"/>
      <c r="F219" s="57"/>
      <c r="G219" s="57"/>
    </row>
    <row r="220" spans="3:7" s="11" customFormat="1" ht="18.75">
      <c r="C220" s="57"/>
      <c r="D220" s="57"/>
      <c r="E220" s="57"/>
      <c r="F220" s="57"/>
      <c r="G220" s="57"/>
    </row>
    <row r="221" spans="3:7" s="11" customFormat="1" ht="18.75">
      <c r="C221" s="57"/>
      <c r="D221" s="57"/>
      <c r="E221" s="57"/>
      <c r="F221" s="57"/>
      <c r="G221" s="57"/>
    </row>
    <row r="222" spans="3:7" s="11" customFormat="1" ht="18.75">
      <c r="C222" s="57"/>
      <c r="D222" s="57"/>
      <c r="E222" s="57"/>
      <c r="F222" s="57"/>
      <c r="G222" s="57"/>
    </row>
    <row r="223" spans="3:7" s="11" customFormat="1" ht="18.75">
      <c r="C223" s="57"/>
      <c r="D223" s="57"/>
      <c r="E223" s="57"/>
      <c r="F223" s="57"/>
      <c r="G223" s="57"/>
    </row>
    <row r="224" spans="3:7" s="11" customFormat="1" ht="18.75">
      <c r="C224" s="57"/>
      <c r="D224" s="57"/>
      <c r="E224" s="57"/>
      <c r="F224" s="57"/>
      <c r="G224" s="57"/>
    </row>
    <row r="225" spans="3:7" s="11" customFormat="1" ht="18.75">
      <c r="C225" s="57"/>
      <c r="D225" s="57"/>
      <c r="E225" s="57"/>
      <c r="F225" s="57"/>
      <c r="G225" s="57"/>
    </row>
    <row r="226" spans="3:7" s="11" customFormat="1" ht="18.75">
      <c r="C226" s="57"/>
      <c r="D226" s="57"/>
      <c r="E226" s="57"/>
      <c r="F226" s="57"/>
      <c r="G226" s="57"/>
    </row>
    <row r="227" spans="3:7" s="11" customFormat="1" ht="18.75">
      <c r="C227" s="57"/>
      <c r="D227" s="57"/>
      <c r="E227" s="57"/>
      <c r="F227" s="57"/>
      <c r="G227" s="57"/>
    </row>
    <row r="228" spans="3:7" s="11" customFormat="1" ht="18.75">
      <c r="C228" s="57"/>
      <c r="D228" s="57"/>
      <c r="E228" s="57"/>
      <c r="F228" s="57"/>
      <c r="G228" s="57"/>
    </row>
    <row r="229" spans="3:7" s="11" customFormat="1" ht="18.75">
      <c r="C229" s="57"/>
      <c r="D229" s="57"/>
      <c r="E229" s="57"/>
      <c r="F229" s="57"/>
      <c r="G229" s="57"/>
    </row>
    <row r="230" spans="3:7" s="11" customFormat="1" ht="18.75">
      <c r="C230" s="57"/>
      <c r="D230" s="57"/>
      <c r="E230" s="57"/>
      <c r="F230" s="57"/>
      <c r="G230" s="57"/>
    </row>
    <row r="231" spans="3:7" s="11" customFormat="1" ht="18.75">
      <c r="C231" s="57"/>
      <c r="D231" s="57"/>
      <c r="E231" s="57"/>
      <c r="F231" s="57"/>
      <c r="G231" s="57"/>
    </row>
    <row r="232" spans="3:7" s="11" customFormat="1" ht="18.75">
      <c r="C232" s="57"/>
      <c r="D232" s="57"/>
      <c r="E232" s="57"/>
      <c r="F232" s="57"/>
      <c r="G232" s="57"/>
    </row>
    <row r="233" spans="3:7" s="11" customFormat="1" ht="18.75">
      <c r="C233" s="57"/>
      <c r="D233" s="57"/>
      <c r="E233" s="57"/>
      <c r="F233" s="57"/>
      <c r="G233" s="57"/>
    </row>
    <row r="234" spans="3:7" s="11" customFormat="1" ht="18.75">
      <c r="C234" s="57"/>
      <c r="D234" s="57"/>
      <c r="E234" s="57"/>
      <c r="F234" s="57"/>
      <c r="G234" s="57"/>
    </row>
    <row r="235" spans="3:7" s="11" customFormat="1" ht="18.75">
      <c r="C235" s="57"/>
      <c r="D235" s="57"/>
      <c r="E235" s="57"/>
      <c r="F235" s="57"/>
      <c r="G235" s="57"/>
    </row>
    <row r="236" spans="3:7" s="11" customFormat="1" ht="18.75">
      <c r="C236" s="57"/>
      <c r="D236" s="57"/>
      <c r="E236" s="57"/>
      <c r="F236" s="57"/>
      <c r="G236" s="57"/>
    </row>
    <row r="237" spans="3:7" s="11" customFormat="1" ht="18.75">
      <c r="C237" s="57"/>
      <c r="D237" s="57"/>
      <c r="E237" s="57"/>
      <c r="F237" s="57"/>
      <c r="G237" s="57"/>
    </row>
    <row r="238" spans="3:7" s="11" customFormat="1" ht="18.75">
      <c r="C238" s="57"/>
      <c r="D238" s="57"/>
      <c r="E238" s="57"/>
      <c r="F238" s="57"/>
      <c r="G238" s="57"/>
    </row>
    <row r="239" spans="3:7" s="11" customFormat="1" ht="18.75">
      <c r="C239" s="57"/>
      <c r="D239" s="57"/>
      <c r="E239" s="57"/>
      <c r="F239" s="57"/>
      <c r="G239" s="57"/>
    </row>
    <row r="240" spans="3:7" s="11" customFormat="1" ht="18.75">
      <c r="C240" s="57"/>
      <c r="D240" s="57"/>
      <c r="E240" s="57"/>
      <c r="F240" s="57"/>
      <c r="G240" s="57"/>
    </row>
    <row r="241" spans="3:7" s="11" customFormat="1" ht="18.75">
      <c r="C241" s="57"/>
      <c r="D241" s="57"/>
      <c r="E241" s="57"/>
      <c r="F241" s="57"/>
      <c r="G241" s="57"/>
    </row>
    <row r="242" spans="3:7" s="11" customFormat="1" ht="18.75">
      <c r="C242" s="57"/>
      <c r="D242" s="57"/>
      <c r="E242" s="57"/>
      <c r="F242" s="57"/>
      <c r="G242" s="57"/>
    </row>
    <row r="243" spans="3:7" s="11" customFormat="1" ht="18.75">
      <c r="C243" s="57"/>
      <c r="D243" s="57"/>
      <c r="E243" s="57"/>
      <c r="F243" s="57"/>
      <c r="G243" s="57"/>
    </row>
    <row r="244" spans="3:7" s="11" customFormat="1" ht="18.75">
      <c r="C244" s="57"/>
      <c r="D244" s="57"/>
      <c r="E244" s="57"/>
      <c r="F244" s="57"/>
      <c r="G244" s="57"/>
    </row>
    <row r="245" spans="3:7" s="11" customFormat="1" ht="18.75">
      <c r="C245" s="57"/>
      <c r="D245" s="57"/>
      <c r="E245" s="57"/>
      <c r="F245" s="57"/>
      <c r="G245" s="57"/>
    </row>
    <row r="246" spans="3:7" s="11" customFormat="1" ht="18.75">
      <c r="C246" s="57"/>
      <c r="D246" s="57"/>
      <c r="E246" s="57"/>
      <c r="F246" s="57"/>
      <c r="G246" s="57"/>
    </row>
    <row r="247" spans="3:7" s="11" customFormat="1" ht="18.75">
      <c r="C247" s="57"/>
      <c r="D247" s="57"/>
      <c r="E247" s="57"/>
      <c r="F247" s="57"/>
      <c r="G247" s="57"/>
    </row>
    <row r="248" spans="3:7" s="11" customFormat="1" ht="18.75">
      <c r="C248" s="57"/>
      <c r="D248" s="57"/>
      <c r="E248" s="57"/>
      <c r="F248" s="57"/>
      <c r="G248" s="57"/>
    </row>
    <row r="249" spans="3:7" s="11" customFormat="1" ht="18.75">
      <c r="C249" s="57"/>
      <c r="D249" s="57"/>
      <c r="E249" s="57"/>
      <c r="F249" s="57"/>
      <c r="G249" s="57"/>
    </row>
    <row r="250" spans="3:7" s="11" customFormat="1" ht="18.75">
      <c r="C250" s="57"/>
      <c r="D250" s="57"/>
      <c r="E250" s="57"/>
      <c r="F250" s="57"/>
      <c r="G250" s="57"/>
    </row>
    <row r="251" spans="3:7" s="11" customFormat="1" ht="18.75">
      <c r="C251" s="57"/>
      <c r="D251" s="57"/>
      <c r="E251" s="57"/>
      <c r="F251" s="57"/>
      <c r="G251" s="57"/>
    </row>
    <row r="252" spans="3:7" s="11" customFormat="1" ht="18.75">
      <c r="C252" s="57"/>
      <c r="D252" s="57"/>
      <c r="E252" s="57"/>
      <c r="F252" s="57"/>
      <c r="G252" s="57"/>
    </row>
    <row r="253" spans="3:7" s="11" customFormat="1" ht="18.75">
      <c r="C253" s="57"/>
      <c r="D253" s="57"/>
      <c r="E253" s="57"/>
      <c r="F253" s="57"/>
      <c r="G253" s="57"/>
    </row>
    <row r="254" spans="3:7" s="11" customFormat="1" ht="18.75">
      <c r="C254" s="57"/>
      <c r="D254" s="57"/>
      <c r="E254" s="57"/>
      <c r="F254" s="57"/>
      <c r="G254" s="57"/>
    </row>
    <row r="255" spans="3:7" s="11" customFormat="1" ht="18.75">
      <c r="C255" s="57"/>
      <c r="D255" s="57"/>
      <c r="E255" s="57"/>
      <c r="F255" s="57"/>
      <c r="G255" s="57"/>
    </row>
    <row r="256" spans="3:7" s="11" customFormat="1" ht="18.75">
      <c r="C256" s="57"/>
      <c r="D256" s="57"/>
      <c r="E256" s="57"/>
      <c r="F256" s="57"/>
      <c r="G256" s="57"/>
    </row>
    <row r="257" spans="3:7" s="11" customFormat="1" ht="18.75">
      <c r="C257" s="57"/>
      <c r="D257" s="57"/>
      <c r="E257" s="57"/>
      <c r="F257" s="57"/>
      <c r="G257" s="57"/>
    </row>
    <row r="258" spans="3:7" s="11" customFormat="1" ht="18.75">
      <c r="C258" s="57"/>
      <c r="D258" s="57"/>
      <c r="E258" s="57"/>
      <c r="F258" s="57"/>
      <c r="G258" s="57"/>
    </row>
    <row r="259" spans="3:7" s="11" customFormat="1" ht="18.75">
      <c r="C259" s="57"/>
      <c r="D259" s="57"/>
      <c r="E259" s="57"/>
      <c r="F259" s="57"/>
      <c r="G259" s="57"/>
    </row>
    <row r="260" spans="3:7" s="11" customFormat="1" ht="18.75">
      <c r="C260" s="57"/>
      <c r="D260" s="57"/>
      <c r="E260" s="57"/>
      <c r="F260" s="57"/>
      <c r="G260" s="57"/>
    </row>
    <row r="261" spans="3:7" s="11" customFormat="1" ht="18.75">
      <c r="C261" s="57"/>
      <c r="D261" s="57"/>
      <c r="E261" s="57"/>
      <c r="F261" s="57"/>
      <c r="G261" s="57"/>
    </row>
    <row r="262" spans="3:7" s="11" customFormat="1" ht="18.75">
      <c r="C262" s="57"/>
      <c r="D262" s="57"/>
      <c r="E262" s="57"/>
      <c r="F262" s="57"/>
      <c r="G262" s="57"/>
    </row>
    <row r="263" spans="3:7" s="11" customFormat="1" ht="18.75">
      <c r="C263" s="57"/>
      <c r="D263" s="57"/>
      <c r="E263" s="57"/>
      <c r="F263" s="57"/>
      <c r="G263" s="57"/>
    </row>
    <row r="264" spans="3:7" s="11" customFormat="1" ht="18.75">
      <c r="C264" s="57"/>
      <c r="D264" s="57"/>
      <c r="E264" s="57"/>
      <c r="F264" s="57"/>
      <c r="G264" s="57"/>
    </row>
    <row r="265" spans="3:7" s="11" customFormat="1" ht="18.75">
      <c r="C265" s="57"/>
      <c r="D265" s="57"/>
      <c r="E265" s="57"/>
      <c r="F265" s="57"/>
      <c r="G265" s="57"/>
    </row>
    <row r="266" spans="3:7" s="11" customFormat="1" ht="18.75">
      <c r="C266" s="57"/>
      <c r="D266" s="57"/>
      <c r="E266" s="57"/>
      <c r="F266" s="57"/>
      <c r="G266" s="57"/>
    </row>
    <row r="267" spans="3:7" s="11" customFormat="1" ht="18.75">
      <c r="C267" s="57"/>
      <c r="D267" s="57"/>
      <c r="E267" s="57"/>
      <c r="F267" s="57"/>
      <c r="G267" s="57"/>
    </row>
    <row r="268" spans="3:7" s="11" customFormat="1" ht="18.75">
      <c r="C268" s="57"/>
      <c r="D268" s="57"/>
      <c r="E268" s="57"/>
      <c r="F268" s="57"/>
      <c r="G268" s="57"/>
    </row>
    <row r="269" spans="3:7" s="11" customFormat="1" ht="18.75">
      <c r="C269" s="57"/>
      <c r="D269" s="57"/>
      <c r="E269" s="57"/>
      <c r="F269" s="57"/>
      <c r="G269" s="57"/>
    </row>
    <row r="270" spans="3:7" s="11" customFormat="1" ht="18.75">
      <c r="C270" s="57"/>
      <c r="D270" s="57"/>
      <c r="E270" s="57"/>
      <c r="F270" s="57"/>
      <c r="G270" s="57"/>
    </row>
    <row r="271" spans="3:7" s="11" customFormat="1" ht="18.75">
      <c r="C271" s="57"/>
      <c r="D271" s="57"/>
      <c r="E271" s="57"/>
      <c r="F271" s="57"/>
      <c r="G271" s="57"/>
    </row>
    <row r="272" spans="3:7" s="11" customFormat="1" ht="18.75">
      <c r="C272" s="57"/>
      <c r="D272" s="57"/>
      <c r="E272" s="57"/>
      <c r="F272" s="57"/>
      <c r="G272" s="57"/>
    </row>
    <row r="273" spans="3:7" s="11" customFormat="1" ht="18.75">
      <c r="C273" s="57"/>
      <c r="D273" s="57"/>
      <c r="E273" s="57"/>
      <c r="F273" s="57"/>
      <c r="G273" s="57"/>
    </row>
    <row r="274" spans="3:7" s="11" customFormat="1" ht="18.75">
      <c r="C274" s="57"/>
      <c r="D274" s="57"/>
      <c r="E274" s="57"/>
      <c r="F274" s="57"/>
      <c r="G274" s="57"/>
    </row>
    <row r="275" spans="3:7" s="11" customFormat="1" ht="18.75">
      <c r="C275" s="57"/>
      <c r="D275" s="57"/>
      <c r="E275" s="57"/>
      <c r="F275" s="57"/>
      <c r="G275" s="57"/>
    </row>
    <row r="276" spans="3:7" s="11" customFormat="1" ht="18.75">
      <c r="C276" s="57"/>
      <c r="D276" s="57"/>
      <c r="E276" s="57"/>
      <c r="F276" s="57"/>
      <c r="G276" s="57"/>
    </row>
    <row r="277" spans="3:7" s="11" customFormat="1" ht="18.75">
      <c r="C277" s="57"/>
      <c r="D277" s="57"/>
      <c r="E277" s="57"/>
      <c r="F277" s="57"/>
      <c r="G277" s="57"/>
    </row>
    <row r="278" spans="3:7" s="11" customFormat="1" ht="18.75">
      <c r="C278" s="57"/>
      <c r="D278" s="57"/>
      <c r="E278" s="57"/>
      <c r="F278" s="57"/>
      <c r="G278" s="57"/>
    </row>
    <row r="279" spans="3:7" s="11" customFormat="1" ht="18.75">
      <c r="C279" s="57"/>
      <c r="D279" s="57"/>
      <c r="E279" s="57"/>
      <c r="F279" s="57"/>
      <c r="G279" s="57"/>
    </row>
    <row r="280" spans="3:7" s="11" customFormat="1" ht="18.75">
      <c r="C280" s="57"/>
      <c r="D280" s="57"/>
      <c r="E280" s="57"/>
      <c r="F280" s="57"/>
      <c r="G280" s="57"/>
    </row>
    <row r="281" spans="3:7" s="11" customFormat="1" ht="18.75">
      <c r="C281" s="57"/>
      <c r="D281" s="57"/>
      <c r="E281" s="57"/>
      <c r="F281" s="57"/>
      <c r="G281" s="57"/>
    </row>
    <row r="282" spans="3:7" s="11" customFormat="1" ht="18.75">
      <c r="C282" s="57"/>
      <c r="D282" s="57"/>
      <c r="E282" s="57"/>
      <c r="F282" s="57"/>
      <c r="G282" s="57"/>
    </row>
    <row r="283" spans="3:7" s="11" customFormat="1" ht="18.75">
      <c r="C283" s="57"/>
      <c r="D283" s="57"/>
      <c r="E283" s="57"/>
      <c r="F283" s="57"/>
      <c r="G283" s="57"/>
    </row>
    <row r="284" spans="3:7" s="11" customFormat="1" ht="18.75">
      <c r="C284" s="57"/>
      <c r="D284" s="57"/>
      <c r="E284" s="57"/>
      <c r="F284" s="57"/>
      <c r="G284" s="57"/>
    </row>
    <row r="285" spans="3:7" s="11" customFormat="1" ht="18.75">
      <c r="C285" s="57"/>
      <c r="D285" s="57"/>
      <c r="E285" s="57"/>
      <c r="F285" s="57"/>
      <c r="G285" s="57"/>
    </row>
    <row r="286" spans="3:7" s="11" customFormat="1" ht="18.75">
      <c r="C286" s="57"/>
      <c r="D286" s="57"/>
      <c r="E286" s="57"/>
      <c r="F286" s="57"/>
      <c r="G286" s="57"/>
    </row>
    <row r="287" spans="3:7" s="11" customFormat="1" ht="18.75">
      <c r="C287" s="57"/>
      <c r="D287" s="57"/>
      <c r="E287" s="57"/>
      <c r="F287" s="57"/>
      <c r="G287" s="57"/>
    </row>
    <row r="288" spans="3:7" s="11" customFormat="1" ht="18.75">
      <c r="C288" s="57"/>
      <c r="D288" s="57"/>
      <c r="E288" s="57"/>
      <c r="F288" s="57"/>
      <c r="G288" s="57"/>
    </row>
    <row r="289" spans="3:7" s="11" customFormat="1" ht="18.75">
      <c r="C289" s="57"/>
      <c r="D289" s="57"/>
      <c r="E289" s="57"/>
      <c r="F289" s="57"/>
      <c r="G289" s="57"/>
    </row>
    <row r="290" spans="3:7" s="11" customFormat="1" ht="18.75">
      <c r="C290" s="57"/>
      <c r="D290" s="57"/>
      <c r="E290" s="57"/>
      <c r="F290" s="57"/>
      <c r="G290" s="57"/>
    </row>
    <row r="291" spans="3:7" s="11" customFormat="1" ht="18.75">
      <c r="C291" s="57"/>
      <c r="D291" s="57"/>
      <c r="E291" s="57"/>
      <c r="F291" s="57"/>
      <c r="G291" s="57"/>
    </row>
    <row r="292" spans="3:7" s="11" customFormat="1" ht="18.75">
      <c r="C292" s="57"/>
      <c r="D292" s="57"/>
      <c r="E292" s="57"/>
      <c r="F292" s="57"/>
      <c r="G292" s="57"/>
    </row>
    <row r="293" spans="3:7" s="11" customFormat="1" ht="18.75">
      <c r="C293" s="57"/>
      <c r="D293" s="57"/>
      <c r="E293" s="57"/>
      <c r="F293" s="57"/>
      <c r="G293" s="57"/>
    </row>
    <row r="294" spans="3:7" s="11" customFormat="1" ht="18.75">
      <c r="C294" s="57"/>
      <c r="D294" s="57"/>
      <c r="E294" s="57"/>
      <c r="F294" s="57"/>
      <c r="G294" s="57"/>
    </row>
    <row r="295" spans="3:7" s="11" customFormat="1" ht="18.75">
      <c r="C295" s="57"/>
      <c r="D295" s="57"/>
      <c r="E295" s="57"/>
      <c r="F295" s="57"/>
      <c r="G295" s="57"/>
    </row>
    <row r="296" spans="3:7" s="11" customFormat="1" ht="18.75">
      <c r="C296" s="57"/>
      <c r="D296" s="57"/>
      <c r="E296" s="57"/>
      <c r="F296" s="57"/>
      <c r="G296" s="57"/>
    </row>
    <row r="297" spans="3:7" s="11" customFormat="1" ht="18.75">
      <c r="C297" s="57"/>
      <c r="D297" s="57"/>
      <c r="E297" s="57"/>
      <c r="F297" s="57"/>
      <c r="G297" s="57"/>
    </row>
    <row r="298" spans="3:7" s="11" customFormat="1" ht="18.75">
      <c r="C298" s="57"/>
      <c r="D298" s="57"/>
      <c r="E298" s="57"/>
      <c r="F298" s="57"/>
      <c r="G298" s="57"/>
    </row>
    <row r="299" spans="3:7" s="11" customFormat="1" ht="18.75">
      <c r="C299" s="57"/>
      <c r="D299" s="57"/>
      <c r="E299" s="57"/>
      <c r="F299" s="57"/>
      <c r="G299" s="57"/>
    </row>
    <row r="300" spans="3:7" s="11" customFormat="1" ht="18.75">
      <c r="C300" s="57"/>
      <c r="D300" s="57"/>
      <c r="E300" s="57"/>
      <c r="F300" s="57"/>
      <c r="G300" s="57"/>
    </row>
    <row r="301" spans="3:7" s="11" customFormat="1" ht="18.75">
      <c r="C301" s="57"/>
      <c r="D301" s="57"/>
      <c r="E301" s="57"/>
      <c r="F301" s="57"/>
      <c r="G301" s="57"/>
    </row>
    <row r="302" spans="3:7" s="11" customFormat="1" ht="18.75">
      <c r="C302" s="57"/>
      <c r="D302" s="57"/>
      <c r="E302" s="57"/>
      <c r="F302" s="57"/>
      <c r="G302" s="57"/>
    </row>
    <row r="303" spans="3:7" s="11" customFormat="1" ht="18.75">
      <c r="C303" s="57"/>
      <c r="D303" s="57"/>
      <c r="E303" s="57"/>
      <c r="F303" s="57"/>
      <c r="G303" s="57"/>
    </row>
    <row r="304" spans="3:7" s="11" customFormat="1" ht="18.75">
      <c r="C304" s="57"/>
      <c r="D304" s="57"/>
      <c r="E304" s="57"/>
      <c r="F304" s="57"/>
      <c r="G304" s="57"/>
    </row>
    <row r="305" spans="3:7" s="11" customFormat="1" ht="18.75">
      <c r="C305" s="57"/>
      <c r="D305" s="57"/>
      <c r="E305" s="57"/>
      <c r="F305" s="57"/>
      <c r="G305" s="57"/>
    </row>
    <row r="306" spans="3:7" s="11" customFormat="1" ht="18.75">
      <c r="C306" s="57"/>
      <c r="D306" s="57"/>
      <c r="E306" s="57"/>
      <c r="F306" s="57"/>
      <c r="G306" s="57"/>
    </row>
    <row r="307" spans="3:7" s="11" customFormat="1" ht="18.75">
      <c r="C307" s="57"/>
      <c r="D307" s="57"/>
      <c r="E307" s="57"/>
      <c r="F307" s="57"/>
      <c r="G307" s="57"/>
    </row>
    <row r="308" spans="3:7" s="11" customFormat="1" ht="18.75">
      <c r="C308" s="57"/>
      <c r="D308" s="57"/>
      <c r="E308" s="57"/>
      <c r="F308" s="57"/>
      <c r="G308" s="57"/>
    </row>
    <row r="309" spans="3:7" s="11" customFormat="1" ht="18.75">
      <c r="C309" s="57"/>
      <c r="D309" s="57"/>
      <c r="E309" s="57"/>
      <c r="F309" s="57"/>
      <c r="G309" s="57"/>
    </row>
    <row r="310" spans="3:7" s="11" customFormat="1" ht="18.75">
      <c r="C310" s="57"/>
      <c r="D310" s="57"/>
      <c r="E310" s="57"/>
      <c r="F310" s="57"/>
      <c r="G310" s="57"/>
    </row>
    <row r="311" spans="3:7" s="11" customFormat="1" ht="18.75">
      <c r="C311" s="57"/>
      <c r="D311" s="57"/>
      <c r="E311" s="57"/>
      <c r="F311" s="57"/>
      <c r="G311" s="57"/>
    </row>
    <row r="312" spans="3:7" s="11" customFormat="1" ht="18.75">
      <c r="C312" s="57"/>
      <c r="D312" s="57"/>
      <c r="E312" s="57"/>
      <c r="F312" s="57"/>
      <c r="G312" s="57"/>
    </row>
    <row r="313" spans="3:7" s="11" customFormat="1" ht="18.75">
      <c r="C313" s="57"/>
      <c r="D313" s="57"/>
      <c r="E313" s="57"/>
      <c r="F313" s="57"/>
      <c r="G313" s="57"/>
    </row>
    <row r="314" spans="3:7" s="11" customFormat="1" ht="18.75">
      <c r="C314" s="57"/>
      <c r="D314" s="57"/>
      <c r="E314" s="57"/>
      <c r="F314" s="57"/>
      <c r="G314" s="57"/>
    </row>
    <row r="315" spans="3:7" s="11" customFormat="1" ht="18.75">
      <c r="C315" s="57"/>
      <c r="D315" s="57"/>
      <c r="E315" s="57"/>
      <c r="F315" s="57"/>
      <c r="G315" s="57"/>
    </row>
    <row r="316" spans="3:7" s="11" customFormat="1" ht="18.75">
      <c r="C316" s="57"/>
      <c r="D316" s="57"/>
      <c r="E316" s="57"/>
      <c r="F316" s="57"/>
      <c r="G316" s="57"/>
    </row>
    <row r="317" spans="3:7" s="11" customFormat="1" ht="18.75">
      <c r="C317" s="57"/>
      <c r="D317" s="57"/>
      <c r="E317" s="57"/>
      <c r="F317" s="57"/>
      <c r="G317" s="57"/>
    </row>
    <row r="318" spans="3:7" s="11" customFormat="1" ht="18.75">
      <c r="C318" s="57"/>
      <c r="D318" s="57"/>
      <c r="E318" s="57"/>
      <c r="F318" s="57"/>
      <c r="G318" s="57"/>
    </row>
    <row r="319" spans="3:7" s="11" customFormat="1" ht="18.75">
      <c r="C319" s="57"/>
      <c r="D319" s="57"/>
      <c r="E319" s="57"/>
      <c r="F319" s="57"/>
      <c r="G319" s="57"/>
    </row>
    <row r="320" spans="3:7" s="11" customFormat="1" ht="18.75">
      <c r="C320" s="57"/>
      <c r="D320" s="57"/>
      <c r="E320" s="57"/>
      <c r="F320" s="57"/>
      <c r="G320" s="57"/>
    </row>
    <row r="321" spans="3:7" s="11" customFormat="1" ht="18.75">
      <c r="C321" s="57"/>
      <c r="D321" s="57"/>
      <c r="E321" s="57"/>
      <c r="F321" s="57"/>
      <c r="G321" s="57"/>
    </row>
    <row r="322" spans="3:7" s="11" customFormat="1" ht="18.75">
      <c r="C322" s="57"/>
      <c r="D322" s="57"/>
      <c r="E322" s="57"/>
      <c r="F322" s="57"/>
      <c r="G322" s="57"/>
    </row>
    <row r="323" spans="3:7" s="11" customFormat="1" ht="18.75">
      <c r="C323" s="57"/>
      <c r="D323" s="57"/>
      <c r="E323" s="57"/>
      <c r="F323" s="57"/>
      <c r="G323" s="57"/>
    </row>
    <row r="324" spans="3:7" s="11" customFormat="1" ht="18.75">
      <c r="C324" s="57"/>
      <c r="D324" s="57"/>
      <c r="E324" s="57"/>
      <c r="F324" s="57"/>
      <c r="G324" s="57"/>
    </row>
    <row r="325" spans="3:7" s="11" customFormat="1" ht="18.75">
      <c r="C325" s="57"/>
      <c r="D325" s="57"/>
      <c r="E325" s="57"/>
      <c r="F325" s="57"/>
      <c r="G325" s="57"/>
    </row>
    <row r="326" spans="3:7" s="11" customFormat="1" ht="18.75">
      <c r="C326" s="57"/>
      <c r="D326" s="57"/>
      <c r="E326" s="57"/>
      <c r="F326" s="57"/>
      <c r="G326" s="57"/>
    </row>
    <row r="327" spans="3:7" s="11" customFormat="1" ht="18.75">
      <c r="C327" s="57"/>
      <c r="D327" s="57"/>
      <c r="E327" s="57"/>
      <c r="F327" s="57"/>
      <c r="G327" s="57"/>
    </row>
    <row r="328" spans="3:7" s="11" customFormat="1" ht="18.75">
      <c r="C328" s="57"/>
      <c r="D328" s="57"/>
      <c r="E328" s="57"/>
      <c r="F328" s="57"/>
      <c r="G328" s="57"/>
    </row>
    <row r="329" spans="3:7" s="11" customFormat="1" ht="18.75">
      <c r="C329" s="57"/>
      <c r="D329" s="57"/>
      <c r="E329" s="57"/>
      <c r="F329" s="57"/>
      <c r="G329" s="57"/>
    </row>
    <row r="330" spans="3:7" s="11" customFormat="1" ht="18.75">
      <c r="C330" s="57"/>
      <c r="D330" s="57"/>
      <c r="E330" s="57"/>
      <c r="F330" s="57"/>
      <c r="G330" s="57"/>
    </row>
    <row r="331" spans="3:7" s="11" customFormat="1" ht="18.75">
      <c r="C331" s="57"/>
      <c r="D331" s="57"/>
      <c r="E331" s="57"/>
      <c r="F331" s="57"/>
      <c r="G331" s="57"/>
    </row>
    <row r="332" spans="3:7" s="11" customFormat="1" ht="18.75">
      <c r="C332" s="57"/>
      <c r="D332" s="57"/>
      <c r="E332" s="57"/>
      <c r="F332" s="57"/>
      <c r="G332" s="57"/>
    </row>
    <row r="333" spans="3:7" s="11" customFormat="1" ht="18.75">
      <c r="C333" s="57"/>
      <c r="D333" s="57"/>
      <c r="E333" s="57"/>
      <c r="F333" s="57"/>
      <c r="G333" s="57"/>
    </row>
    <row r="334" spans="3:7" s="11" customFormat="1" ht="18.75">
      <c r="C334" s="57"/>
      <c r="D334" s="57"/>
      <c r="E334" s="57"/>
      <c r="F334" s="57"/>
      <c r="G334" s="57"/>
    </row>
    <row r="335" spans="3:7" s="11" customFormat="1" ht="18.75">
      <c r="C335" s="57"/>
      <c r="D335" s="57"/>
      <c r="E335" s="57"/>
      <c r="F335" s="57"/>
      <c r="G335" s="57"/>
    </row>
    <row r="336" spans="3:7" s="11" customFormat="1" ht="18.75">
      <c r="C336" s="57"/>
      <c r="D336" s="57"/>
      <c r="E336" s="57"/>
      <c r="F336" s="57"/>
      <c r="G336" s="57"/>
    </row>
    <row r="337" spans="3:7" s="11" customFormat="1" ht="18.75">
      <c r="C337" s="57"/>
      <c r="D337" s="57"/>
      <c r="E337" s="57"/>
      <c r="F337" s="57"/>
      <c r="G337" s="57"/>
    </row>
    <row r="338" spans="3:7" s="11" customFormat="1" ht="18.75">
      <c r="C338" s="57"/>
      <c r="D338" s="57"/>
      <c r="E338" s="57"/>
      <c r="F338" s="57"/>
      <c r="G338" s="57"/>
    </row>
    <row r="339" spans="3:7" s="11" customFormat="1" ht="18.75">
      <c r="C339" s="57"/>
      <c r="D339" s="57"/>
      <c r="E339" s="57"/>
      <c r="F339" s="57"/>
      <c r="G339" s="57"/>
    </row>
    <row r="340" spans="3:7" s="11" customFormat="1" ht="18.75">
      <c r="C340" s="57"/>
      <c r="D340" s="57"/>
      <c r="E340" s="57"/>
      <c r="F340" s="57"/>
      <c r="G340" s="57"/>
    </row>
    <row r="341" spans="3:7" s="11" customFormat="1" ht="18.75">
      <c r="C341" s="57"/>
      <c r="D341" s="57"/>
      <c r="E341" s="57"/>
      <c r="F341" s="57"/>
      <c r="G341" s="57"/>
    </row>
    <row r="342" spans="3:7" s="11" customFormat="1" ht="18.75">
      <c r="C342" s="57"/>
      <c r="D342" s="57"/>
      <c r="E342" s="57"/>
      <c r="F342" s="57"/>
      <c r="G342" s="57"/>
    </row>
    <row r="343" spans="3:7" s="11" customFormat="1" ht="18.75">
      <c r="C343" s="57"/>
      <c r="D343" s="57"/>
      <c r="E343" s="57"/>
      <c r="F343" s="57"/>
      <c r="G343" s="57"/>
    </row>
    <row r="344" spans="3:7" s="11" customFormat="1" ht="18.75">
      <c r="C344" s="57"/>
      <c r="D344" s="57"/>
      <c r="E344" s="57"/>
      <c r="F344" s="57"/>
      <c r="G344" s="57"/>
    </row>
    <row r="345" spans="3:7" s="11" customFormat="1" ht="18.75">
      <c r="C345" s="57"/>
      <c r="D345" s="57"/>
      <c r="E345" s="57"/>
      <c r="F345" s="57"/>
      <c r="G345" s="57"/>
    </row>
    <row r="346" spans="3:7" s="11" customFormat="1" ht="18.75">
      <c r="C346" s="57"/>
      <c r="D346" s="57"/>
      <c r="E346" s="57"/>
      <c r="F346" s="57"/>
      <c r="G346" s="57"/>
    </row>
    <row r="347" spans="3:7" s="11" customFormat="1" ht="18.75">
      <c r="C347" s="57"/>
      <c r="D347" s="57"/>
      <c r="E347" s="57"/>
      <c r="F347" s="57"/>
      <c r="G347" s="57"/>
    </row>
    <row r="348" spans="3:7" s="11" customFormat="1" ht="18.75">
      <c r="C348" s="57"/>
      <c r="D348" s="57"/>
      <c r="E348" s="57"/>
      <c r="F348" s="57"/>
      <c r="G348" s="57"/>
    </row>
    <row r="349" spans="3:7" s="11" customFormat="1" ht="18.75">
      <c r="C349" s="57"/>
      <c r="D349" s="57"/>
      <c r="E349" s="57"/>
      <c r="F349" s="57"/>
      <c r="G349" s="57"/>
    </row>
    <row r="350" spans="3:7" s="11" customFormat="1" ht="18.75">
      <c r="C350" s="57"/>
      <c r="D350" s="57"/>
      <c r="E350" s="57"/>
      <c r="F350" s="57"/>
      <c r="G350" s="57"/>
    </row>
    <row r="351" spans="3:7" s="11" customFormat="1" ht="18.75">
      <c r="C351" s="57"/>
      <c r="D351" s="57"/>
      <c r="E351" s="57"/>
      <c r="F351" s="57"/>
      <c r="G351" s="57"/>
    </row>
    <row r="352" spans="3:7" s="11" customFormat="1" ht="18.75">
      <c r="C352" s="57"/>
      <c r="D352" s="57"/>
      <c r="E352" s="57"/>
      <c r="F352" s="57"/>
      <c r="G352" s="57"/>
    </row>
    <row r="353" spans="3:7" s="11" customFormat="1" ht="18.75">
      <c r="C353" s="57"/>
      <c r="D353" s="57"/>
      <c r="E353" s="57"/>
      <c r="F353" s="57"/>
      <c r="G353" s="57"/>
    </row>
    <row r="354" spans="3:7" s="11" customFormat="1" ht="18.75">
      <c r="C354" s="57"/>
      <c r="D354" s="57"/>
      <c r="E354" s="57"/>
      <c r="F354" s="57"/>
      <c r="G354" s="57"/>
    </row>
    <row r="355" spans="3:7" s="11" customFormat="1" ht="18.75">
      <c r="C355" s="57"/>
      <c r="D355" s="57"/>
      <c r="E355" s="57"/>
      <c r="F355" s="57"/>
      <c r="G355" s="57"/>
    </row>
    <row r="356" spans="3:7" s="11" customFormat="1" ht="18.75">
      <c r="C356" s="57"/>
      <c r="D356" s="57"/>
      <c r="E356" s="57"/>
      <c r="F356" s="57"/>
      <c r="G356" s="57"/>
    </row>
    <row r="357" spans="3:7" s="11" customFormat="1" ht="18.75">
      <c r="C357" s="57"/>
      <c r="D357" s="57"/>
      <c r="E357" s="57"/>
      <c r="F357" s="57"/>
      <c r="G357" s="57"/>
    </row>
    <row r="358" spans="3:7" s="11" customFormat="1" ht="18.75">
      <c r="C358" s="57"/>
      <c r="D358" s="57"/>
      <c r="E358" s="57"/>
      <c r="F358" s="57"/>
      <c r="G358" s="57"/>
    </row>
    <row r="359" spans="3:7" s="11" customFormat="1" ht="18.75">
      <c r="C359" s="57"/>
      <c r="D359" s="57"/>
      <c r="E359" s="57"/>
      <c r="F359" s="57"/>
      <c r="G359" s="57"/>
    </row>
    <row r="360" spans="3:7" s="11" customFormat="1" ht="18.75">
      <c r="C360" s="57"/>
      <c r="D360" s="57"/>
      <c r="E360" s="57"/>
      <c r="F360" s="57"/>
      <c r="G360" s="57"/>
    </row>
    <row r="361" spans="3:7" s="11" customFormat="1" ht="18.75">
      <c r="C361" s="57"/>
      <c r="D361" s="57"/>
      <c r="E361" s="57"/>
      <c r="F361" s="57"/>
      <c r="G361" s="57"/>
    </row>
    <row r="362" spans="3:7" s="11" customFormat="1" ht="18.75">
      <c r="C362" s="57"/>
      <c r="D362" s="57"/>
      <c r="E362" s="57"/>
      <c r="F362" s="57"/>
      <c r="G362" s="57"/>
    </row>
    <row r="363" spans="3:7" s="11" customFormat="1" ht="18.75">
      <c r="C363" s="57"/>
      <c r="D363" s="57"/>
      <c r="E363" s="57"/>
      <c r="F363" s="57"/>
      <c r="G363" s="57"/>
    </row>
    <row r="364" spans="3:7" s="11" customFormat="1" ht="18.75">
      <c r="C364" s="57"/>
      <c r="D364" s="57"/>
      <c r="E364" s="57"/>
      <c r="F364" s="57"/>
      <c r="G364" s="57"/>
    </row>
  </sheetData>
  <mergeCells count="7">
    <mergeCell ref="C4:F4"/>
    <mergeCell ref="A200:B200"/>
    <mergeCell ref="A7:C7"/>
    <mergeCell ref="B1:D1"/>
    <mergeCell ref="B2:F2"/>
    <mergeCell ref="C3:F3"/>
    <mergeCell ref="C5:F5"/>
  </mergeCells>
  <printOptions/>
  <pageMargins left="0.95" right="0" top="1.1811023622047245" bottom="0.8661417322834646" header="0.6692913385826772" footer="0.11811023622047245"/>
  <pageSetup fitToHeight="8" fitToWidth="1" horizontalDpi="300" verticalDpi="300" orientation="landscape" paperSize="9" scale="65" r:id="rId1"/>
  <rowBreaks count="5" manualBreakCount="5">
    <brk id="36" max="6" man="1"/>
    <brk id="61" max="6" man="1"/>
    <brk id="83" max="6" man="1"/>
    <brk id="84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view="pageBreakPreview" zoomScale="60" zoomScaleNormal="75" workbookViewId="0" topLeftCell="A1">
      <selection activeCell="B2" sqref="A2:G276"/>
    </sheetView>
  </sheetViews>
  <sheetFormatPr defaultColWidth="9.00390625" defaultRowHeight="12.75"/>
  <cols>
    <col min="1" max="1" width="33.625" style="0" customWidth="1"/>
    <col min="2" max="2" width="68.375" style="0" customWidth="1"/>
    <col min="3" max="3" width="19.375" style="63" customWidth="1"/>
    <col min="4" max="4" width="18.375" style="63" customWidth="1"/>
    <col min="5" max="5" width="16.875" style="63" customWidth="1"/>
    <col min="6" max="6" width="14.625" style="63" customWidth="1"/>
    <col min="7" max="7" width="14.25390625" style="63" customWidth="1"/>
    <col min="8" max="8" width="7.25390625" style="0" customWidth="1"/>
    <col min="9" max="11" width="16.375" style="0" hidden="1" customWidth="1"/>
  </cols>
  <sheetData>
    <row r="1" spans="1:13" ht="16.5" customHeight="1">
      <c r="A1" s="31"/>
      <c r="B1" s="190"/>
      <c r="C1" s="190"/>
      <c r="D1" s="190"/>
      <c r="E1" s="58"/>
      <c r="F1" s="59"/>
      <c r="G1" s="59"/>
      <c r="H1" s="31"/>
      <c r="I1" s="31"/>
      <c r="J1" s="31"/>
      <c r="K1" s="31"/>
      <c r="L1" s="31"/>
      <c r="M1" s="31"/>
    </row>
    <row r="2" spans="1:13" ht="16.5" customHeight="1">
      <c r="A2" s="31"/>
      <c r="B2" s="191"/>
      <c r="C2" s="191"/>
      <c r="D2" s="191"/>
      <c r="E2" s="191"/>
      <c r="F2" s="191"/>
      <c r="G2" s="191"/>
      <c r="H2" s="31"/>
      <c r="I2" s="31"/>
      <c r="J2" s="31"/>
      <c r="K2" s="31"/>
      <c r="L2" s="31"/>
      <c r="M2" s="31"/>
    </row>
    <row r="3" spans="1:13" ht="16.5" customHeight="1">
      <c r="A3" s="31"/>
      <c r="B3" s="51"/>
      <c r="C3" s="186"/>
      <c r="D3" s="186"/>
      <c r="E3" s="186"/>
      <c r="F3" s="186"/>
      <c r="G3" s="186"/>
      <c r="H3" s="31"/>
      <c r="I3" s="31"/>
      <c r="J3" s="31"/>
      <c r="K3" s="31"/>
      <c r="L3" s="31"/>
      <c r="M3" s="31"/>
    </row>
    <row r="4" spans="1:13" ht="16.5" customHeight="1">
      <c r="A4" s="31"/>
      <c r="B4" s="51"/>
      <c r="C4" s="186"/>
      <c r="D4" s="186"/>
      <c r="E4" s="186"/>
      <c r="F4" s="186"/>
      <c r="G4" s="186"/>
      <c r="H4" s="31"/>
      <c r="I4" s="31"/>
      <c r="J4" s="31"/>
      <c r="K4" s="31"/>
      <c r="L4" s="31"/>
      <c r="M4" s="31"/>
    </row>
    <row r="5" spans="1:13" ht="17.25" customHeight="1">
      <c r="A5" s="31"/>
      <c r="B5" s="51"/>
      <c r="C5" s="195"/>
      <c r="D5" s="195"/>
      <c r="E5" s="195"/>
      <c r="F5" s="195"/>
      <c r="G5" s="195"/>
      <c r="H5" s="31"/>
      <c r="I5" s="31"/>
      <c r="J5" s="31"/>
      <c r="K5" s="31"/>
      <c r="L5" s="31"/>
      <c r="M5" s="31"/>
    </row>
    <row r="6" spans="1:13" ht="16.5" customHeight="1">
      <c r="A6" s="31"/>
      <c r="B6" s="51"/>
      <c r="C6" s="58"/>
      <c r="D6" s="58"/>
      <c r="E6" s="58"/>
      <c r="F6" s="59"/>
      <c r="G6" s="59"/>
      <c r="H6" s="31"/>
      <c r="I6" s="31"/>
      <c r="J6" s="31"/>
      <c r="K6" s="31"/>
      <c r="L6" s="31"/>
      <c r="M6" s="31"/>
    </row>
    <row r="7" spans="1:13" ht="16.5" customHeight="1">
      <c r="A7" s="31"/>
      <c r="B7" s="29"/>
      <c r="C7" s="59"/>
      <c r="D7" s="59"/>
      <c r="E7" s="59"/>
      <c r="F7" s="59"/>
      <c r="G7" s="59"/>
      <c r="H7" s="31"/>
      <c r="I7" s="31"/>
      <c r="J7" s="31"/>
      <c r="K7" s="31"/>
      <c r="L7" s="31"/>
      <c r="M7" s="31"/>
    </row>
    <row r="8" spans="1:7" ht="20.25">
      <c r="A8" s="189"/>
      <c r="B8" s="189"/>
      <c r="C8" s="189"/>
      <c r="D8" s="189"/>
      <c r="E8" s="189"/>
      <c r="F8" s="64"/>
      <c r="G8" s="69"/>
    </row>
    <row r="9" spans="1:7" ht="21" thickBot="1">
      <c r="A9" s="25"/>
      <c r="C9" s="61"/>
      <c r="D9" s="194"/>
      <c r="E9" s="194"/>
      <c r="F9" s="194"/>
      <c r="G9" s="194"/>
    </row>
    <row r="10" spans="1:7" ht="60" customHeight="1">
      <c r="A10" s="144"/>
      <c r="B10" s="145"/>
      <c r="C10" s="146"/>
      <c r="D10" s="147"/>
      <c r="E10" s="148"/>
      <c r="F10" s="149"/>
      <c r="G10" s="149"/>
    </row>
    <row r="11" spans="1:7" ht="26.25" customHeight="1">
      <c r="A11" s="152"/>
      <c r="B11" s="153"/>
      <c r="C11" s="66"/>
      <c r="D11" s="66"/>
      <c r="E11" s="66"/>
      <c r="F11" s="66"/>
      <c r="G11" s="66"/>
    </row>
    <row r="12" spans="1:7" ht="37.5" customHeight="1">
      <c r="A12" s="154"/>
      <c r="B12" s="155"/>
      <c r="C12" s="156"/>
      <c r="D12" s="156"/>
      <c r="E12" s="156"/>
      <c r="F12" s="156"/>
      <c r="G12" s="157"/>
    </row>
    <row r="13" spans="1:7" ht="26.25" customHeight="1">
      <c r="A13" s="150"/>
      <c r="B13" s="151"/>
      <c r="C13" s="66"/>
      <c r="D13" s="66"/>
      <c r="E13" s="66"/>
      <c r="F13" s="156"/>
      <c r="G13" s="157"/>
    </row>
    <row r="14" spans="1:7" ht="27" customHeight="1">
      <c r="A14" s="150"/>
      <c r="B14" s="151"/>
      <c r="C14" s="66"/>
      <c r="D14" s="66"/>
      <c r="E14" s="66"/>
      <c r="F14" s="156"/>
      <c r="G14" s="157"/>
    </row>
    <row r="15" spans="1:11" s="11" customFormat="1" ht="33" customHeight="1">
      <c r="A15" s="44"/>
      <c r="B15" s="18"/>
      <c r="C15" s="86"/>
      <c r="D15" s="96"/>
      <c r="E15" s="121"/>
      <c r="F15" s="156"/>
      <c r="G15" s="157"/>
      <c r="I15" s="66"/>
      <c r="J15" s="66"/>
      <c r="K15" s="66"/>
    </row>
    <row r="16" spans="1:11" s="11" customFormat="1" ht="33" customHeight="1">
      <c r="A16" s="45"/>
      <c r="B16" s="4"/>
      <c r="C16" s="87"/>
      <c r="D16" s="97"/>
      <c r="E16" s="122"/>
      <c r="F16" s="158"/>
      <c r="G16" s="158"/>
      <c r="I16" s="110"/>
      <c r="J16" s="110"/>
      <c r="K16" s="110"/>
    </row>
    <row r="17" spans="1:11" s="11" customFormat="1" ht="43.5" customHeight="1" hidden="1">
      <c r="A17" s="46"/>
      <c r="B17" s="2"/>
      <c r="C17" s="88"/>
      <c r="D17" s="98"/>
      <c r="E17" s="119"/>
      <c r="F17" s="157"/>
      <c r="G17" s="157"/>
      <c r="I17" s="111"/>
      <c r="J17" s="111"/>
      <c r="K17" s="111"/>
    </row>
    <row r="18" spans="1:11" s="11" customFormat="1" ht="18.75" hidden="1">
      <c r="A18" s="46"/>
      <c r="B18" s="2"/>
      <c r="C18" s="88"/>
      <c r="D18" s="98"/>
      <c r="E18" s="119"/>
      <c r="F18" s="157"/>
      <c r="G18" s="157"/>
      <c r="I18" s="111"/>
      <c r="J18" s="111"/>
      <c r="K18" s="111"/>
    </row>
    <row r="19" spans="1:11" s="11" customFormat="1" ht="18.75" hidden="1">
      <c r="A19" s="46"/>
      <c r="B19" s="2"/>
      <c r="C19" s="88"/>
      <c r="D19" s="98"/>
      <c r="E19" s="119"/>
      <c r="F19" s="157"/>
      <c r="G19" s="157"/>
      <c r="I19" s="111"/>
      <c r="J19" s="111"/>
      <c r="K19" s="111"/>
    </row>
    <row r="20" spans="1:11" s="11" customFormat="1" ht="18.75" hidden="1">
      <c r="A20" s="47"/>
      <c r="B20" s="5"/>
      <c r="C20" s="88"/>
      <c r="D20" s="98"/>
      <c r="E20" s="119"/>
      <c r="F20" s="157"/>
      <c r="G20" s="157"/>
      <c r="I20" s="111"/>
      <c r="J20" s="111"/>
      <c r="K20" s="111"/>
    </row>
    <row r="21" spans="1:11" s="11" customFormat="1" ht="18.75" hidden="1">
      <c r="A21" s="47"/>
      <c r="B21" s="5"/>
      <c r="C21" s="88"/>
      <c r="D21" s="98"/>
      <c r="E21" s="119"/>
      <c r="F21" s="157"/>
      <c r="G21" s="157"/>
      <c r="I21" s="111"/>
      <c r="J21" s="111"/>
      <c r="K21" s="111"/>
    </row>
    <row r="22" spans="1:11" s="11" customFormat="1" ht="33" customHeight="1" hidden="1">
      <c r="A22" s="47"/>
      <c r="B22" s="2"/>
      <c r="C22" s="88"/>
      <c r="D22" s="98"/>
      <c r="E22" s="119"/>
      <c r="F22" s="157"/>
      <c r="G22" s="157"/>
      <c r="I22" s="111"/>
      <c r="J22" s="111"/>
      <c r="K22" s="111"/>
    </row>
    <row r="23" spans="1:11" s="11" customFormat="1" ht="18.75" hidden="1">
      <c r="A23" s="47"/>
      <c r="B23" s="2"/>
      <c r="C23" s="88"/>
      <c r="D23" s="98"/>
      <c r="E23" s="119"/>
      <c r="F23" s="157"/>
      <c r="G23" s="157"/>
      <c r="I23" s="111"/>
      <c r="J23" s="111"/>
      <c r="K23" s="111"/>
    </row>
    <row r="24" spans="1:11" s="11" customFormat="1" ht="18.75" hidden="1">
      <c r="A24" s="47"/>
      <c r="B24" s="5"/>
      <c r="C24" s="88"/>
      <c r="D24" s="98"/>
      <c r="E24" s="119"/>
      <c r="F24" s="157"/>
      <c r="G24" s="157"/>
      <c r="I24" s="111"/>
      <c r="J24" s="111"/>
      <c r="K24" s="111"/>
    </row>
    <row r="25" spans="1:11" s="11" customFormat="1" ht="18.75" hidden="1">
      <c r="A25" s="47"/>
      <c r="B25" s="6"/>
      <c r="C25" s="88"/>
      <c r="D25" s="98"/>
      <c r="E25" s="119"/>
      <c r="F25" s="157"/>
      <c r="G25" s="157"/>
      <c r="I25" s="111"/>
      <c r="J25" s="111"/>
      <c r="K25" s="111"/>
    </row>
    <row r="26" spans="1:11" s="11" customFormat="1" ht="18.75">
      <c r="A26" s="47"/>
      <c r="B26" s="2"/>
      <c r="C26" s="88"/>
      <c r="D26" s="98"/>
      <c r="E26" s="119"/>
      <c r="F26" s="157"/>
      <c r="G26" s="157"/>
      <c r="I26" s="111"/>
      <c r="J26" s="111"/>
      <c r="K26" s="111"/>
    </row>
    <row r="27" spans="1:11" s="11" customFormat="1" ht="18.75" hidden="1">
      <c r="A27" s="47"/>
      <c r="B27" s="2"/>
      <c r="C27" s="88"/>
      <c r="D27" s="98"/>
      <c r="E27" s="119"/>
      <c r="F27" s="157"/>
      <c r="G27" s="157"/>
      <c r="I27" s="111"/>
      <c r="J27" s="111"/>
      <c r="K27" s="111"/>
    </row>
    <row r="28" spans="1:11" s="11" customFormat="1" ht="18.75" hidden="1">
      <c r="A28" s="47"/>
      <c r="B28" s="2"/>
      <c r="C28" s="88"/>
      <c r="D28" s="98"/>
      <c r="E28" s="119"/>
      <c r="F28" s="157"/>
      <c r="G28" s="157"/>
      <c r="I28" s="111"/>
      <c r="J28" s="111"/>
      <c r="K28" s="111"/>
    </row>
    <row r="29" spans="1:11" s="11" customFormat="1" ht="18.75" hidden="1">
      <c r="A29" s="47"/>
      <c r="B29" s="2"/>
      <c r="C29" s="88"/>
      <c r="D29" s="98"/>
      <c r="E29" s="119"/>
      <c r="F29" s="157"/>
      <c r="G29" s="157"/>
      <c r="I29" s="111"/>
      <c r="J29" s="111"/>
      <c r="K29" s="111"/>
    </row>
    <row r="30" spans="1:11" s="11" customFormat="1" ht="18.75">
      <c r="A30" s="47"/>
      <c r="B30" s="9"/>
      <c r="C30" s="88"/>
      <c r="D30" s="98"/>
      <c r="E30" s="119"/>
      <c r="F30" s="157"/>
      <c r="G30" s="157"/>
      <c r="I30" s="111"/>
      <c r="J30" s="111"/>
      <c r="K30" s="111"/>
    </row>
    <row r="31" spans="1:11" s="11" customFormat="1" ht="18.75" hidden="1">
      <c r="A31" s="45"/>
      <c r="B31" s="7"/>
      <c r="C31" s="87"/>
      <c r="D31" s="97"/>
      <c r="E31" s="122"/>
      <c r="F31" s="157"/>
      <c r="G31" s="157"/>
      <c r="I31" s="110"/>
      <c r="J31" s="110"/>
      <c r="K31" s="110"/>
    </row>
    <row r="32" spans="1:11" s="11" customFormat="1" ht="18.75" hidden="1">
      <c r="A32" s="47"/>
      <c r="B32" s="2"/>
      <c r="C32" s="88"/>
      <c r="D32" s="98"/>
      <c r="E32" s="119"/>
      <c r="F32" s="157"/>
      <c r="G32" s="157"/>
      <c r="I32" s="111"/>
      <c r="J32" s="111"/>
      <c r="K32" s="111"/>
    </row>
    <row r="33" spans="1:11" s="11" customFormat="1" ht="18.75" hidden="1">
      <c r="A33" s="45"/>
      <c r="B33" s="7"/>
      <c r="C33" s="87"/>
      <c r="D33" s="97"/>
      <c r="E33" s="122"/>
      <c r="F33" s="157"/>
      <c r="G33" s="157"/>
      <c r="I33" s="110"/>
      <c r="J33" s="110"/>
      <c r="K33" s="110"/>
    </row>
    <row r="34" spans="1:11" s="11" customFormat="1" ht="18.75" hidden="1">
      <c r="A34" s="47"/>
      <c r="B34" s="2"/>
      <c r="C34" s="88"/>
      <c r="D34" s="98"/>
      <c r="E34" s="119"/>
      <c r="F34" s="157"/>
      <c r="G34" s="157"/>
      <c r="I34" s="111"/>
      <c r="J34" s="111"/>
      <c r="K34" s="111"/>
    </row>
    <row r="35" spans="1:11" s="11" customFormat="1" ht="18.75" hidden="1">
      <c r="A35" s="47"/>
      <c r="B35" s="2"/>
      <c r="C35" s="88"/>
      <c r="D35" s="98"/>
      <c r="E35" s="119"/>
      <c r="F35" s="157"/>
      <c r="G35" s="157"/>
      <c r="I35" s="111"/>
      <c r="J35" s="111"/>
      <c r="K35" s="111"/>
    </row>
    <row r="36" spans="1:11" s="11" customFormat="1" ht="35.25" customHeight="1" hidden="1">
      <c r="A36" s="47"/>
      <c r="B36" s="2"/>
      <c r="C36" s="88"/>
      <c r="D36" s="98"/>
      <c r="E36" s="119"/>
      <c r="F36" s="157"/>
      <c r="G36" s="157"/>
      <c r="I36" s="111"/>
      <c r="J36" s="111"/>
      <c r="K36" s="111"/>
    </row>
    <row r="37" spans="1:11" s="11" customFormat="1" ht="18.75" hidden="1">
      <c r="A37" s="47"/>
      <c r="B37" s="3"/>
      <c r="C37" s="88"/>
      <c r="D37" s="98"/>
      <c r="E37" s="119"/>
      <c r="F37" s="157"/>
      <c r="G37" s="157"/>
      <c r="I37" s="111"/>
      <c r="J37" s="111"/>
      <c r="K37" s="111"/>
    </row>
    <row r="38" spans="1:11" s="11" customFormat="1" ht="18.75">
      <c r="A38" s="45"/>
      <c r="B38" s="7"/>
      <c r="C38" s="87"/>
      <c r="D38" s="97"/>
      <c r="E38" s="122"/>
      <c r="F38" s="157"/>
      <c r="G38" s="157"/>
      <c r="I38" s="110"/>
      <c r="J38" s="110"/>
      <c r="K38" s="110"/>
    </row>
    <row r="39" spans="1:11" s="11" customFormat="1" ht="18.75" hidden="1">
      <c r="A39" s="47"/>
      <c r="B39" s="8"/>
      <c r="C39" s="88"/>
      <c r="D39" s="98"/>
      <c r="E39" s="119"/>
      <c r="F39" s="157"/>
      <c r="G39" s="157"/>
      <c r="I39" s="111"/>
      <c r="J39" s="111"/>
      <c r="K39" s="111"/>
    </row>
    <row r="40" spans="1:11" s="11" customFormat="1" ht="18.75" hidden="1">
      <c r="A40" s="47"/>
      <c r="B40" s="8"/>
      <c r="C40" s="88"/>
      <c r="D40" s="98"/>
      <c r="E40" s="119"/>
      <c r="F40" s="157"/>
      <c r="G40" s="157"/>
      <c r="I40" s="111"/>
      <c r="J40" s="111"/>
      <c r="K40" s="111"/>
    </row>
    <row r="41" spans="1:11" s="11" customFormat="1" ht="18.75" hidden="1">
      <c r="A41" s="47"/>
      <c r="B41" s="8"/>
      <c r="C41" s="88"/>
      <c r="D41" s="98"/>
      <c r="E41" s="119"/>
      <c r="F41" s="157"/>
      <c r="G41" s="157"/>
      <c r="I41" s="111"/>
      <c r="J41" s="111"/>
      <c r="K41" s="111"/>
    </row>
    <row r="42" spans="1:11" s="11" customFormat="1" ht="18.75">
      <c r="A42" s="47"/>
      <c r="B42" s="2"/>
      <c r="C42" s="88"/>
      <c r="D42" s="98"/>
      <c r="E42" s="119"/>
      <c r="F42" s="157"/>
      <c r="G42" s="157"/>
      <c r="I42" s="111"/>
      <c r="J42" s="111"/>
      <c r="K42" s="111"/>
    </row>
    <row r="43" spans="1:11" s="11" customFormat="1" ht="18.75">
      <c r="A43" s="47"/>
      <c r="B43" s="2"/>
      <c r="C43" s="88"/>
      <c r="D43" s="98"/>
      <c r="E43" s="119"/>
      <c r="F43" s="157"/>
      <c r="G43" s="157"/>
      <c r="I43" s="111"/>
      <c r="J43" s="111"/>
      <c r="K43" s="111"/>
    </row>
    <row r="44" spans="1:11" s="11" customFormat="1" ht="18.75" hidden="1">
      <c r="A44" s="45"/>
      <c r="B44" s="4"/>
      <c r="C44" s="87"/>
      <c r="D44" s="97"/>
      <c r="E44" s="122"/>
      <c r="F44" s="157"/>
      <c r="G44" s="157"/>
      <c r="I44" s="110"/>
      <c r="J44" s="110"/>
      <c r="K44" s="110"/>
    </row>
    <row r="45" spans="1:11" s="11" customFormat="1" ht="18.75" hidden="1">
      <c r="A45" s="47"/>
      <c r="B45" s="3"/>
      <c r="C45" s="88"/>
      <c r="D45" s="98"/>
      <c r="E45" s="119"/>
      <c r="F45" s="157"/>
      <c r="G45" s="157"/>
      <c r="I45" s="111"/>
      <c r="J45" s="111"/>
      <c r="K45" s="111"/>
    </row>
    <row r="46" spans="1:11" s="11" customFormat="1" ht="18.75" hidden="1">
      <c r="A46" s="47"/>
      <c r="B46" s="3"/>
      <c r="C46" s="88"/>
      <c r="D46" s="98"/>
      <c r="E46" s="119"/>
      <c r="F46" s="157"/>
      <c r="G46" s="157"/>
      <c r="I46" s="111"/>
      <c r="J46" s="111"/>
      <c r="K46" s="111"/>
    </row>
    <row r="47" spans="1:11" s="11" customFormat="1" ht="18.75" hidden="1">
      <c r="A47" s="47"/>
      <c r="B47" s="2"/>
      <c r="C47" s="88"/>
      <c r="D47" s="98"/>
      <c r="E47" s="119"/>
      <c r="F47" s="157"/>
      <c r="G47" s="157"/>
      <c r="I47" s="111"/>
      <c r="J47" s="111"/>
      <c r="K47" s="111"/>
    </row>
    <row r="48" spans="1:11" s="11" customFormat="1" ht="18.75">
      <c r="A48" s="48"/>
      <c r="B48" s="7"/>
      <c r="C48" s="87"/>
      <c r="D48" s="97"/>
      <c r="E48" s="122"/>
      <c r="F48" s="157"/>
      <c r="G48" s="157"/>
      <c r="I48" s="112"/>
      <c r="J48" s="112"/>
      <c r="K48" s="112"/>
    </row>
    <row r="49" spans="1:11" s="11" customFormat="1" ht="18.75">
      <c r="A49" s="47"/>
      <c r="B49" s="2"/>
      <c r="C49" s="88"/>
      <c r="D49" s="98"/>
      <c r="E49" s="119"/>
      <c r="F49" s="157"/>
      <c r="G49" s="157"/>
      <c r="I49" s="111"/>
      <c r="J49" s="111"/>
      <c r="K49" s="111"/>
    </row>
    <row r="50" spans="1:11" s="11" customFormat="1" ht="18.75" hidden="1">
      <c r="A50" s="47"/>
      <c r="B50" s="2"/>
      <c r="C50" s="88"/>
      <c r="D50" s="98"/>
      <c r="E50" s="119"/>
      <c r="F50" s="157"/>
      <c r="G50" s="157"/>
      <c r="I50" s="111"/>
      <c r="J50" s="111"/>
      <c r="K50" s="111"/>
    </row>
    <row r="51" spans="1:11" s="11" customFormat="1" ht="18.75">
      <c r="A51" s="48"/>
      <c r="B51" s="7"/>
      <c r="C51" s="87"/>
      <c r="D51" s="97"/>
      <c r="E51" s="122"/>
      <c r="F51" s="157"/>
      <c r="G51" s="157"/>
      <c r="I51" s="110"/>
      <c r="J51" s="110"/>
      <c r="K51" s="110"/>
    </row>
    <row r="52" spans="1:11" s="11" customFormat="1" ht="18.75">
      <c r="A52" s="46"/>
      <c r="B52" s="2"/>
      <c r="C52" s="88"/>
      <c r="D52" s="98"/>
      <c r="E52" s="119"/>
      <c r="F52" s="157"/>
      <c r="G52" s="157"/>
      <c r="I52" s="111"/>
      <c r="J52" s="111"/>
      <c r="K52" s="111"/>
    </row>
    <row r="53" spans="1:11" s="11" customFormat="1" ht="18.75">
      <c r="A53" s="47"/>
      <c r="B53" s="3"/>
      <c r="C53" s="88"/>
      <c r="D53" s="98"/>
      <c r="E53" s="119"/>
      <c r="F53" s="157"/>
      <c r="G53" s="157"/>
      <c r="I53" s="111"/>
      <c r="J53" s="111"/>
      <c r="K53" s="111"/>
    </row>
    <row r="54" spans="1:11" s="11" customFormat="1" ht="18.75" hidden="1">
      <c r="A54" s="47"/>
      <c r="B54" s="3"/>
      <c r="C54" s="88"/>
      <c r="D54" s="98"/>
      <c r="E54" s="119"/>
      <c r="F54" s="157"/>
      <c r="G54" s="157"/>
      <c r="I54" s="111"/>
      <c r="J54" s="111"/>
      <c r="K54" s="111"/>
    </row>
    <row r="55" spans="1:11" s="11" customFormat="1" ht="18.75">
      <c r="A55" s="47"/>
      <c r="B55" s="2"/>
      <c r="C55" s="88"/>
      <c r="D55" s="98"/>
      <c r="E55" s="119"/>
      <c r="F55" s="157"/>
      <c r="G55" s="157"/>
      <c r="I55" s="111"/>
      <c r="J55" s="111"/>
      <c r="K55" s="111"/>
    </row>
    <row r="56" spans="1:11" s="11" customFormat="1" ht="32.25" customHeight="1" hidden="1">
      <c r="A56" s="47"/>
      <c r="B56" s="9"/>
      <c r="C56" s="88"/>
      <c r="D56" s="98"/>
      <c r="E56" s="119"/>
      <c r="F56" s="157"/>
      <c r="G56" s="157"/>
      <c r="I56" s="111"/>
      <c r="J56" s="111"/>
      <c r="K56" s="111"/>
    </row>
    <row r="57" spans="1:11" s="11" customFormat="1" ht="34.5" customHeight="1" hidden="1">
      <c r="A57" s="47"/>
      <c r="B57" s="9"/>
      <c r="C57" s="88"/>
      <c r="D57" s="98"/>
      <c r="E57" s="119"/>
      <c r="F57" s="157"/>
      <c r="G57" s="157"/>
      <c r="I57" s="111"/>
      <c r="J57" s="111"/>
      <c r="K57" s="111"/>
    </row>
    <row r="58" spans="1:11" s="11" customFormat="1" ht="18.75">
      <c r="A58" s="47"/>
      <c r="B58" s="8"/>
      <c r="C58" s="88"/>
      <c r="D58" s="98"/>
      <c r="E58" s="119"/>
      <c r="F58" s="157"/>
      <c r="G58" s="157"/>
      <c r="I58" s="111"/>
      <c r="J58" s="111"/>
      <c r="K58" s="111"/>
    </row>
    <row r="59" spans="1:11" s="11" customFormat="1" ht="0.75" customHeight="1">
      <c r="A59" s="47"/>
      <c r="B59" s="5"/>
      <c r="C59" s="88"/>
      <c r="D59" s="98"/>
      <c r="E59" s="119"/>
      <c r="F59" s="157"/>
      <c r="G59" s="157"/>
      <c r="I59" s="111"/>
      <c r="J59" s="111"/>
      <c r="K59" s="111"/>
    </row>
    <row r="60" spans="1:11" s="11" customFormat="1" ht="18.75">
      <c r="A60" s="48"/>
      <c r="B60" s="7"/>
      <c r="C60" s="87"/>
      <c r="D60" s="97"/>
      <c r="E60" s="122"/>
      <c r="F60" s="158"/>
      <c r="G60" s="158"/>
      <c r="I60" s="110"/>
      <c r="J60" s="110"/>
      <c r="K60" s="110"/>
    </row>
    <row r="61" spans="1:11" s="11" customFormat="1" ht="18.75">
      <c r="A61" s="47"/>
      <c r="B61" s="2"/>
      <c r="C61" s="88"/>
      <c r="D61" s="98"/>
      <c r="E61" s="119"/>
      <c r="F61" s="157"/>
      <c r="G61" s="157"/>
      <c r="I61" s="111"/>
      <c r="J61" s="111"/>
      <c r="K61" s="111"/>
    </row>
    <row r="62" spans="1:11" s="11" customFormat="1" ht="18.75" hidden="1">
      <c r="A62" s="47"/>
      <c r="B62" s="2"/>
      <c r="C62" s="88"/>
      <c r="D62" s="98"/>
      <c r="E62" s="119"/>
      <c r="F62" s="157"/>
      <c r="G62" s="157"/>
      <c r="I62" s="111"/>
      <c r="J62" s="111"/>
      <c r="K62" s="111"/>
    </row>
    <row r="63" spans="1:11" s="11" customFormat="1" ht="24" customHeight="1" hidden="1">
      <c r="A63" s="47"/>
      <c r="B63" s="2"/>
      <c r="C63" s="88"/>
      <c r="D63" s="98"/>
      <c r="E63" s="119"/>
      <c r="F63" s="157"/>
      <c r="G63" s="157"/>
      <c r="I63" s="111"/>
      <c r="J63" s="111"/>
      <c r="K63" s="111"/>
    </row>
    <row r="64" spans="1:11" s="11" customFormat="1" ht="18.75" hidden="1">
      <c r="A64" s="47"/>
      <c r="B64" s="2"/>
      <c r="C64" s="88"/>
      <c r="D64" s="98"/>
      <c r="E64" s="119"/>
      <c r="F64" s="157"/>
      <c r="G64" s="157"/>
      <c r="I64" s="111"/>
      <c r="J64" s="111"/>
      <c r="K64" s="111"/>
    </row>
    <row r="65" spans="1:11" s="11" customFormat="1" ht="18.75">
      <c r="A65" s="45"/>
      <c r="B65" s="4"/>
      <c r="C65" s="87"/>
      <c r="D65" s="97"/>
      <c r="E65" s="122"/>
      <c r="F65" s="157"/>
      <c r="G65" s="157"/>
      <c r="I65" s="110"/>
      <c r="J65" s="110"/>
      <c r="K65" s="110"/>
    </row>
    <row r="66" spans="1:11" s="11" customFormat="1" ht="18.75">
      <c r="A66" s="47"/>
      <c r="B66" s="2"/>
      <c r="C66" s="88"/>
      <c r="D66" s="98"/>
      <c r="E66" s="119"/>
      <c r="F66" s="157"/>
      <c r="G66" s="157"/>
      <c r="I66" s="111"/>
      <c r="J66" s="111"/>
      <c r="K66" s="111"/>
    </row>
    <row r="67" spans="1:11" s="11" customFormat="1" ht="18.75" hidden="1">
      <c r="A67" s="47"/>
      <c r="B67" s="2"/>
      <c r="C67" s="88"/>
      <c r="D67" s="98"/>
      <c r="E67" s="119"/>
      <c r="F67" s="157"/>
      <c r="G67" s="157"/>
      <c r="I67" s="111"/>
      <c r="J67" s="111"/>
      <c r="K67" s="111"/>
    </row>
    <row r="68" spans="1:11" s="11" customFormat="1" ht="17.25" customHeight="1">
      <c r="A68" s="47"/>
      <c r="B68" s="2"/>
      <c r="C68" s="88"/>
      <c r="D68" s="98"/>
      <c r="E68" s="119"/>
      <c r="F68" s="157"/>
      <c r="G68" s="157"/>
      <c r="I68" s="111"/>
      <c r="J68" s="111"/>
      <c r="K68" s="111"/>
    </row>
    <row r="69" spans="1:11" s="11" customFormat="1" ht="18.75" hidden="1">
      <c r="A69" s="47"/>
      <c r="B69" s="2"/>
      <c r="C69" s="88"/>
      <c r="D69" s="98"/>
      <c r="E69" s="119"/>
      <c r="F69" s="157"/>
      <c r="G69" s="157"/>
      <c r="I69" s="111"/>
      <c r="J69" s="111"/>
      <c r="K69" s="111"/>
    </row>
    <row r="70" spans="1:11" s="11" customFormat="1" ht="21.75" customHeight="1" hidden="1">
      <c r="A70" s="47"/>
      <c r="B70" s="5"/>
      <c r="C70" s="88"/>
      <c r="D70" s="98"/>
      <c r="E70" s="119"/>
      <c r="F70" s="157"/>
      <c r="G70" s="157"/>
      <c r="I70" s="111"/>
      <c r="J70" s="111"/>
      <c r="K70" s="111"/>
    </row>
    <row r="71" spans="1:11" s="11" customFormat="1" ht="18.75">
      <c r="A71" s="45"/>
      <c r="B71" s="4"/>
      <c r="C71" s="87"/>
      <c r="D71" s="97"/>
      <c r="E71" s="122"/>
      <c r="F71" s="157"/>
      <c r="G71" s="157"/>
      <c r="I71" s="110"/>
      <c r="J71" s="110"/>
      <c r="K71" s="110"/>
    </row>
    <row r="72" spans="1:11" s="11" customFormat="1" ht="21" customHeight="1" hidden="1">
      <c r="A72" s="47"/>
      <c r="B72" s="2"/>
      <c r="C72" s="88"/>
      <c r="D72" s="98"/>
      <c r="E72" s="119"/>
      <c r="F72" s="157"/>
      <c r="G72" s="157"/>
      <c r="I72" s="111"/>
      <c r="J72" s="111"/>
      <c r="K72" s="111"/>
    </row>
    <row r="73" spans="1:11" s="11" customFormat="1" ht="19.5" thickBot="1">
      <c r="A73" s="47"/>
      <c r="B73" s="3"/>
      <c r="C73" s="88"/>
      <c r="D73" s="98"/>
      <c r="E73" s="119"/>
      <c r="F73" s="157"/>
      <c r="G73" s="157"/>
      <c r="I73" s="111"/>
      <c r="J73" s="111"/>
      <c r="K73" s="111"/>
    </row>
    <row r="74" spans="1:11" s="11" customFormat="1" ht="18.75" hidden="1">
      <c r="A74" s="47"/>
      <c r="B74" s="2"/>
      <c r="C74" s="88"/>
      <c r="D74" s="98"/>
      <c r="E74" s="119"/>
      <c r="F74" s="157"/>
      <c r="G74" s="157"/>
      <c r="I74" s="111"/>
      <c r="J74" s="111"/>
      <c r="K74" s="111"/>
    </row>
    <row r="75" spans="1:11" s="11" customFormat="1" ht="18.75" hidden="1">
      <c r="A75" s="47"/>
      <c r="B75" s="5"/>
      <c r="C75" s="88"/>
      <c r="D75" s="98"/>
      <c r="E75" s="119"/>
      <c r="F75" s="157"/>
      <c r="G75" s="157"/>
      <c r="I75" s="111"/>
      <c r="J75" s="111"/>
      <c r="K75" s="111"/>
    </row>
    <row r="76" spans="1:11" s="11" customFormat="1" ht="18.75" hidden="1">
      <c r="A76" s="47"/>
      <c r="B76" s="2"/>
      <c r="C76" s="88"/>
      <c r="D76" s="98"/>
      <c r="E76" s="119"/>
      <c r="F76" s="157"/>
      <c r="G76" s="157"/>
      <c r="I76" s="111"/>
      <c r="J76" s="111"/>
      <c r="K76" s="111"/>
    </row>
    <row r="77" spans="1:11" s="11" customFormat="1" ht="18.75" hidden="1">
      <c r="A77" s="47"/>
      <c r="B77" s="5"/>
      <c r="C77" s="88"/>
      <c r="D77" s="98"/>
      <c r="E77" s="119"/>
      <c r="F77" s="157"/>
      <c r="G77" s="157"/>
      <c r="I77" s="111"/>
      <c r="J77" s="111"/>
      <c r="K77" s="111"/>
    </row>
    <row r="78" spans="1:11" s="109" customFormat="1" ht="18.75" hidden="1">
      <c r="A78" s="108"/>
      <c r="B78" s="105"/>
      <c r="C78" s="106"/>
      <c r="D78" s="107"/>
      <c r="E78" s="123"/>
      <c r="F78" s="157"/>
      <c r="G78" s="157"/>
      <c r="I78" s="111"/>
      <c r="J78" s="111"/>
      <c r="K78" s="111"/>
    </row>
    <row r="79" spans="1:11" s="11" customFormat="1" ht="18.75" hidden="1">
      <c r="A79" s="161"/>
      <c r="B79" s="162"/>
      <c r="C79" s="163"/>
      <c r="D79" s="164"/>
      <c r="E79" s="165"/>
      <c r="F79" s="166"/>
      <c r="G79" s="166"/>
      <c r="I79" s="111"/>
      <c r="J79" s="111"/>
      <c r="K79" s="111"/>
    </row>
    <row r="80" spans="1:11" s="11" customFormat="1" ht="19.5" thickBot="1">
      <c r="A80" s="169"/>
      <c r="B80" s="170"/>
      <c r="C80" s="171"/>
      <c r="D80" s="172"/>
      <c r="E80" s="172"/>
      <c r="F80" s="179"/>
      <c r="G80" s="173"/>
      <c r="I80" s="110"/>
      <c r="J80" s="110"/>
      <c r="K80" s="110"/>
    </row>
    <row r="81" spans="1:7" s="11" customFormat="1" ht="18.75">
      <c r="A81" s="167"/>
      <c r="B81" s="167"/>
      <c r="C81" s="168"/>
      <c r="D81" s="178"/>
      <c r="E81" s="178"/>
      <c r="F81" s="168"/>
      <c r="G81" s="168"/>
    </row>
    <row r="82" spans="1:7" s="11" customFormat="1" ht="19.5">
      <c r="A82" s="174"/>
      <c r="B82" s="175"/>
      <c r="C82" s="159"/>
      <c r="D82" s="159"/>
      <c r="E82" s="159"/>
      <c r="F82" s="159"/>
      <c r="G82" s="159"/>
    </row>
    <row r="83" spans="1:7" s="11" customFormat="1" ht="18.75">
      <c r="A83" s="13"/>
      <c r="B83" s="13"/>
      <c r="C83" s="159"/>
      <c r="D83" s="159"/>
      <c r="E83" s="159"/>
      <c r="F83" s="159"/>
      <c r="G83" s="159"/>
    </row>
    <row r="84" spans="1:7" s="11" customFormat="1" ht="18.75">
      <c r="A84" s="176"/>
      <c r="B84" s="176"/>
      <c r="C84" s="160"/>
      <c r="D84" s="177"/>
      <c r="E84" s="177"/>
      <c r="F84" s="160"/>
      <c r="G84" s="160"/>
    </row>
    <row r="85" spans="1:7" s="11" customFormat="1" ht="36.75" customHeight="1">
      <c r="A85" s="176"/>
      <c r="B85" s="183"/>
      <c r="C85" s="160"/>
      <c r="D85" s="177"/>
      <c r="E85" s="177"/>
      <c r="F85" s="160"/>
      <c r="G85" s="160"/>
    </row>
    <row r="86" spans="1:7" s="11" customFormat="1" ht="27.75" customHeight="1">
      <c r="A86" s="176"/>
      <c r="B86" s="183"/>
      <c r="C86" s="160"/>
      <c r="D86" s="177"/>
      <c r="E86" s="177"/>
      <c r="F86" s="160"/>
      <c r="G86" s="160"/>
    </row>
    <row r="87" spans="1:7" s="11" customFormat="1" ht="19.5" thickBot="1">
      <c r="A87" s="192"/>
      <c r="B87" s="193"/>
      <c r="C87" s="180"/>
      <c r="D87" s="181"/>
      <c r="E87" s="181"/>
      <c r="F87" s="180"/>
      <c r="G87" s="182"/>
    </row>
    <row r="88" spans="3:7" s="11" customFormat="1" ht="18.75">
      <c r="C88" s="57"/>
      <c r="D88" s="57"/>
      <c r="E88" s="57"/>
      <c r="F88" s="57"/>
      <c r="G88" s="57"/>
    </row>
    <row r="89" spans="1:7" s="11" customFormat="1" ht="18.75">
      <c r="A89" s="21"/>
      <c r="C89" s="57"/>
      <c r="D89" s="57"/>
      <c r="E89" s="57"/>
      <c r="F89" s="57"/>
      <c r="G89" s="57"/>
    </row>
    <row r="90" spans="3:7" s="11" customFormat="1" ht="18.75">
      <c r="C90" s="57"/>
      <c r="D90" s="57"/>
      <c r="E90" s="57"/>
      <c r="F90" s="57"/>
      <c r="G90" s="57"/>
    </row>
    <row r="91" spans="3:7" s="11" customFormat="1" ht="18.75">
      <c r="C91" s="57"/>
      <c r="D91" s="57"/>
      <c r="E91" s="57"/>
      <c r="F91" s="57"/>
      <c r="G91" s="57"/>
    </row>
    <row r="92" spans="3:7" s="11" customFormat="1" ht="18.75">
      <c r="C92" s="57"/>
      <c r="D92" s="57"/>
      <c r="E92" s="57"/>
      <c r="F92" s="57"/>
      <c r="G92" s="57"/>
    </row>
    <row r="93" spans="3:7" s="11" customFormat="1" ht="18.75">
      <c r="C93" s="57"/>
      <c r="D93" s="57"/>
      <c r="E93" s="57"/>
      <c r="F93" s="57"/>
      <c r="G93" s="57"/>
    </row>
    <row r="94" spans="3:7" s="11" customFormat="1" ht="18.75">
      <c r="C94" s="57"/>
      <c r="D94" s="57"/>
      <c r="E94" s="57"/>
      <c r="F94" s="57"/>
      <c r="G94" s="57"/>
    </row>
    <row r="95" spans="3:7" s="11" customFormat="1" ht="18.75">
      <c r="C95" s="57"/>
      <c r="D95" s="57"/>
      <c r="E95" s="57"/>
      <c r="F95" s="57"/>
      <c r="G95" s="57"/>
    </row>
    <row r="96" spans="3:7" s="11" customFormat="1" ht="18.75">
      <c r="C96" s="57"/>
      <c r="D96" s="57"/>
      <c r="E96" s="57"/>
      <c r="F96" s="57"/>
      <c r="G96" s="57"/>
    </row>
    <row r="97" spans="3:7" s="11" customFormat="1" ht="18.75">
      <c r="C97" s="57"/>
      <c r="D97" s="57"/>
      <c r="E97" s="57"/>
      <c r="F97" s="57"/>
      <c r="G97" s="57"/>
    </row>
    <row r="98" spans="3:7" s="11" customFormat="1" ht="18.75">
      <c r="C98" s="57"/>
      <c r="D98" s="57"/>
      <c r="E98" s="57"/>
      <c r="F98" s="57"/>
      <c r="G98" s="57"/>
    </row>
    <row r="99" spans="3:7" s="11" customFormat="1" ht="18.75">
      <c r="C99" s="57"/>
      <c r="D99" s="57"/>
      <c r="E99" s="57"/>
      <c r="F99" s="57"/>
      <c r="G99" s="57"/>
    </row>
    <row r="100" spans="3:7" s="11" customFormat="1" ht="18.75">
      <c r="C100" s="57"/>
      <c r="D100" s="57"/>
      <c r="E100" s="57"/>
      <c r="F100" s="57"/>
      <c r="G100" s="57"/>
    </row>
    <row r="101" spans="3:7" s="11" customFormat="1" ht="18.75">
      <c r="C101" s="57"/>
      <c r="D101" s="57"/>
      <c r="E101" s="57"/>
      <c r="F101" s="57"/>
      <c r="G101" s="57"/>
    </row>
    <row r="102" spans="3:7" s="11" customFormat="1" ht="18.75">
      <c r="C102" s="57"/>
      <c r="D102" s="57"/>
      <c r="E102" s="57"/>
      <c r="F102" s="57"/>
      <c r="G102" s="57"/>
    </row>
    <row r="103" spans="3:7" s="11" customFormat="1" ht="18.75">
      <c r="C103" s="57"/>
      <c r="D103" s="57"/>
      <c r="E103" s="57"/>
      <c r="F103" s="57"/>
      <c r="G103" s="57"/>
    </row>
    <row r="104" spans="3:7" s="11" customFormat="1" ht="18.75">
      <c r="C104" s="57"/>
      <c r="D104" s="57"/>
      <c r="E104" s="57"/>
      <c r="F104" s="57"/>
      <c r="G104" s="57"/>
    </row>
    <row r="105" spans="3:7" s="11" customFormat="1" ht="18.75">
      <c r="C105" s="57"/>
      <c r="D105" s="57"/>
      <c r="E105" s="57"/>
      <c r="F105" s="57"/>
      <c r="G105" s="57"/>
    </row>
    <row r="106" spans="3:7" s="11" customFormat="1" ht="18.75">
      <c r="C106" s="57"/>
      <c r="D106" s="57"/>
      <c r="E106" s="57"/>
      <c r="F106" s="57"/>
      <c r="G106" s="57"/>
    </row>
    <row r="107" spans="3:7" s="11" customFormat="1" ht="18.75">
      <c r="C107" s="57"/>
      <c r="D107" s="57"/>
      <c r="E107" s="57"/>
      <c r="F107" s="57"/>
      <c r="G107" s="57"/>
    </row>
    <row r="108" spans="3:7" s="11" customFormat="1" ht="18.75">
      <c r="C108" s="57"/>
      <c r="D108" s="57"/>
      <c r="E108" s="57"/>
      <c r="F108" s="57"/>
      <c r="G108" s="57"/>
    </row>
    <row r="109" spans="3:7" s="11" customFormat="1" ht="18.75">
      <c r="C109" s="57"/>
      <c r="D109" s="57"/>
      <c r="E109" s="57"/>
      <c r="F109" s="57"/>
      <c r="G109" s="57"/>
    </row>
    <row r="110" spans="3:7" s="11" customFormat="1" ht="18.75">
      <c r="C110" s="57"/>
      <c r="D110" s="57"/>
      <c r="E110" s="57"/>
      <c r="F110" s="57"/>
      <c r="G110" s="57"/>
    </row>
    <row r="111" spans="3:7" s="11" customFormat="1" ht="18.75">
      <c r="C111" s="57"/>
      <c r="D111" s="57"/>
      <c r="E111" s="57"/>
      <c r="F111" s="57"/>
      <c r="G111" s="57"/>
    </row>
    <row r="112" spans="3:7" s="11" customFormat="1" ht="18.75">
      <c r="C112" s="57"/>
      <c r="D112" s="57"/>
      <c r="E112" s="57"/>
      <c r="F112" s="57"/>
      <c r="G112" s="57"/>
    </row>
    <row r="113" spans="3:7" s="11" customFormat="1" ht="18.75">
      <c r="C113" s="57"/>
      <c r="D113" s="57"/>
      <c r="E113" s="57"/>
      <c r="F113" s="57"/>
      <c r="G113" s="57"/>
    </row>
    <row r="114" spans="3:7" s="11" customFormat="1" ht="18.75">
      <c r="C114" s="57"/>
      <c r="D114" s="57"/>
      <c r="E114" s="57"/>
      <c r="F114" s="57"/>
      <c r="G114" s="57"/>
    </row>
    <row r="115" spans="3:7" s="11" customFormat="1" ht="18.75">
      <c r="C115" s="57"/>
      <c r="D115" s="57"/>
      <c r="E115" s="57"/>
      <c r="F115" s="57"/>
      <c r="G115" s="57"/>
    </row>
    <row r="116" spans="3:7" s="11" customFormat="1" ht="18.75">
      <c r="C116" s="57"/>
      <c r="D116" s="57"/>
      <c r="E116" s="57"/>
      <c r="F116" s="57"/>
      <c r="G116" s="57"/>
    </row>
    <row r="117" spans="3:7" s="11" customFormat="1" ht="18.75">
      <c r="C117" s="57"/>
      <c r="D117" s="57"/>
      <c r="E117" s="57"/>
      <c r="F117" s="57"/>
      <c r="G117" s="57"/>
    </row>
    <row r="118" spans="3:7" s="11" customFormat="1" ht="18.75">
      <c r="C118" s="57"/>
      <c r="D118" s="57"/>
      <c r="E118" s="57"/>
      <c r="F118" s="57"/>
      <c r="G118" s="57"/>
    </row>
    <row r="119" spans="3:7" s="11" customFormat="1" ht="18.75">
      <c r="C119" s="57"/>
      <c r="D119" s="57"/>
      <c r="E119" s="57"/>
      <c r="F119" s="57"/>
      <c r="G119" s="57"/>
    </row>
    <row r="120" spans="3:7" s="11" customFormat="1" ht="18.75">
      <c r="C120" s="57"/>
      <c r="D120" s="57"/>
      <c r="E120" s="57"/>
      <c r="F120" s="57"/>
      <c r="G120" s="57"/>
    </row>
    <row r="121" spans="3:7" s="11" customFormat="1" ht="18.75">
      <c r="C121" s="57"/>
      <c r="D121" s="57"/>
      <c r="E121" s="57"/>
      <c r="F121" s="57"/>
      <c r="G121" s="57"/>
    </row>
    <row r="122" spans="3:7" s="11" customFormat="1" ht="18.75">
      <c r="C122" s="57"/>
      <c r="D122" s="57"/>
      <c r="E122" s="57"/>
      <c r="F122" s="57"/>
      <c r="G122" s="57"/>
    </row>
    <row r="123" spans="3:7" s="11" customFormat="1" ht="18.75">
      <c r="C123" s="57"/>
      <c r="D123" s="57"/>
      <c r="E123" s="57"/>
      <c r="F123" s="57"/>
      <c r="G123" s="57"/>
    </row>
    <row r="124" spans="3:7" s="11" customFormat="1" ht="18.75">
      <c r="C124" s="57"/>
      <c r="D124" s="57"/>
      <c r="E124" s="57"/>
      <c r="F124" s="57"/>
      <c r="G124" s="57"/>
    </row>
    <row r="125" spans="3:7" s="11" customFormat="1" ht="18.75">
      <c r="C125" s="57"/>
      <c r="D125" s="57"/>
      <c r="E125" s="57"/>
      <c r="F125" s="57"/>
      <c r="G125" s="57"/>
    </row>
    <row r="126" spans="3:7" s="11" customFormat="1" ht="18.75">
      <c r="C126" s="57"/>
      <c r="D126" s="57"/>
      <c r="E126" s="57"/>
      <c r="F126" s="57"/>
      <c r="G126" s="57"/>
    </row>
    <row r="127" spans="3:7" s="11" customFormat="1" ht="18.75">
      <c r="C127" s="57"/>
      <c r="D127" s="57"/>
      <c r="E127" s="57"/>
      <c r="F127" s="57"/>
      <c r="G127" s="57"/>
    </row>
    <row r="128" spans="3:7" s="11" customFormat="1" ht="18.75">
      <c r="C128" s="57"/>
      <c r="D128" s="57"/>
      <c r="E128" s="57"/>
      <c r="F128" s="57"/>
      <c r="G128" s="57"/>
    </row>
    <row r="129" spans="3:7" s="11" customFormat="1" ht="18.75">
      <c r="C129" s="57"/>
      <c r="D129" s="57"/>
      <c r="E129" s="57"/>
      <c r="F129" s="57"/>
      <c r="G129" s="57"/>
    </row>
    <row r="130" spans="3:7" s="11" customFormat="1" ht="18.75">
      <c r="C130" s="57"/>
      <c r="D130" s="57"/>
      <c r="E130" s="57"/>
      <c r="F130" s="57"/>
      <c r="G130" s="57"/>
    </row>
    <row r="131" spans="3:7" s="11" customFormat="1" ht="18.75">
      <c r="C131" s="57"/>
      <c r="D131" s="57"/>
      <c r="E131" s="57"/>
      <c r="F131" s="57"/>
      <c r="G131" s="57"/>
    </row>
    <row r="132" spans="3:7" s="11" customFormat="1" ht="18.75">
      <c r="C132" s="57"/>
      <c r="D132" s="57"/>
      <c r="E132" s="57"/>
      <c r="F132" s="57"/>
      <c r="G132" s="57"/>
    </row>
    <row r="133" spans="3:7" s="11" customFormat="1" ht="18.75">
      <c r="C133" s="57"/>
      <c r="D133" s="57"/>
      <c r="E133" s="57"/>
      <c r="F133" s="57"/>
      <c r="G133" s="57"/>
    </row>
    <row r="134" spans="3:7" s="11" customFormat="1" ht="18.75">
      <c r="C134" s="57"/>
      <c r="D134" s="57"/>
      <c r="E134" s="57"/>
      <c r="F134" s="57"/>
      <c r="G134" s="57"/>
    </row>
    <row r="135" spans="3:7" s="11" customFormat="1" ht="18.75">
      <c r="C135" s="57"/>
      <c r="D135" s="57"/>
      <c r="E135" s="57"/>
      <c r="F135" s="57"/>
      <c r="G135" s="57"/>
    </row>
    <row r="136" spans="3:7" s="11" customFormat="1" ht="18.75">
      <c r="C136" s="57"/>
      <c r="D136" s="57"/>
      <c r="E136" s="57"/>
      <c r="F136" s="57"/>
      <c r="G136" s="57"/>
    </row>
    <row r="137" spans="3:7" s="11" customFormat="1" ht="18.75">
      <c r="C137" s="57"/>
      <c r="D137" s="57"/>
      <c r="E137" s="57"/>
      <c r="F137" s="57"/>
      <c r="G137" s="57"/>
    </row>
    <row r="138" spans="3:7" s="11" customFormat="1" ht="18.75">
      <c r="C138" s="57"/>
      <c r="D138" s="57"/>
      <c r="E138" s="57"/>
      <c r="F138" s="57"/>
      <c r="G138" s="57"/>
    </row>
    <row r="139" spans="3:7" s="11" customFormat="1" ht="18.75">
      <c r="C139" s="57"/>
      <c r="D139" s="57"/>
      <c r="E139" s="57"/>
      <c r="F139" s="57"/>
      <c r="G139" s="57"/>
    </row>
    <row r="140" spans="3:7" s="11" customFormat="1" ht="18.75">
      <c r="C140" s="57"/>
      <c r="D140" s="57"/>
      <c r="E140" s="57"/>
      <c r="F140" s="57"/>
      <c r="G140" s="57"/>
    </row>
    <row r="141" spans="3:7" s="11" customFormat="1" ht="18.75">
      <c r="C141" s="57"/>
      <c r="D141" s="57"/>
      <c r="E141" s="57"/>
      <c r="F141" s="57"/>
      <c r="G141" s="57"/>
    </row>
    <row r="142" spans="3:7" s="11" customFormat="1" ht="18.75">
      <c r="C142" s="57"/>
      <c r="D142" s="57"/>
      <c r="E142" s="57"/>
      <c r="F142" s="57"/>
      <c r="G142" s="57"/>
    </row>
    <row r="143" spans="3:7" s="11" customFormat="1" ht="18.75">
      <c r="C143" s="57"/>
      <c r="D143" s="57"/>
      <c r="E143" s="57"/>
      <c r="F143" s="57"/>
      <c r="G143" s="57"/>
    </row>
    <row r="144" spans="3:7" s="11" customFormat="1" ht="18.75">
      <c r="C144" s="57"/>
      <c r="D144" s="57"/>
      <c r="E144" s="57"/>
      <c r="F144" s="57"/>
      <c r="G144" s="57"/>
    </row>
    <row r="145" spans="3:7" s="11" customFormat="1" ht="18.75">
      <c r="C145" s="57"/>
      <c r="D145" s="57"/>
      <c r="E145" s="57"/>
      <c r="F145" s="57"/>
      <c r="G145" s="57"/>
    </row>
    <row r="146" spans="3:7" s="11" customFormat="1" ht="18.75">
      <c r="C146" s="57"/>
      <c r="D146" s="57"/>
      <c r="E146" s="57"/>
      <c r="F146" s="57"/>
      <c r="G146" s="57"/>
    </row>
    <row r="147" spans="3:7" s="11" customFormat="1" ht="18.75">
      <c r="C147" s="57"/>
      <c r="D147" s="57"/>
      <c r="E147" s="57"/>
      <c r="F147" s="57"/>
      <c r="G147" s="57"/>
    </row>
    <row r="148" spans="3:7" s="11" customFormat="1" ht="18.75">
      <c r="C148" s="57"/>
      <c r="D148" s="57"/>
      <c r="E148" s="57"/>
      <c r="F148" s="57"/>
      <c r="G148" s="57"/>
    </row>
    <row r="149" spans="3:7" s="11" customFormat="1" ht="18.75">
      <c r="C149" s="57"/>
      <c r="D149" s="57"/>
      <c r="E149" s="57"/>
      <c r="F149" s="57"/>
      <c r="G149" s="57"/>
    </row>
    <row r="150" spans="3:7" s="11" customFormat="1" ht="18.75">
      <c r="C150" s="57"/>
      <c r="D150" s="57"/>
      <c r="E150" s="57"/>
      <c r="F150" s="57"/>
      <c r="G150" s="57"/>
    </row>
    <row r="151" spans="3:7" s="11" customFormat="1" ht="18.75">
      <c r="C151" s="57"/>
      <c r="D151" s="57"/>
      <c r="E151" s="57"/>
      <c r="F151" s="57"/>
      <c r="G151" s="57"/>
    </row>
    <row r="152" spans="3:7" s="11" customFormat="1" ht="18.75">
      <c r="C152" s="57"/>
      <c r="D152" s="57"/>
      <c r="E152" s="57"/>
      <c r="F152" s="57"/>
      <c r="G152" s="57"/>
    </row>
    <row r="153" spans="3:7" s="11" customFormat="1" ht="18.75">
      <c r="C153" s="57"/>
      <c r="D153" s="57"/>
      <c r="E153" s="57"/>
      <c r="F153" s="57"/>
      <c r="G153" s="57"/>
    </row>
    <row r="154" spans="3:7" s="11" customFormat="1" ht="18.75">
      <c r="C154" s="57"/>
      <c r="D154" s="57"/>
      <c r="E154" s="57"/>
      <c r="F154" s="57"/>
      <c r="G154" s="57"/>
    </row>
    <row r="155" spans="3:7" s="11" customFormat="1" ht="18.75">
      <c r="C155" s="57"/>
      <c r="D155" s="57"/>
      <c r="E155" s="57"/>
      <c r="F155" s="57"/>
      <c r="G155" s="57"/>
    </row>
    <row r="156" spans="3:7" s="11" customFormat="1" ht="18.75">
      <c r="C156" s="57"/>
      <c r="D156" s="57"/>
      <c r="E156" s="57"/>
      <c r="F156" s="57"/>
      <c r="G156" s="57"/>
    </row>
    <row r="157" spans="3:7" s="11" customFormat="1" ht="18.75">
      <c r="C157" s="57"/>
      <c r="D157" s="57"/>
      <c r="E157" s="57"/>
      <c r="F157" s="57"/>
      <c r="G157" s="57"/>
    </row>
    <row r="158" spans="3:7" s="11" customFormat="1" ht="18.75">
      <c r="C158" s="57"/>
      <c r="D158" s="57"/>
      <c r="E158" s="57"/>
      <c r="F158" s="57"/>
      <c r="G158" s="57"/>
    </row>
    <row r="159" spans="3:7" s="11" customFormat="1" ht="18.75">
      <c r="C159" s="57"/>
      <c r="D159" s="57"/>
      <c r="E159" s="57"/>
      <c r="F159" s="57"/>
      <c r="G159" s="57"/>
    </row>
    <row r="160" spans="3:7" s="11" customFormat="1" ht="18.75">
      <c r="C160" s="57"/>
      <c r="D160" s="57"/>
      <c r="E160" s="57"/>
      <c r="F160" s="57"/>
      <c r="G160" s="57"/>
    </row>
    <row r="161" spans="3:7" s="11" customFormat="1" ht="18.75">
      <c r="C161" s="57"/>
      <c r="D161" s="57"/>
      <c r="E161" s="57"/>
      <c r="F161" s="57"/>
      <c r="G161" s="57"/>
    </row>
    <row r="162" spans="3:7" s="11" customFormat="1" ht="18.75">
      <c r="C162" s="57"/>
      <c r="D162" s="57"/>
      <c r="E162" s="57"/>
      <c r="F162" s="57"/>
      <c r="G162" s="57"/>
    </row>
    <row r="163" spans="3:7" s="11" customFormat="1" ht="18.75">
      <c r="C163" s="57"/>
      <c r="D163" s="57"/>
      <c r="E163" s="57"/>
      <c r="F163" s="57"/>
      <c r="G163" s="57"/>
    </row>
    <row r="164" spans="3:7" s="11" customFormat="1" ht="18.75">
      <c r="C164" s="57"/>
      <c r="D164" s="57"/>
      <c r="E164" s="57"/>
      <c r="F164" s="57"/>
      <c r="G164" s="57"/>
    </row>
    <row r="165" spans="3:7" s="11" customFormat="1" ht="18.75">
      <c r="C165" s="57"/>
      <c r="D165" s="57"/>
      <c r="E165" s="57"/>
      <c r="F165" s="57"/>
      <c r="G165" s="57"/>
    </row>
    <row r="166" spans="3:7" s="11" customFormat="1" ht="18.75">
      <c r="C166" s="57"/>
      <c r="D166" s="57"/>
      <c r="E166" s="57"/>
      <c r="F166" s="57"/>
      <c r="G166" s="57"/>
    </row>
    <row r="167" spans="3:7" s="11" customFormat="1" ht="18.75">
      <c r="C167" s="57"/>
      <c r="D167" s="57"/>
      <c r="E167" s="57"/>
      <c r="F167" s="57"/>
      <c r="G167" s="57"/>
    </row>
    <row r="168" spans="3:7" s="11" customFormat="1" ht="18.75">
      <c r="C168" s="57"/>
      <c r="D168" s="57"/>
      <c r="E168" s="57"/>
      <c r="F168" s="57"/>
      <c r="G168" s="57"/>
    </row>
    <row r="169" spans="3:7" s="11" customFormat="1" ht="18.75">
      <c r="C169" s="57"/>
      <c r="D169" s="57"/>
      <c r="E169" s="57"/>
      <c r="F169" s="57"/>
      <c r="G169" s="57"/>
    </row>
    <row r="170" spans="3:7" s="11" customFormat="1" ht="18.75">
      <c r="C170" s="57"/>
      <c r="D170" s="57"/>
      <c r="E170" s="57"/>
      <c r="F170" s="57"/>
      <c r="G170" s="57"/>
    </row>
    <row r="171" spans="3:7" s="11" customFormat="1" ht="18.75">
      <c r="C171" s="57"/>
      <c r="D171" s="57"/>
      <c r="E171" s="57"/>
      <c r="F171" s="57"/>
      <c r="G171" s="57"/>
    </row>
    <row r="172" spans="3:7" s="11" customFormat="1" ht="18.75">
      <c r="C172" s="57"/>
      <c r="D172" s="57"/>
      <c r="E172" s="57"/>
      <c r="F172" s="57"/>
      <c r="G172" s="57"/>
    </row>
    <row r="173" spans="3:7" s="11" customFormat="1" ht="18.75">
      <c r="C173" s="57"/>
      <c r="D173" s="57"/>
      <c r="E173" s="57"/>
      <c r="F173" s="57"/>
      <c r="G173" s="57"/>
    </row>
    <row r="174" spans="3:7" s="11" customFormat="1" ht="18.75">
      <c r="C174" s="57"/>
      <c r="D174" s="57"/>
      <c r="E174" s="57"/>
      <c r="F174" s="57"/>
      <c r="G174" s="57"/>
    </row>
    <row r="175" spans="3:7" s="11" customFormat="1" ht="18.75">
      <c r="C175" s="57"/>
      <c r="D175" s="57"/>
      <c r="E175" s="57"/>
      <c r="F175" s="57"/>
      <c r="G175" s="57"/>
    </row>
    <row r="176" spans="3:7" s="11" customFormat="1" ht="18.75">
      <c r="C176" s="57"/>
      <c r="D176" s="57"/>
      <c r="E176" s="57"/>
      <c r="F176" s="57"/>
      <c r="G176" s="57"/>
    </row>
    <row r="177" spans="3:7" s="11" customFormat="1" ht="18.75">
      <c r="C177" s="57"/>
      <c r="D177" s="57"/>
      <c r="E177" s="57"/>
      <c r="F177" s="57"/>
      <c r="G177" s="57"/>
    </row>
    <row r="178" spans="3:7" s="11" customFormat="1" ht="18.75">
      <c r="C178" s="57"/>
      <c r="D178" s="57"/>
      <c r="E178" s="57"/>
      <c r="F178" s="57"/>
      <c r="G178" s="57"/>
    </row>
    <row r="179" spans="3:7" s="11" customFormat="1" ht="18.75">
      <c r="C179" s="57"/>
      <c r="D179" s="57"/>
      <c r="E179" s="57"/>
      <c r="F179" s="57"/>
      <c r="G179" s="57"/>
    </row>
    <row r="180" spans="3:7" s="11" customFormat="1" ht="18.75">
      <c r="C180" s="57"/>
      <c r="D180" s="57"/>
      <c r="E180" s="57"/>
      <c r="F180" s="57"/>
      <c r="G180" s="57"/>
    </row>
    <row r="181" spans="3:7" s="11" customFormat="1" ht="18.75">
      <c r="C181" s="57"/>
      <c r="D181" s="57"/>
      <c r="E181" s="57"/>
      <c r="F181" s="57"/>
      <c r="G181" s="57"/>
    </row>
    <row r="182" spans="3:7" s="11" customFormat="1" ht="18.75">
      <c r="C182" s="57"/>
      <c r="D182" s="57"/>
      <c r="E182" s="57"/>
      <c r="F182" s="57"/>
      <c r="G182" s="57"/>
    </row>
    <row r="183" spans="3:7" s="11" customFormat="1" ht="18.75">
      <c r="C183" s="57"/>
      <c r="D183" s="57"/>
      <c r="E183" s="57"/>
      <c r="F183" s="57"/>
      <c r="G183" s="57"/>
    </row>
    <row r="184" spans="3:7" s="11" customFormat="1" ht="18.75">
      <c r="C184" s="57"/>
      <c r="D184" s="57"/>
      <c r="E184" s="57"/>
      <c r="F184" s="57"/>
      <c r="G184" s="57"/>
    </row>
    <row r="185" spans="3:7" s="11" customFormat="1" ht="18.75">
      <c r="C185" s="57"/>
      <c r="D185" s="57"/>
      <c r="E185" s="57"/>
      <c r="F185" s="57"/>
      <c r="G185" s="57"/>
    </row>
    <row r="186" spans="3:7" s="11" customFormat="1" ht="18.75">
      <c r="C186" s="57"/>
      <c r="D186" s="57"/>
      <c r="E186" s="57"/>
      <c r="F186" s="57"/>
      <c r="G186" s="57"/>
    </row>
    <row r="187" spans="3:7" s="11" customFormat="1" ht="18.75">
      <c r="C187" s="57"/>
      <c r="D187" s="57"/>
      <c r="E187" s="57"/>
      <c r="F187" s="57"/>
      <c r="G187" s="57"/>
    </row>
    <row r="188" spans="3:7" s="11" customFormat="1" ht="18.75">
      <c r="C188" s="57"/>
      <c r="D188" s="57"/>
      <c r="E188" s="57"/>
      <c r="F188" s="57"/>
      <c r="G188" s="57"/>
    </row>
    <row r="189" spans="3:7" s="11" customFormat="1" ht="18.75">
      <c r="C189" s="57"/>
      <c r="D189" s="57"/>
      <c r="E189" s="57"/>
      <c r="F189" s="57"/>
      <c r="G189" s="57"/>
    </row>
    <row r="190" spans="3:7" s="11" customFormat="1" ht="18.75">
      <c r="C190" s="57"/>
      <c r="D190" s="57"/>
      <c r="E190" s="57"/>
      <c r="F190" s="57"/>
      <c r="G190" s="57"/>
    </row>
    <row r="191" spans="3:7" s="11" customFormat="1" ht="18.75">
      <c r="C191" s="57"/>
      <c r="D191" s="57"/>
      <c r="E191" s="57"/>
      <c r="F191" s="57"/>
      <c r="G191" s="57"/>
    </row>
    <row r="192" spans="3:7" s="11" customFormat="1" ht="18.75">
      <c r="C192" s="57"/>
      <c r="D192" s="57"/>
      <c r="E192" s="57"/>
      <c r="F192" s="57"/>
      <c r="G192" s="57"/>
    </row>
    <row r="193" spans="3:7" s="11" customFormat="1" ht="18.75">
      <c r="C193" s="57"/>
      <c r="D193" s="57"/>
      <c r="E193" s="57"/>
      <c r="F193" s="57"/>
      <c r="G193" s="57"/>
    </row>
    <row r="194" spans="3:7" s="11" customFormat="1" ht="18.75">
      <c r="C194" s="57"/>
      <c r="D194" s="57"/>
      <c r="E194" s="57"/>
      <c r="F194" s="57"/>
      <c r="G194" s="57"/>
    </row>
    <row r="195" spans="3:7" s="11" customFormat="1" ht="18.75">
      <c r="C195" s="57"/>
      <c r="D195" s="57"/>
      <c r="E195" s="57"/>
      <c r="F195" s="57"/>
      <c r="G195" s="57"/>
    </row>
    <row r="196" spans="3:7" s="11" customFormat="1" ht="18.75">
      <c r="C196" s="57"/>
      <c r="D196" s="57"/>
      <c r="E196" s="57"/>
      <c r="F196" s="57"/>
      <c r="G196" s="57"/>
    </row>
    <row r="197" spans="3:7" s="11" customFormat="1" ht="18.75">
      <c r="C197" s="57"/>
      <c r="D197" s="57"/>
      <c r="E197" s="57"/>
      <c r="F197" s="57"/>
      <c r="G197" s="57"/>
    </row>
    <row r="198" spans="3:7" s="11" customFormat="1" ht="18.75">
      <c r="C198" s="57"/>
      <c r="D198" s="57"/>
      <c r="E198" s="57"/>
      <c r="F198" s="57"/>
      <c r="G198" s="57"/>
    </row>
    <row r="199" spans="3:7" s="11" customFormat="1" ht="18.75">
      <c r="C199" s="57"/>
      <c r="D199" s="57"/>
      <c r="E199" s="57"/>
      <c r="F199" s="57"/>
      <c r="G199" s="57"/>
    </row>
    <row r="200" spans="3:7" s="11" customFormat="1" ht="18.75">
      <c r="C200" s="57"/>
      <c r="D200" s="57"/>
      <c r="E200" s="57"/>
      <c r="F200" s="57"/>
      <c r="G200" s="57"/>
    </row>
    <row r="201" spans="3:7" s="11" customFormat="1" ht="18.75">
      <c r="C201" s="57"/>
      <c r="D201" s="57"/>
      <c r="E201" s="57"/>
      <c r="F201" s="57"/>
      <c r="G201" s="57"/>
    </row>
    <row r="202" spans="3:7" s="11" customFormat="1" ht="18.75">
      <c r="C202" s="57"/>
      <c r="D202" s="57"/>
      <c r="E202" s="57"/>
      <c r="F202" s="57"/>
      <c r="G202" s="57"/>
    </row>
    <row r="203" spans="3:7" s="11" customFormat="1" ht="18.75">
      <c r="C203" s="57"/>
      <c r="D203" s="57"/>
      <c r="E203" s="57"/>
      <c r="F203" s="57"/>
      <c r="G203" s="57"/>
    </row>
    <row r="204" spans="3:7" s="11" customFormat="1" ht="18.75">
      <c r="C204" s="57"/>
      <c r="D204" s="57"/>
      <c r="E204" s="57"/>
      <c r="F204" s="57"/>
      <c r="G204" s="57"/>
    </row>
    <row r="205" spans="3:7" s="11" customFormat="1" ht="18.75">
      <c r="C205" s="57"/>
      <c r="D205" s="57"/>
      <c r="E205" s="57"/>
      <c r="F205" s="57"/>
      <c r="G205" s="57"/>
    </row>
    <row r="206" spans="3:7" s="11" customFormat="1" ht="18.75">
      <c r="C206" s="57"/>
      <c r="D206" s="57"/>
      <c r="E206" s="57"/>
      <c r="F206" s="57"/>
      <c r="G206" s="57"/>
    </row>
    <row r="207" spans="3:7" s="11" customFormat="1" ht="18.75">
      <c r="C207" s="57"/>
      <c r="D207" s="57"/>
      <c r="E207" s="57"/>
      <c r="F207" s="57"/>
      <c r="G207" s="57"/>
    </row>
    <row r="208" spans="3:7" s="11" customFormat="1" ht="18.75">
      <c r="C208" s="57"/>
      <c r="D208" s="57"/>
      <c r="E208" s="57"/>
      <c r="F208" s="57"/>
      <c r="G208" s="57"/>
    </row>
    <row r="209" spans="3:7" s="11" customFormat="1" ht="18.75">
      <c r="C209" s="57"/>
      <c r="D209" s="57"/>
      <c r="E209" s="57"/>
      <c r="F209" s="57"/>
      <c r="G209" s="57"/>
    </row>
    <row r="210" spans="3:7" s="11" customFormat="1" ht="18.75">
      <c r="C210" s="57"/>
      <c r="D210" s="57"/>
      <c r="E210" s="57"/>
      <c r="F210" s="57"/>
      <c r="G210" s="57"/>
    </row>
    <row r="211" spans="3:7" s="11" customFormat="1" ht="18.75">
      <c r="C211" s="57"/>
      <c r="D211" s="57"/>
      <c r="E211" s="57"/>
      <c r="F211" s="57"/>
      <c r="G211" s="57"/>
    </row>
    <row r="212" spans="3:7" s="11" customFormat="1" ht="18.75">
      <c r="C212" s="57"/>
      <c r="D212" s="57"/>
      <c r="E212" s="57"/>
      <c r="F212" s="57"/>
      <c r="G212" s="57"/>
    </row>
    <row r="213" spans="3:7" s="11" customFormat="1" ht="18.75">
      <c r="C213" s="57"/>
      <c r="D213" s="57"/>
      <c r="E213" s="57"/>
      <c r="F213" s="57"/>
      <c r="G213" s="57"/>
    </row>
    <row r="214" spans="3:7" s="11" customFormat="1" ht="18.75">
      <c r="C214" s="57"/>
      <c r="D214" s="57"/>
      <c r="E214" s="57"/>
      <c r="F214" s="57"/>
      <c r="G214" s="57"/>
    </row>
    <row r="215" spans="3:7" s="11" customFormat="1" ht="18.75">
      <c r="C215" s="57"/>
      <c r="D215" s="57"/>
      <c r="E215" s="57"/>
      <c r="F215" s="57"/>
      <c r="G215" s="57"/>
    </row>
    <row r="216" spans="3:7" s="11" customFormat="1" ht="18.75">
      <c r="C216" s="57"/>
      <c r="D216" s="57"/>
      <c r="E216" s="57"/>
      <c r="F216" s="57"/>
      <c r="G216" s="57"/>
    </row>
    <row r="217" spans="3:7" s="11" customFormat="1" ht="18.75">
      <c r="C217" s="57"/>
      <c r="D217" s="57"/>
      <c r="E217" s="57"/>
      <c r="F217" s="57"/>
      <c r="G217" s="57"/>
    </row>
    <row r="218" spans="3:7" s="11" customFormat="1" ht="18.75">
      <c r="C218" s="57"/>
      <c r="D218" s="57"/>
      <c r="E218" s="57"/>
      <c r="F218" s="57"/>
      <c r="G218" s="57"/>
    </row>
    <row r="219" spans="3:7" s="11" customFormat="1" ht="18.75">
      <c r="C219" s="57"/>
      <c r="D219" s="57"/>
      <c r="E219" s="57"/>
      <c r="F219" s="57"/>
      <c r="G219" s="57"/>
    </row>
    <row r="220" spans="3:7" s="11" customFormat="1" ht="18.75">
      <c r="C220" s="57"/>
      <c r="D220" s="57"/>
      <c r="E220" s="57"/>
      <c r="F220" s="57"/>
      <c r="G220" s="57"/>
    </row>
    <row r="221" spans="3:7" s="11" customFormat="1" ht="18.75">
      <c r="C221" s="57"/>
      <c r="D221" s="57"/>
      <c r="E221" s="57"/>
      <c r="F221" s="57"/>
      <c r="G221" s="57"/>
    </row>
    <row r="222" spans="3:7" s="11" customFormat="1" ht="18.75">
      <c r="C222" s="57"/>
      <c r="D222" s="57"/>
      <c r="E222" s="57"/>
      <c r="F222" s="57"/>
      <c r="G222" s="57"/>
    </row>
    <row r="223" spans="3:7" s="11" customFormat="1" ht="18.75">
      <c r="C223" s="57"/>
      <c r="D223" s="57"/>
      <c r="E223" s="57"/>
      <c r="F223" s="57"/>
      <c r="G223" s="57"/>
    </row>
    <row r="224" spans="3:7" s="11" customFormat="1" ht="18.75">
      <c r="C224" s="57"/>
      <c r="D224" s="57"/>
      <c r="E224" s="57"/>
      <c r="F224" s="57"/>
      <c r="G224" s="57"/>
    </row>
    <row r="225" spans="3:7" s="11" customFormat="1" ht="18.75">
      <c r="C225" s="57"/>
      <c r="D225" s="57"/>
      <c r="E225" s="57"/>
      <c r="F225" s="57"/>
      <c r="G225" s="57"/>
    </row>
    <row r="226" spans="3:7" s="11" customFormat="1" ht="18.75">
      <c r="C226" s="57"/>
      <c r="D226" s="57"/>
      <c r="E226" s="57"/>
      <c r="F226" s="57"/>
      <c r="G226" s="57"/>
    </row>
    <row r="227" spans="3:7" s="11" customFormat="1" ht="18.75">
      <c r="C227" s="57"/>
      <c r="D227" s="57"/>
      <c r="E227" s="57"/>
      <c r="F227" s="57"/>
      <c r="G227" s="57"/>
    </row>
    <row r="228" spans="3:7" s="11" customFormat="1" ht="18.75">
      <c r="C228" s="57"/>
      <c r="D228" s="57"/>
      <c r="E228" s="57"/>
      <c r="F228" s="57"/>
      <c r="G228" s="57"/>
    </row>
    <row r="229" spans="3:7" s="11" customFormat="1" ht="18.75">
      <c r="C229" s="57"/>
      <c r="D229" s="57"/>
      <c r="E229" s="57"/>
      <c r="F229" s="57"/>
      <c r="G229" s="57"/>
    </row>
    <row r="230" spans="3:7" s="11" customFormat="1" ht="18.75">
      <c r="C230" s="57"/>
      <c r="D230" s="57"/>
      <c r="E230" s="57"/>
      <c r="F230" s="57"/>
      <c r="G230" s="57"/>
    </row>
    <row r="231" spans="3:7" s="11" customFormat="1" ht="18.75">
      <c r="C231" s="57"/>
      <c r="D231" s="57"/>
      <c r="E231" s="57"/>
      <c r="F231" s="57"/>
      <c r="G231" s="57"/>
    </row>
    <row r="232" spans="3:7" s="11" customFormat="1" ht="18.75">
      <c r="C232" s="57"/>
      <c r="D232" s="57"/>
      <c r="E232" s="57"/>
      <c r="F232" s="57"/>
      <c r="G232" s="57"/>
    </row>
    <row r="233" spans="3:7" s="11" customFormat="1" ht="18.75">
      <c r="C233" s="57"/>
      <c r="D233" s="57"/>
      <c r="E233" s="57"/>
      <c r="F233" s="57"/>
      <c r="G233" s="57"/>
    </row>
    <row r="234" spans="3:7" s="11" customFormat="1" ht="18.75">
      <c r="C234" s="57"/>
      <c r="D234" s="57"/>
      <c r="E234" s="57"/>
      <c r="F234" s="57"/>
      <c r="G234" s="57"/>
    </row>
    <row r="235" spans="3:7" s="11" customFormat="1" ht="18.75">
      <c r="C235" s="57"/>
      <c r="D235" s="57"/>
      <c r="E235" s="57"/>
      <c r="F235" s="57"/>
      <c r="G235" s="57"/>
    </row>
    <row r="236" spans="3:7" s="11" customFormat="1" ht="18.75">
      <c r="C236" s="57"/>
      <c r="D236" s="57"/>
      <c r="E236" s="57"/>
      <c r="F236" s="57"/>
      <c r="G236" s="57"/>
    </row>
    <row r="237" spans="3:7" s="11" customFormat="1" ht="18.75">
      <c r="C237" s="57"/>
      <c r="D237" s="57"/>
      <c r="E237" s="57"/>
      <c r="F237" s="57"/>
      <c r="G237" s="57"/>
    </row>
    <row r="238" spans="3:7" s="11" customFormat="1" ht="18.75">
      <c r="C238" s="57"/>
      <c r="D238" s="57"/>
      <c r="E238" s="57"/>
      <c r="F238" s="57"/>
      <c r="G238" s="57"/>
    </row>
    <row r="239" spans="3:7" s="11" customFormat="1" ht="18.75">
      <c r="C239" s="57"/>
      <c r="D239" s="57"/>
      <c r="E239" s="57"/>
      <c r="F239" s="57"/>
      <c r="G239" s="57"/>
    </row>
    <row r="240" spans="3:7" s="11" customFormat="1" ht="18.75">
      <c r="C240" s="57"/>
      <c r="D240" s="57"/>
      <c r="E240" s="57"/>
      <c r="F240" s="57"/>
      <c r="G240" s="57"/>
    </row>
    <row r="241" spans="3:7" s="11" customFormat="1" ht="18.75">
      <c r="C241" s="57"/>
      <c r="D241" s="57"/>
      <c r="E241" s="57"/>
      <c r="F241" s="57"/>
      <c r="G241" s="57"/>
    </row>
    <row r="242" spans="3:7" s="11" customFormat="1" ht="18.75">
      <c r="C242" s="57"/>
      <c r="D242" s="57"/>
      <c r="E242" s="57"/>
      <c r="F242" s="57"/>
      <c r="G242" s="57"/>
    </row>
    <row r="243" spans="3:7" s="11" customFormat="1" ht="18.75">
      <c r="C243" s="57"/>
      <c r="D243" s="57"/>
      <c r="E243" s="57"/>
      <c r="F243" s="57"/>
      <c r="G243" s="57"/>
    </row>
    <row r="244" spans="3:7" s="11" customFormat="1" ht="18.75">
      <c r="C244" s="57"/>
      <c r="D244" s="57"/>
      <c r="E244" s="57"/>
      <c r="F244" s="57"/>
      <c r="G244" s="57"/>
    </row>
    <row r="245" spans="3:7" s="11" customFormat="1" ht="18.75">
      <c r="C245" s="57"/>
      <c r="D245" s="57"/>
      <c r="E245" s="57"/>
      <c r="F245" s="57"/>
      <c r="G245" s="57"/>
    </row>
  </sheetData>
  <mergeCells count="8">
    <mergeCell ref="A87:B87"/>
    <mergeCell ref="D9:G9"/>
    <mergeCell ref="A8:E8"/>
    <mergeCell ref="B1:D1"/>
    <mergeCell ref="B2:G2"/>
    <mergeCell ref="C3:G3"/>
    <mergeCell ref="C4:G4"/>
    <mergeCell ref="C5:G5"/>
  </mergeCells>
  <printOptions/>
  <pageMargins left="0.75" right="0.75" top="1" bottom="1" header="0.5" footer="0.5"/>
  <pageSetup horizontalDpi="600" verticalDpi="600" orientation="landscape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2007-09-26T13:15:12Z</cp:lastPrinted>
  <dcterms:created xsi:type="dcterms:W3CDTF">2004-11-28T14:17:07Z</dcterms:created>
  <dcterms:modified xsi:type="dcterms:W3CDTF">2007-10-23T08:03:13Z</dcterms:modified>
  <cp:category/>
  <cp:version/>
  <cp:contentType/>
  <cp:contentStatus/>
</cp:coreProperties>
</file>