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Районы" sheetId="1" r:id="rId1"/>
    <sheet name="Отделы" sheetId="2" r:id="rId2"/>
    <sheet name="Сводная таблица" sheetId="3" r:id="rId3"/>
    <sheet name="Формы" sheetId="4" r:id="rId4"/>
  </sheets>
  <definedNames>
    <definedName name="_xlnm.Print_Area" localSheetId="1">'Отделы'!$A$98:$J$141</definedName>
    <definedName name="_xlnm.Print_Area" localSheetId="0">'Районы'!$A$229:$J$257</definedName>
    <definedName name="_xlnm.Print_Area" localSheetId="2">'Сводная таблица'!$A$2:$J$7587</definedName>
    <definedName name="_xlnm.Print_Area" localSheetId="3">'Формы'!$A$1:$H$29</definedName>
  </definedNames>
  <calcPr fullCalcOnLoad="1"/>
</workbook>
</file>

<file path=xl/sharedStrings.xml><?xml version="1.0" encoding="utf-8"?>
<sst xmlns="http://schemas.openxmlformats.org/spreadsheetml/2006/main" count="435" uniqueCount="320">
  <si>
    <t>№
п/п</t>
  </si>
  <si>
    <t>Наименование 
организации</t>
  </si>
  <si>
    <t>Электроэнергия</t>
  </si>
  <si>
    <t>тыс. кВт/ч.</t>
  </si>
  <si>
    <t>Тепловая
энергия</t>
  </si>
  <si>
    <t>тыс.
руб.
(с НДС)</t>
  </si>
  <si>
    <t>Гкал</t>
  </si>
  <si>
    <t>Водопотребление</t>
  </si>
  <si>
    <t>Водоотведение</t>
  </si>
  <si>
    <t>Детский сад №4</t>
  </si>
  <si>
    <t>Детский сад №5</t>
  </si>
  <si>
    <t>Детский сад №14</t>
  </si>
  <si>
    <t>Детский сад №26</t>
  </si>
  <si>
    <t>Детский сад №53</t>
  </si>
  <si>
    <t>Детский сад №78</t>
  </si>
  <si>
    <t>Детский сад №99</t>
  </si>
  <si>
    <t>Детский сад №104</t>
  </si>
  <si>
    <t>Детский сад №114</t>
  </si>
  <si>
    <t>Детский сад №115</t>
  </si>
  <si>
    <t>Детский сад №131</t>
  </si>
  <si>
    <t>Школа №3</t>
  </si>
  <si>
    <t>Школа №16</t>
  </si>
  <si>
    <t>Школа №17</t>
  </si>
  <si>
    <t>Школа №27</t>
  </si>
  <si>
    <t>Школа №28</t>
  </si>
  <si>
    <t>Школа №34</t>
  </si>
  <si>
    <t>Школа №39</t>
  </si>
  <si>
    <t>Школа №42</t>
  </si>
  <si>
    <t>Школа №45</t>
  </si>
  <si>
    <t>Школа №46</t>
  </si>
  <si>
    <t>Школа №48</t>
  </si>
  <si>
    <t>Детский дом "Надежда"</t>
  </si>
  <si>
    <t>Вечерняя школа №3</t>
  </si>
  <si>
    <t>Детская музыкальная школа</t>
  </si>
  <si>
    <t>Детская музыкальная школа 
пос. Прибрежное</t>
  </si>
  <si>
    <t>Дом творчества</t>
  </si>
  <si>
    <t>Итого</t>
  </si>
  <si>
    <t>Здравоохранение</t>
  </si>
  <si>
    <t>Детская поликлиника №4</t>
  </si>
  <si>
    <t>Роддом №2</t>
  </si>
  <si>
    <t>МП ПАРК "Балтийский"</t>
  </si>
  <si>
    <t>Социальная политика</t>
  </si>
  <si>
    <t>Администрация</t>
  </si>
  <si>
    <t>Администрация района</t>
  </si>
  <si>
    <t>Военкомат района</t>
  </si>
  <si>
    <t>Итого по району:</t>
  </si>
  <si>
    <r>
      <t xml:space="preserve">Главные распорядители бюджетных средств
Балтийский район
</t>
    </r>
    <r>
      <rPr>
        <b/>
        <u val="single"/>
        <sz val="12"/>
        <rFont val="Arial"/>
        <family val="2"/>
      </rPr>
      <t>Образование</t>
    </r>
  </si>
  <si>
    <r>
      <t>Ленинградский район</t>
    </r>
    <r>
      <rPr>
        <sz val="14"/>
        <rFont val="Arial Cyr"/>
        <family val="0"/>
      </rPr>
      <t xml:space="preserve">
</t>
    </r>
    <r>
      <rPr>
        <b/>
        <u val="single"/>
        <sz val="12"/>
        <rFont val="Arial Cyr"/>
        <family val="2"/>
      </rPr>
      <t>Образование</t>
    </r>
  </si>
  <si>
    <t>Детский сад №11</t>
  </si>
  <si>
    <t>Детский сад №19</t>
  </si>
  <si>
    <t>Детский сад №28</t>
  </si>
  <si>
    <t>Детский сад №35</t>
  </si>
  <si>
    <t>Детский сад №61</t>
  </si>
  <si>
    <t>Детский сад №68</t>
  </si>
  <si>
    <t>Детский сад №24</t>
  </si>
  <si>
    <t>Детский сад №42</t>
  </si>
  <si>
    <t>Детский сад №76</t>
  </si>
  <si>
    <t>Детский сад №87</t>
  </si>
  <si>
    <t>Детский сад №94</t>
  </si>
  <si>
    <t>Детский сад №98</t>
  </si>
  <si>
    <t>Детский сад №101</t>
  </si>
  <si>
    <t>Детский сад №111</t>
  </si>
  <si>
    <t>Детский сад №116</t>
  </si>
  <si>
    <t>Детский сад №133</t>
  </si>
  <si>
    <t>Детский сад №134</t>
  </si>
  <si>
    <t>Школа №8</t>
  </si>
  <si>
    <t>Школа №44</t>
  </si>
  <si>
    <t>Школа №2</t>
  </si>
  <si>
    <t>Школа №7</t>
  </si>
  <si>
    <t>Школа №13</t>
  </si>
  <si>
    <t>Школа №24</t>
  </si>
  <si>
    <t>Школа №25</t>
  </si>
  <si>
    <t>Школа №30</t>
  </si>
  <si>
    <t>Школа №31</t>
  </si>
  <si>
    <t>Школа №33</t>
  </si>
  <si>
    <t>Школа №36</t>
  </si>
  <si>
    <t>Вечерняя школа №2</t>
  </si>
  <si>
    <t>Детский дом №1</t>
  </si>
  <si>
    <t>Интернат №1</t>
  </si>
  <si>
    <t>Интернат слабослышащих детей</t>
  </si>
  <si>
    <t>УПК</t>
  </si>
  <si>
    <t>ДЮЦ</t>
  </si>
  <si>
    <t>Детская школа искусств</t>
  </si>
  <si>
    <t>Детская музыкальная школа
 им. Гофмана</t>
  </si>
  <si>
    <t>Поликлиника №1</t>
  </si>
  <si>
    <t>Поликлиника №2</t>
  </si>
  <si>
    <t>Поликлиника №8</t>
  </si>
  <si>
    <t>Детская поликлиника №1</t>
  </si>
  <si>
    <t>Детская поликлиника №2</t>
  </si>
  <si>
    <t>Детская поликлиника №6</t>
  </si>
  <si>
    <t>Женская консультация</t>
  </si>
  <si>
    <t>Культура</t>
  </si>
  <si>
    <t>Парк "Юность"</t>
  </si>
  <si>
    <r>
      <t xml:space="preserve">Московский район
</t>
    </r>
    <r>
      <rPr>
        <b/>
        <u val="single"/>
        <sz val="12"/>
        <rFont val="Arial Cyr"/>
        <family val="2"/>
      </rPr>
      <t>Образование</t>
    </r>
  </si>
  <si>
    <t>Детский сад №6</t>
  </si>
  <si>
    <t>Детский сад №9</t>
  </si>
  <si>
    <t>Детский сад №12</t>
  </si>
  <si>
    <t>Детский сад №21</t>
  </si>
  <si>
    <t>Детский сад №27</t>
  </si>
  <si>
    <t>Детский сад №43</t>
  </si>
  <si>
    <t>Детский сад №49</t>
  </si>
  <si>
    <t>Детский сад №70</t>
  </si>
  <si>
    <t>Детский сад №86</t>
  </si>
  <si>
    <t>Детский сад №90</t>
  </si>
  <si>
    <t>Детский сад №113</t>
  </si>
  <si>
    <t>Детский сад №136</t>
  </si>
  <si>
    <t>Школа №5</t>
  </si>
  <si>
    <t>Школа №6</t>
  </si>
  <si>
    <t>Школа №12</t>
  </si>
  <si>
    <t>Школа №22</t>
  </si>
  <si>
    <t>Школа №26</t>
  </si>
  <si>
    <t>Школа №29</t>
  </si>
  <si>
    <t>Школа №15</t>
  </si>
  <si>
    <t>Школа №55</t>
  </si>
  <si>
    <t>Центр образования</t>
  </si>
  <si>
    <t>Детский юношеский центр</t>
  </si>
  <si>
    <t>Детский дом "Факел"</t>
  </si>
  <si>
    <t>Городская больница №5</t>
  </si>
  <si>
    <t>Роддом №3</t>
  </si>
  <si>
    <t>Областной дом ребёнка</t>
  </si>
  <si>
    <t>Объединение подростковых клубов</t>
  </si>
  <si>
    <r>
      <t xml:space="preserve">Октябрьский район
</t>
    </r>
    <r>
      <rPr>
        <b/>
        <u val="single"/>
        <sz val="12"/>
        <rFont val="Arial Cyr"/>
        <family val="2"/>
      </rPr>
      <t>Образование</t>
    </r>
  </si>
  <si>
    <t>Детский сад №2</t>
  </si>
  <si>
    <t>Детский сад №7</t>
  </si>
  <si>
    <t>Детский сад №13</t>
  </si>
  <si>
    <t>Детский сад №31</t>
  </si>
  <si>
    <t>Детский сад №73</t>
  </si>
  <si>
    <t>Детский сад №77</t>
  </si>
  <si>
    <t>Детский сад №79</t>
  </si>
  <si>
    <t>Детский сад №100</t>
  </si>
  <si>
    <t>Детский сад №128</t>
  </si>
  <si>
    <t>Школа №9</t>
  </si>
  <si>
    <t>Школа №14</t>
  </si>
  <si>
    <t>Школа №19</t>
  </si>
  <si>
    <t>Школа №21</t>
  </si>
  <si>
    <t>Школа №47</t>
  </si>
  <si>
    <t>Школа №53</t>
  </si>
  <si>
    <t>Школа №54</t>
  </si>
  <si>
    <t>вечерняя средняя школа №6</t>
  </si>
  <si>
    <t>Детский дом</t>
  </si>
  <si>
    <t>Лагерь труда и отдыха</t>
  </si>
  <si>
    <t>Детская школа искусств
пос. Космодемьянского</t>
  </si>
  <si>
    <t>Городская больница №1</t>
  </si>
  <si>
    <t>Городская больница №6</t>
  </si>
  <si>
    <t>Детская больница №3</t>
  </si>
  <si>
    <t>Поликлиника №6</t>
  </si>
  <si>
    <t>Дом культуры "Машиностроитель"</t>
  </si>
  <si>
    <t>Центральный район</t>
  </si>
  <si>
    <r>
      <t xml:space="preserve">Центральный район
</t>
    </r>
    <r>
      <rPr>
        <b/>
        <u val="single"/>
        <sz val="12"/>
        <rFont val="Arial Cyr"/>
        <family val="2"/>
      </rPr>
      <t>Образование</t>
    </r>
  </si>
  <si>
    <t>Гимназия №1</t>
  </si>
  <si>
    <t>Школа №10</t>
  </si>
  <si>
    <t>Школа №11</t>
  </si>
  <si>
    <t>Школа №40</t>
  </si>
  <si>
    <t>Школа №43</t>
  </si>
  <si>
    <t>Школа №50</t>
  </si>
  <si>
    <t>Школа №51</t>
  </si>
  <si>
    <t>Школа №20</t>
  </si>
  <si>
    <t>Интернат №3</t>
  </si>
  <si>
    <t>Интернат слабовидящих детей</t>
  </si>
  <si>
    <t>Детский сад №17</t>
  </si>
  <si>
    <t>Детский сад №18</t>
  </si>
  <si>
    <t>Детский сад №44</t>
  </si>
  <si>
    <t>Детский сад №47</t>
  </si>
  <si>
    <t>Детский сад №51</t>
  </si>
  <si>
    <t>Детский сад №52</t>
  </si>
  <si>
    <t>Детский сад №102</t>
  </si>
  <si>
    <t>Детский сад №95</t>
  </si>
  <si>
    <t>Детский сад №119</t>
  </si>
  <si>
    <t>Детский сад №122</t>
  </si>
  <si>
    <t>Детский сад №30</t>
  </si>
  <si>
    <t>Учебно-производственный комплекс</t>
  </si>
  <si>
    <t xml:space="preserve">Детский дом </t>
  </si>
  <si>
    <t>Всего</t>
  </si>
  <si>
    <t>_______________________________________</t>
  </si>
  <si>
    <t>Балтийский район</t>
  </si>
  <si>
    <t>Ленинградский район</t>
  </si>
  <si>
    <t>Московский район</t>
  </si>
  <si>
    <t>Октябрьский район</t>
  </si>
  <si>
    <t>Управление образования</t>
  </si>
  <si>
    <t>Отдел по культуре</t>
  </si>
  <si>
    <t>Мэрия</t>
  </si>
  <si>
    <t>Всего по городу</t>
  </si>
  <si>
    <r>
      <t>тыс.м</t>
    </r>
    <r>
      <rPr>
        <b/>
        <vertAlign val="superscript"/>
        <sz val="10"/>
        <rFont val="Arial"/>
        <family val="2"/>
      </rPr>
      <t>3</t>
    </r>
  </si>
  <si>
    <t>Управление здравоохранения</t>
  </si>
  <si>
    <t>Управление труда и социального 
развития</t>
  </si>
  <si>
    <t>Отдел по делам молодёжи</t>
  </si>
  <si>
    <t>Отдел физкультуры и спорта</t>
  </si>
  <si>
    <t>Родильный дом №4</t>
  </si>
  <si>
    <t>Детская поликлиника №5</t>
  </si>
  <si>
    <t>Областной педагогический лицей</t>
  </si>
  <si>
    <t>Городская больница №3</t>
  </si>
  <si>
    <t>Гимназия №32</t>
  </si>
  <si>
    <t>Лицей №18</t>
  </si>
  <si>
    <t>Лицей №23</t>
  </si>
  <si>
    <t>Лицей №35</t>
  </si>
  <si>
    <t>Лицей №49</t>
  </si>
  <si>
    <t>Школа №38</t>
  </si>
  <si>
    <t>Школа №41</t>
  </si>
  <si>
    <t>Школа №52</t>
  </si>
  <si>
    <t>Детский дом "Гаврош"</t>
  </si>
  <si>
    <t>СЮТ</t>
  </si>
  <si>
    <t>С/к "Юность"</t>
  </si>
  <si>
    <t>Многопрофильная больница</t>
  </si>
  <si>
    <t>Инфекционная больница</t>
  </si>
  <si>
    <t>Психиатрическая больница</t>
  </si>
  <si>
    <t>Детская инфекционная больница №4</t>
  </si>
  <si>
    <t>Дом сестринского ухода</t>
  </si>
  <si>
    <t>Молочная кухня</t>
  </si>
  <si>
    <t>Поликлиника №7</t>
  </si>
  <si>
    <t>Центр восстановительного лечения 
(ул. Мариупольская в здании д/сада)</t>
  </si>
  <si>
    <t>ИТОГО:</t>
  </si>
  <si>
    <t>Управление труда и социального развития</t>
  </si>
  <si>
    <t>Приют №1</t>
  </si>
  <si>
    <t>Дом ветеранов</t>
  </si>
  <si>
    <t>Дом-интернат для престарелых</t>
  </si>
  <si>
    <t>Центр социальной помощи</t>
  </si>
  <si>
    <t>Центр помощи семьи и детям</t>
  </si>
  <si>
    <t>Центр социально-трудовой 
реабилитации</t>
  </si>
  <si>
    <t>Центр социального обслуживания</t>
  </si>
  <si>
    <t>Дом интернат милосердия для 
пожилых людей и детей инвалидов</t>
  </si>
  <si>
    <t>МУ СРЦН "Мост"</t>
  </si>
  <si>
    <t>ДЮСШ по водным видам спорта</t>
  </si>
  <si>
    <t>Отдел культуры</t>
  </si>
  <si>
    <t>Городская централизованная 
библиотечная система</t>
  </si>
  <si>
    <t>Клуб "Октябрьский"</t>
  </si>
  <si>
    <t>Дом искусств</t>
  </si>
  <si>
    <t>Зоопарк</t>
  </si>
  <si>
    <t>Детская музыкальная школа Глиэра</t>
  </si>
  <si>
    <t>Детская художественная школа</t>
  </si>
  <si>
    <t>детская музыкально-хоровая школа 
мальчиков</t>
  </si>
  <si>
    <t>Отдел физической культуры и спорта</t>
  </si>
  <si>
    <t>Получатели бюджетных средств</t>
  </si>
  <si>
    <t>Мэрия города Калининграда</t>
  </si>
  <si>
    <t>Управление ГО и ЧС</t>
  </si>
  <si>
    <t>Межрайонный отдел милиции</t>
  </si>
  <si>
    <t>________________________________________</t>
  </si>
  <si>
    <t>Больница скорой медицинской помощи</t>
  </si>
  <si>
    <t>Станция скорой помощи</t>
  </si>
  <si>
    <t>Детская городская больница №1</t>
  </si>
  <si>
    <t>Стоматологическая поликлиника №2</t>
  </si>
  <si>
    <t>Детская стоматологическая 
поликлиника</t>
  </si>
  <si>
    <t>Турбаза</t>
  </si>
  <si>
    <t>МДОУ д/сад №16</t>
  </si>
  <si>
    <t>МДОУ д/сад №17-к</t>
  </si>
  <si>
    <t>МДОУ д/сад №19</t>
  </si>
  <si>
    <t>МДОУ д/сад №30</t>
  </si>
  <si>
    <t>МДОУ д/сад №31</t>
  </si>
  <si>
    <t>МДОУ д/сад №36</t>
  </si>
  <si>
    <t>МДОУ д/сад №40</t>
  </si>
  <si>
    <t>МДОУ д/сад №46</t>
  </si>
  <si>
    <t>МДОУ д/сад №71</t>
  </si>
  <si>
    <t>МДОУ д/сад №83</t>
  </si>
  <si>
    <t>МДОУ д/сад №105</t>
  </si>
  <si>
    <t>МДОУ д/сад №107</t>
  </si>
  <si>
    <t>МДОУ д/сад №110</t>
  </si>
  <si>
    <t>МДОУ д/сад №121</t>
  </si>
  <si>
    <t>МДОУ д/сад №124</t>
  </si>
  <si>
    <t>МДОУ д/сад №127</t>
  </si>
  <si>
    <t>МДОУ д/сад №130</t>
  </si>
  <si>
    <t>СДЮСШОР №1</t>
  </si>
  <si>
    <t>СДЮСШОР №2</t>
  </si>
  <si>
    <t>СДЮСШОР №5</t>
  </si>
  <si>
    <t>СДЮСШОР №4</t>
  </si>
  <si>
    <t>СДЮСШОР №7</t>
  </si>
  <si>
    <t>СДЮСШОР №8</t>
  </si>
  <si>
    <t>СДЮСШОР №9</t>
  </si>
  <si>
    <t>СДЮСШОР №10</t>
  </si>
  <si>
    <t>ДЮСТШ №11</t>
  </si>
  <si>
    <t>ДОЛ "Чайка"</t>
  </si>
  <si>
    <t>ДСОЛ "Им. В. Терешковой"</t>
  </si>
  <si>
    <t>ДСОЛ "Юность"</t>
  </si>
  <si>
    <t>Интернат</t>
  </si>
  <si>
    <t>Школа №4</t>
  </si>
  <si>
    <t>ДМ СОЛ "Огонёк"</t>
  </si>
  <si>
    <t>МУ КМКДЦ "Золотой осьминог"</t>
  </si>
  <si>
    <t>МУП "ССМ"</t>
  </si>
  <si>
    <t>МУС "Центр здоровья"</t>
  </si>
  <si>
    <t>ДЮСШ "Морская школа"</t>
  </si>
  <si>
    <t>ИТОГО ПО ОТДЕЛАМ:</t>
  </si>
  <si>
    <t>ОББУ</t>
  </si>
  <si>
    <t>Детский сад №64</t>
  </si>
  <si>
    <t>Школа №37</t>
  </si>
  <si>
    <t>Центр реабилизации</t>
  </si>
  <si>
    <t>Упрвление здравоохранения</t>
  </si>
  <si>
    <r>
      <t xml:space="preserve"> Распорядители бюджетных средств
</t>
    </r>
    <r>
      <rPr>
        <b/>
        <u val="single"/>
        <sz val="12"/>
        <rFont val="Arial"/>
        <family val="2"/>
      </rPr>
      <t>Управление образования</t>
    </r>
    <r>
      <rPr>
        <b/>
        <u val="single"/>
        <sz val="14"/>
        <rFont val="Arial"/>
        <family val="2"/>
      </rPr>
      <t xml:space="preserve">
</t>
    </r>
  </si>
  <si>
    <t>Центр жилищных субсидий</t>
  </si>
  <si>
    <r>
      <t xml:space="preserve">СВОДНАЯ ТАБЛИЦА
</t>
    </r>
    <r>
      <rPr>
        <sz val="12"/>
        <rFont val="Arial Cyr"/>
        <family val="2"/>
      </rPr>
      <t>Лимита на электрическую и тепловую энергию, водоснабжение и водоотведение
в натуральном и стоимостном выражении
на 2004 год</t>
    </r>
  </si>
  <si>
    <r>
      <t>Информация</t>
    </r>
    <r>
      <rPr>
        <sz val="12"/>
        <rFont val="Arial Cyr"/>
        <family val="0"/>
      </rPr>
      <t xml:space="preserve">
об использовании и экономии  топливно-энергетических ресурсов за …… кварталы 2004 года</t>
    </r>
  </si>
  <si>
    <t>1. Электриеческая энергия</t>
  </si>
  <si>
    <t>№№
п.п.</t>
  </si>
  <si>
    <t>Наименование юридических
 лиц бюджетной сферы</t>
  </si>
  <si>
    <t>Экономия
(перерасход)
тыс. руб</t>
  </si>
  <si>
    <t>Установленный лимит 
за 2004 г.</t>
  </si>
  <si>
    <t>Фактический уровень рассходов
за кварталы 2004 г.</t>
  </si>
  <si>
    <t>тыс. кВт/ч</t>
  </si>
  <si>
    <t>тыс. руб</t>
  </si>
  <si>
    <t>начисленно</t>
  </si>
  <si>
    <t>оплачено</t>
  </si>
  <si>
    <t>…</t>
  </si>
  <si>
    <t>2. Тепловая энергия</t>
  </si>
  <si>
    <t>3.Водопотребление / водоотведение</t>
  </si>
  <si>
    <t>ИТОГО (общая экономия п.п. 1,2,3.)</t>
  </si>
  <si>
    <t>Парк им. 40 - летия ВЛКСМ</t>
  </si>
  <si>
    <t>Обьединение подростковых клубов</t>
  </si>
  <si>
    <t>Примечание:</t>
  </si>
  <si>
    <t>водопотр.</t>
  </si>
  <si>
    <t>водоотвед.</t>
  </si>
  <si>
    <t>Приложение №1
к постановлению мэра
г. Калининграда
от "___" _________ 2004г № _____</t>
  </si>
  <si>
    <t>763 р</t>
  </si>
  <si>
    <t>8,5р</t>
  </si>
  <si>
    <t>2,06р</t>
  </si>
  <si>
    <t>Приложение №2
к постановлению мэра
г. Калининграда
от "___" _________ 2004г № _____</t>
  </si>
  <si>
    <t>Утвержденный тариф</t>
  </si>
  <si>
    <t>на 2004 год</t>
  </si>
  <si>
    <t>Приложение №3
к постановлению мэра
г. Калининграда
от "___" _________ 2004 г № _____</t>
  </si>
  <si>
    <t>эл. 
энергия</t>
  </si>
  <si>
    <t xml:space="preserve">тепл. 
энергия </t>
  </si>
  <si>
    <t>Приложение №4
к постановлению мэра
г. Калининграда
от "___"___________ 2004 г №______</t>
  </si>
  <si>
    <t>45453.7</t>
  </si>
  <si>
    <t xml:space="preserve">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</si>
</sst>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FC19]d\ mmmm\ yyyy\ &quot;г.&quot;"/>
    <numFmt numFmtId="175" formatCode="0.00,\р\у\б"/>
    <numFmt numFmtId="176" formatCode="#,##0.00&quot;р.&quot;"/>
  </numFmts>
  <fonts count="16">
    <font>
      <sz val="10"/>
      <name val="Arial Cyr"/>
      <family val="0"/>
    </font>
    <font>
      <sz val="10"/>
      <name val="Arial"/>
      <family val="0"/>
    </font>
    <font>
      <b/>
      <u val="single"/>
      <sz val="14"/>
      <name val="Arial"/>
      <family val="2"/>
    </font>
    <font>
      <sz val="8"/>
      <name val="Arial Cyr"/>
      <family val="0"/>
    </font>
    <font>
      <b/>
      <u val="single"/>
      <sz val="14"/>
      <name val="Arial Cyr"/>
      <family val="2"/>
    </font>
    <font>
      <b/>
      <u val="single"/>
      <sz val="12"/>
      <name val="Arial Cyr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u val="single"/>
      <sz val="12"/>
      <name val="Arial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18" applyBorder="1" applyAlignment="1">
      <alignment horizontal="center" vertical="center"/>
      <protection/>
    </xf>
    <xf numFmtId="0" fontId="1" fillId="0" borderId="1" xfId="18" applyBorder="1">
      <alignment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18" applyFill="1" applyBorder="1" applyAlignment="1">
      <alignment horizontal="center" vertical="center"/>
      <protection/>
    </xf>
    <xf numFmtId="0" fontId="1" fillId="0" borderId="1" xfId="18" applyFont="1" applyBorder="1">
      <alignment/>
      <protection/>
    </xf>
    <xf numFmtId="0" fontId="0" fillId="0" borderId="1" xfId="0" applyBorder="1" applyAlignment="1">
      <alignment horizontal="center" vertical="center"/>
    </xf>
    <xf numFmtId="0" fontId="1" fillId="0" borderId="1" xfId="18" applyFont="1" applyFill="1" applyBorder="1">
      <alignment/>
      <protection/>
    </xf>
    <xf numFmtId="0" fontId="1" fillId="0" borderId="1" xfId="18" applyFont="1" applyFill="1" applyBorder="1" applyAlignment="1">
      <alignment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3" fillId="0" borderId="1" xfId="18" applyFont="1" applyBorder="1" applyAlignment="1">
      <alignment horizontal="center" vertical="center" wrapText="1"/>
      <protection/>
    </xf>
    <xf numFmtId="0" fontId="13" fillId="0" borderId="1" xfId="18" applyFont="1" applyBorder="1" applyAlignment="1">
      <alignment horizontal="center" vertical="center"/>
      <protection/>
    </xf>
    <xf numFmtId="0" fontId="13" fillId="0" borderId="1" xfId="18" applyFont="1" applyBorder="1" applyAlignment="1">
      <alignment horizontal="center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68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3" fillId="0" borderId="1" xfId="18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" fontId="13" fillId="0" borderId="1" xfId="18" applyNumberFormat="1" applyFont="1" applyBorder="1" applyAlignment="1">
      <alignment horizontal="center" vertical="center"/>
      <protection/>
    </xf>
    <xf numFmtId="1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8" fontId="1" fillId="0" borderId="1" xfId="18" applyNumberFormat="1" applyBorder="1" applyAlignment="1">
      <alignment horizontal="center" vertical="center"/>
      <protection/>
    </xf>
    <xf numFmtId="1" fontId="1" fillId="0" borderId="1" xfId="18" applyNumberFormat="1" applyBorder="1" applyAlignment="1">
      <alignment horizontal="center" vertical="center"/>
      <protection/>
    </xf>
    <xf numFmtId="168" fontId="1" fillId="0" borderId="1" xfId="18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8" fontId="13" fillId="0" borderId="1" xfId="18" applyNumberFormat="1" applyFont="1" applyBorder="1" applyAlignment="1">
      <alignment horizontal="center"/>
      <protection/>
    </xf>
    <xf numFmtId="2" fontId="1" fillId="0" borderId="1" xfId="18" applyNumberFormat="1" applyBorder="1" applyAlignment="1">
      <alignment horizontal="center" vertical="center"/>
      <protection/>
    </xf>
    <xf numFmtId="2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left"/>
    </xf>
    <xf numFmtId="1" fontId="15" fillId="0" borderId="1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18" applyFont="1" applyFill="1" applyBorder="1" applyAlignment="1">
      <alignment horizontal="center" vertical="center"/>
      <protection/>
    </xf>
    <xf numFmtId="0" fontId="1" fillId="0" borderId="3" xfId="18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13" fillId="0" borderId="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 wrapText="1"/>
      <protection/>
    </xf>
    <xf numFmtId="0" fontId="2" fillId="0" borderId="1" xfId="18" applyFont="1" applyBorder="1" applyAlignment="1">
      <alignment horizontal="center"/>
      <protection/>
    </xf>
    <xf numFmtId="0" fontId="13" fillId="0" borderId="1" xfId="18" applyFont="1" applyBorder="1" applyAlignment="1">
      <alignment horizontal="center" vertical="center" wrapText="1"/>
      <protection/>
    </xf>
    <xf numFmtId="0" fontId="13" fillId="0" borderId="1" xfId="18" applyFont="1" applyBorder="1" applyAlignment="1">
      <alignment horizontal="center" wrapText="1"/>
      <protection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3"/>
  <sheetViews>
    <sheetView zoomScale="75" zoomScaleNormal="75" workbookViewId="0" topLeftCell="A227">
      <selection activeCell="C243" sqref="C243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12.00390625" style="0" customWidth="1"/>
    <col min="4" max="4" width="9.625" style="0" customWidth="1"/>
    <col min="5" max="5" width="10.875" style="0" customWidth="1"/>
    <col min="6" max="6" width="11.25390625" style="0" customWidth="1"/>
    <col min="7" max="7" width="10.25390625" style="0" customWidth="1"/>
    <col min="8" max="8" width="10.625" style="0" customWidth="1"/>
    <col min="9" max="9" width="12.00390625" style="0" customWidth="1"/>
    <col min="10" max="10" width="12.75390625" style="0" customWidth="1"/>
  </cols>
  <sheetData>
    <row r="2" spans="7:9" ht="12.75">
      <c r="G2" s="68" t="s">
        <v>307</v>
      </c>
      <c r="H2" s="68"/>
      <c r="I2" s="68"/>
    </row>
    <row r="3" spans="7:9" ht="12.75" customHeight="1">
      <c r="G3" s="68"/>
      <c r="H3" s="68"/>
      <c r="I3" s="68"/>
    </row>
    <row r="4" spans="7:9" ht="12.75">
      <c r="G4" s="68"/>
      <c r="H4" s="68"/>
      <c r="I4" s="68"/>
    </row>
    <row r="5" spans="7:9" ht="12.75">
      <c r="G5" s="68"/>
      <c r="H5" s="68"/>
      <c r="I5" s="68"/>
    </row>
    <row r="6" spans="7:9" ht="12.75">
      <c r="G6" s="1"/>
      <c r="H6" s="1"/>
      <c r="I6" s="1"/>
    </row>
    <row r="8" spans="1:10" ht="28.5" customHeight="1">
      <c r="A8" s="72" t="s">
        <v>0</v>
      </c>
      <c r="B8" s="72" t="s">
        <v>1</v>
      </c>
      <c r="C8" s="69" t="s">
        <v>2</v>
      </c>
      <c r="D8" s="69"/>
      <c r="E8" s="73" t="s">
        <v>4</v>
      </c>
      <c r="F8" s="73"/>
      <c r="G8" s="69" t="s">
        <v>7</v>
      </c>
      <c r="H8" s="69"/>
      <c r="I8" s="69" t="s">
        <v>8</v>
      </c>
      <c r="J8" s="69"/>
    </row>
    <row r="9" spans="1:10" ht="38.25">
      <c r="A9" s="72"/>
      <c r="B9" s="72"/>
      <c r="C9" s="14" t="s">
        <v>3</v>
      </c>
      <c r="D9" s="13" t="s">
        <v>5</v>
      </c>
      <c r="E9" s="14" t="s">
        <v>6</v>
      </c>
      <c r="F9" s="13" t="s">
        <v>5</v>
      </c>
      <c r="G9" s="14" t="s">
        <v>182</v>
      </c>
      <c r="H9" s="13" t="s">
        <v>5</v>
      </c>
      <c r="I9" s="14" t="s">
        <v>182</v>
      </c>
      <c r="J9" s="13" t="s">
        <v>5</v>
      </c>
    </row>
    <row r="10" spans="1:10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ht="12.75">
      <c r="A11" s="70" t="s">
        <v>46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2.7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2.7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2.7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2.75">
      <c r="A16" s="2">
        <v>1</v>
      </c>
      <c r="B16" s="3" t="s">
        <v>9</v>
      </c>
      <c r="C16" s="29">
        <v>50</v>
      </c>
      <c r="D16" s="28">
        <f>1.66*C16</f>
        <v>83</v>
      </c>
      <c r="E16" s="2"/>
      <c r="F16" s="28"/>
      <c r="G16" s="35">
        <v>3</v>
      </c>
      <c r="H16" s="28">
        <f>8.5*G16</f>
        <v>25.5</v>
      </c>
      <c r="I16" s="35">
        <v>3</v>
      </c>
      <c r="J16" s="30">
        <f>2.06*I16</f>
        <v>6.18</v>
      </c>
    </row>
    <row r="17" spans="1:10" ht="12.75">
      <c r="A17" s="2">
        <v>2</v>
      </c>
      <c r="B17" s="3" t="s">
        <v>10</v>
      </c>
      <c r="C17" s="29">
        <v>36</v>
      </c>
      <c r="D17" s="28">
        <f>1.66*C17</f>
        <v>59.76</v>
      </c>
      <c r="E17" s="2"/>
      <c r="F17" s="28"/>
      <c r="G17" s="35">
        <v>9</v>
      </c>
      <c r="H17" s="28">
        <f aca="true" t="shared" si="0" ref="H17:H32">8.5*G17</f>
        <v>76.5</v>
      </c>
      <c r="I17" s="35">
        <v>9</v>
      </c>
      <c r="J17" s="30">
        <f aca="true" t="shared" si="1" ref="J17:J32">2.06*I17</f>
        <v>18.54</v>
      </c>
    </row>
    <row r="18" spans="1:10" ht="12.75">
      <c r="A18" s="2">
        <v>3</v>
      </c>
      <c r="B18" s="3" t="s">
        <v>11</v>
      </c>
      <c r="C18" s="29">
        <v>42</v>
      </c>
      <c r="D18" s="28">
        <f>1.66*C18</f>
        <v>69.72</v>
      </c>
      <c r="E18" s="2">
        <v>110</v>
      </c>
      <c r="F18" s="28">
        <f>0.763*E18</f>
        <v>83.93</v>
      </c>
      <c r="G18" s="35">
        <v>3.7</v>
      </c>
      <c r="H18" s="28">
        <f t="shared" si="0"/>
        <v>31.450000000000003</v>
      </c>
      <c r="I18" s="35">
        <v>3.7</v>
      </c>
      <c r="J18" s="30">
        <f t="shared" si="1"/>
        <v>7.622000000000001</v>
      </c>
    </row>
    <row r="19" spans="1:10" ht="12.75">
      <c r="A19" s="2">
        <v>4</v>
      </c>
      <c r="B19" s="3" t="s">
        <v>12</v>
      </c>
      <c r="C19" s="29"/>
      <c r="D19" s="28">
        <f aca="true" t="shared" si="2" ref="D19:D32">1.66*C19</f>
        <v>0</v>
      </c>
      <c r="E19" s="2">
        <v>480</v>
      </c>
      <c r="F19" s="28">
        <f>0.763*E19</f>
        <v>366.24</v>
      </c>
      <c r="G19" s="35">
        <v>3.7</v>
      </c>
      <c r="H19" s="28">
        <f t="shared" si="0"/>
        <v>31.450000000000003</v>
      </c>
      <c r="I19" s="35">
        <v>3.7</v>
      </c>
      <c r="J19" s="30">
        <f t="shared" si="1"/>
        <v>7.622000000000001</v>
      </c>
    </row>
    <row r="20" spans="1:10" ht="12.75">
      <c r="A20" s="2">
        <v>5</v>
      </c>
      <c r="B20" s="3" t="s">
        <v>13</v>
      </c>
      <c r="C20" s="29">
        <v>82</v>
      </c>
      <c r="D20" s="28">
        <f t="shared" si="2"/>
        <v>136.12</v>
      </c>
      <c r="E20" s="2">
        <v>656</v>
      </c>
      <c r="F20" s="28">
        <f>0.763*E20</f>
        <v>500.528</v>
      </c>
      <c r="G20" s="35">
        <v>12.8</v>
      </c>
      <c r="H20" s="28">
        <f t="shared" si="0"/>
        <v>108.80000000000001</v>
      </c>
      <c r="I20" s="35">
        <v>12.8</v>
      </c>
      <c r="J20" s="30">
        <f t="shared" si="1"/>
        <v>26.368000000000002</v>
      </c>
    </row>
    <row r="21" spans="1:10" ht="12.75">
      <c r="A21" s="2">
        <v>6</v>
      </c>
      <c r="B21" s="3" t="s">
        <v>14</v>
      </c>
      <c r="C21" s="29">
        <v>63.3</v>
      </c>
      <c r="D21" s="28">
        <f t="shared" si="2"/>
        <v>105.07799999999999</v>
      </c>
      <c r="E21" s="2"/>
      <c r="F21" s="28"/>
      <c r="G21" s="35">
        <v>9</v>
      </c>
      <c r="H21" s="28">
        <f t="shared" si="0"/>
        <v>76.5</v>
      </c>
      <c r="I21" s="35">
        <v>9</v>
      </c>
      <c r="J21" s="30">
        <f t="shared" si="1"/>
        <v>18.54</v>
      </c>
    </row>
    <row r="22" spans="1:10" ht="12.75">
      <c r="A22" s="2">
        <v>7</v>
      </c>
      <c r="B22" s="3" t="s">
        <v>15</v>
      </c>
      <c r="C22" s="29">
        <v>85.5</v>
      </c>
      <c r="D22" s="28">
        <f t="shared" si="2"/>
        <v>141.93</v>
      </c>
      <c r="E22" s="2">
        <v>540</v>
      </c>
      <c r="F22" s="28">
        <f>0.763*E22</f>
        <v>412.02</v>
      </c>
      <c r="G22" s="35">
        <v>3.5</v>
      </c>
      <c r="H22" s="28">
        <f t="shared" si="0"/>
        <v>29.75</v>
      </c>
      <c r="I22" s="35">
        <v>3.5</v>
      </c>
      <c r="J22" s="30">
        <f t="shared" si="1"/>
        <v>7.21</v>
      </c>
    </row>
    <row r="23" spans="1:10" ht="12.75">
      <c r="A23" s="2">
        <v>8</v>
      </c>
      <c r="B23" s="3" t="s">
        <v>16</v>
      </c>
      <c r="C23" s="29">
        <v>56.3</v>
      </c>
      <c r="D23" s="28">
        <f t="shared" si="2"/>
        <v>93.45799999999998</v>
      </c>
      <c r="E23" s="2">
        <v>370</v>
      </c>
      <c r="F23" s="28">
        <f>0.763*E23</f>
        <v>282.31</v>
      </c>
      <c r="G23" s="35">
        <v>4.1</v>
      </c>
      <c r="H23" s="28">
        <f t="shared" si="0"/>
        <v>34.849999999999994</v>
      </c>
      <c r="I23" s="35">
        <v>4.1</v>
      </c>
      <c r="J23" s="30">
        <f t="shared" si="1"/>
        <v>8.446</v>
      </c>
    </row>
    <row r="24" spans="1:10" ht="12.75">
      <c r="A24" s="2">
        <v>9</v>
      </c>
      <c r="B24" s="3" t="s">
        <v>17</v>
      </c>
      <c r="C24" s="29">
        <v>58</v>
      </c>
      <c r="D24" s="28">
        <f t="shared" si="2"/>
        <v>96.28</v>
      </c>
      <c r="E24" s="2">
        <v>840</v>
      </c>
      <c r="F24" s="28">
        <f>0.763*E24</f>
        <v>640.92</v>
      </c>
      <c r="G24" s="35">
        <v>7.4</v>
      </c>
      <c r="H24" s="28">
        <f t="shared" si="0"/>
        <v>62.900000000000006</v>
      </c>
      <c r="I24" s="35">
        <v>7.4</v>
      </c>
      <c r="J24" s="30">
        <f t="shared" si="1"/>
        <v>15.244000000000002</v>
      </c>
    </row>
    <row r="25" spans="1:10" ht="12.75">
      <c r="A25" s="2">
        <v>10</v>
      </c>
      <c r="B25" s="3" t="s">
        <v>18</v>
      </c>
      <c r="C25" s="29">
        <v>130</v>
      </c>
      <c r="D25" s="28">
        <f t="shared" si="2"/>
        <v>215.79999999999998</v>
      </c>
      <c r="E25" s="2"/>
      <c r="F25" s="28"/>
      <c r="G25" s="35">
        <v>6.1</v>
      </c>
      <c r="H25" s="28">
        <f t="shared" si="0"/>
        <v>51.849999999999994</v>
      </c>
      <c r="I25" s="35">
        <v>6.1</v>
      </c>
      <c r="J25" s="30">
        <f t="shared" si="1"/>
        <v>12.565999999999999</v>
      </c>
    </row>
    <row r="26" spans="1:10" ht="12.75">
      <c r="A26" s="2">
        <v>11</v>
      </c>
      <c r="B26" s="3" t="s">
        <v>19</v>
      </c>
      <c r="C26" s="29">
        <v>53.8</v>
      </c>
      <c r="D26" s="28">
        <f t="shared" si="2"/>
        <v>89.30799999999999</v>
      </c>
      <c r="E26" s="2">
        <v>1200</v>
      </c>
      <c r="F26" s="28">
        <f>0.763*E26</f>
        <v>915.6</v>
      </c>
      <c r="G26" s="35">
        <v>12.2</v>
      </c>
      <c r="H26" s="28">
        <f t="shared" si="0"/>
        <v>103.69999999999999</v>
      </c>
      <c r="I26" s="35">
        <v>12.2</v>
      </c>
      <c r="J26" s="30">
        <f t="shared" si="1"/>
        <v>25.131999999999998</v>
      </c>
    </row>
    <row r="27" spans="1:10" ht="12.75">
      <c r="A27" s="2">
        <v>12</v>
      </c>
      <c r="B27" s="3" t="s">
        <v>20</v>
      </c>
      <c r="C27" s="29">
        <v>166</v>
      </c>
      <c r="D27" s="28">
        <f t="shared" si="2"/>
        <v>275.56</v>
      </c>
      <c r="E27" s="2"/>
      <c r="F27" s="28"/>
      <c r="G27" s="35">
        <v>9.4</v>
      </c>
      <c r="H27" s="28">
        <f t="shared" si="0"/>
        <v>79.9</v>
      </c>
      <c r="I27" s="35">
        <v>9.4</v>
      </c>
      <c r="J27" s="30">
        <f t="shared" si="1"/>
        <v>19.364</v>
      </c>
    </row>
    <row r="28" spans="1:10" ht="12.75">
      <c r="A28" s="2">
        <v>13</v>
      </c>
      <c r="B28" s="3" t="s">
        <v>21</v>
      </c>
      <c r="C28" s="29">
        <v>98</v>
      </c>
      <c r="D28" s="28">
        <f t="shared" si="2"/>
        <v>162.67999999999998</v>
      </c>
      <c r="E28" s="2">
        <v>925</v>
      </c>
      <c r="F28" s="28">
        <f>0.763*E28</f>
        <v>705.775</v>
      </c>
      <c r="G28" s="35">
        <v>10.3</v>
      </c>
      <c r="H28" s="28">
        <f t="shared" si="0"/>
        <v>87.55000000000001</v>
      </c>
      <c r="I28" s="35">
        <v>10.3</v>
      </c>
      <c r="J28" s="30">
        <f t="shared" si="1"/>
        <v>21.218000000000004</v>
      </c>
    </row>
    <row r="29" spans="1:10" ht="12.75">
      <c r="A29" s="2">
        <v>14</v>
      </c>
      <c r="B29" s="3" t="s">
        <v>22</v>
      </c>
      <c r="C29" s="29">
        <v>128</v>
      </c>
      <c r="D29" s="28">
        <f t="shared" si="2"/>
        <v>212.48</v>
      </c>
      <c r="E29" s="2">
        <v>1620</v>
      </c>
      <c r="F29" s="28">
        <f>0.763*E29</f>
        <v>1236.06</v>
      </c>
      <c r="G29" s="35">
        <v>14.5</v>
      </c>
      <c r="H29" s="28">
        <f t="shared" si="0"/>
        <v>123.25</v>
      </c>
      <c r="I29" s="35">
        <v>14.5</v>
      </c>
      <c r="J29" s="30">
        <f t="shared" si="1"/>
        <v>29.87</v>
      </c>
    </row>
    <row r="30" spans="1:10" ht="12.75">
      <c r="A30" s="2">
        <v>15</v>
      </c>
      <c r="B30" s="3" t="s">
        <v>23</v>
      </c>
      <c r="C30" s="29">
        <v>80</v>
      </c>
      <c r="D30" s="28">
        <f t="shared" si="2"/>
        <v>132.79999999999998</v>
      </c>
      <c r="E30" s="2">
        <v>1260</v>
      </c>
      <c r="F30" s="28">
        <f>0.763*E30</f>
        <v>961.38</v>
      </c>
      <c r="G30" s="35">
        <v>12.6</v>
      </c>
      <c r="H30" s="28">
        <f t="shared" si="0"/>
        <v>107.1</v>
      </c>
      <c r="I30" s="35">
        <v>12.6</v>
      </c>
      <c r="J30" s="30">
        <f t="shared" si="1"/>
        <v>25.956</v>
      </c>
    </row>
    <row r="31" spans="1:10" ht="12.75">
      <c r="A31" s="2">
        <v>16</v>
      </c>
      <c r="B31" s="3" t="s">
        <v>24</v>
      </c>
      <c r="C31" s="29">
        <v>150</v>
      </c>
      <c r="D31" s="28">
        <f t="shared" si="2"/>
        <v>249</v>
      </c>
      <c r="E31" s="2">
        <v>1220</v>
      </c>
      <c r="F31" s="28">
        <f>0.763*E31</f>
        <v>930.86</v>
      </c>
      <c r="G31" s="35">
        <v>6.8</v>
      </c>
      <c r="H31" s="28">
        <f t="shared" si="0"/>
        <v>57.8</v>
      </c>
      <c r="I31" s="35">
        <v>6.8</v>
      </c>
      <c r="J31" s="30">
        <f t="shared" si="1"/>
        <v>14.008</v>
      </c>
    </row>
    <row r="32" spans="1:10" ht="12.75">
      <c r="A32" s="2">
        <v>17</v>
      </c>
      <c r="B32" s="3" t="s">
        <v>25</v>
      </c>
      <c r="C32" s="29">
        <v>31</v>
      </c>
      <c r="D32" s="28">
        <f t="shared" si="2"/>
        <v>51.46</v>
      </c>
      <c r="E32" s="2"/>
      <c r="F32" s="28"/>
      <c r="G32" s="35">
        <v>3.9</v>
      </c>
      <c r="H32" s="28">
        <f t="shared" si="0"/>
        <v>33.15</v>
      </c>
      <c r="I32" s="35">
        <v>3.9</v>
      </c>
      <c r="J32" s="30">
        <f t="shared" si="1"/>
        <v>8.034</v>
      </c>
    </row>
    <row r="33" spans="1:10" ht="12.75">
      <c r="A33" s="15">
        <v>1</v>
      </c>
      <c r="B33" s="15">
        <v>2</v>
      </c>
      <c r="C33" s="20">
        <v>3</v>
      </c>
      <c r="D33" s="20">
        <v>4</v>
      </c>
      <c r="E33" s="15">
        <v>5</v>
      </c>
      <c r="F33" s="20">
        <v>6</v>
      </c>
      <c r="G33" s="20">
        <v>7</v>
      </c>
      <c r="H33" s="20">
        <v>8</v>
      </c>
      <c r="I33" s="20">
        <v>9</v>
      </c>
      <c r="J33" s="20">
        <v>10</v>
      </c>
    </row>
    <row r="34" spans="1:10" ht="12.75">
      <c r="A34" s="2">
        <v>18</v>
      </c>
      <c r="B34" s="3" t="s">
        <v>26</v>
      </c>
      <c r="C34" s="29">
        <v>50</v>
      </c>
      <c r="D34" s="28">
        <f>1.66*C34</f>
        <v>83</v>
      </c>
      <c r="E34" s="2">
        <v>495</v>
      </c>
      <c r="F34" s="28">
        <f>0.763*E34</f>
        <v>377.685</v>
      </c>
      <c r="G34" s="35">
        <v>11.6</v>
      </c>
      <c r="H34" s="28">
        <f>8.5*G34</f>
        <v>98.6</v>
      </c>
      <c r="I34" s="35">
        <v>11.6</v>
      </c>
      <c r="J34" s="30">
        <f>2.06*I34</f>
        <v>23.896</v>
      </c>
    </row>
    <row r="35" spans="1:10" ht="12.75">
      <c r="A35" s="2">
        <v>19</v>
      </c>
      <c r="B35" s="3" t="s">
        <v>27</v>
      </c>
      <c r="C35" s="29">
        <v>100</v>
      </c>
      <c r="D35" s="28">
        <f>1.66*C35</f>
        <v>166</v>
      </c>
      <c r="E35" s="2"/>
      <c r="F35" s="28"/>
      <c r="G35" s="35">
        <v>3.4</v>
      </c>
      <c r="H35" s="28">
        <f aca="true" t="shared" si="3" ref="H35:H45">8.5*G35</f>
        <v>28.9</v>
      </c>
      <c r="I35" s="35">
        <v>3.4</v>
      </c>
      <c r="J35" s="30">
        <f aca="true" t="shared" si="4" ref="J35:J45">2.06*I35</f>
        <v>7.004</v>
      </c>
    </row>
    <row r="36" spans="1:10" ht="12.75">
      <c r="A36" s="2">
        <v>20</v>
      </c>
      <c r="B36" s="3" t="s">
        <v>28</v>
      </c>
      <c r="C36" s="29">
        <v>290</v>
      </c>
      <c r="D36" s="28">
        <f>1.66*C36</f>
        <v>481.4</v>
      </c>
      <c r="E36" s="2">
        <v>2480</v>
      </c>
      <c r="F36" s="28">
        <f>0.763*E36</f>
        <v>1892.24</v>
      </c>
      <c r="G36" s="35">
        <v>12.8</v>
      </c>
      <c r="H36" s="28">
        <f t="shared" si="3"/>
        <v>108.80000000000001</v>
      </c>
      <c r="I36" s="35">
        <v>12.8</v>
      </c>
      <c r="J36" s="30">
        <f t="shared" si="4"/>
        <v>26.368000000000002</v>
      </c>
    </row>
    <row r="37" spans="1:10" ht="12.75">
      <c r="A37" s="2">
        <v>21</v>
      </c>
      <c r="B37" s="3" t="s">
        <v>29</v>
      </c>
      <c r="C37" s="29">
        <v>160</v>
      </c>
      <c r="D37" s="28">
        <f aca="true" t="shared" si="5" ref="D37:D45">1.66*C37</f>
        <v>265.59999999999997</v>
      </c>
      <c r="E37" s="2">
        <v>765</v>
      </c>
      <c r="F37" s="28">
        <f>0.763*E37</f>
        <v>583.695</v>
      </c>
      <c r="G37" s="35">
        <v>10</v>
      </c>
      <c r="H37" s="28">
        <f t="shared" si="3"/>
        <v>85</v>
      </c>
      <c r="I37" s="35">
        <v>10</v>
      </c>
      <c r="J37" s="30">
        <f t="shared" si="4"/>
        <v>20.6</v>
      </c>
    </row>
    <row r="38" spans="1:10" ht="12.75">
      <c r="A38" s="2">
        <v>22</v>
      </c>
      <c r="B38" s="3" t="s">
        <v>30</v>
      </c>
      <c r="C38" s="29">
        <v>110</v>
      </c>
      <c r="D38" s="28">
        <f t="shared" si="5"/>
        <v>182.6</v>
      </c>
      <c r="E38" s="2">
        <v>990</v>
      </c>
      <c r="F38" s="28">
        <f>0.763*E38</f>
        <v>755.37</v>
      </c>
      <c r="G38" s="35">
        <v>5.6</v>
      </c>
      <c r="H38" s="28">
        <f t="shared" si="3"/>
        <v>47.599999999999994</v>
      </c>
      <c r="I38" s="35">
        <v>5.6</v>
      </c>
      <c r="J38" s="30">
        <f t="shared" si="4"/>
        <v>11.536</v>
      </c>
    </row>
    <row r="39" spans="1:10" ht="12.75">
      <c r="A39" s="2">
        <v>23</v>
      </c>
      <c r="B39" s="3" t="s">
        <v>31</v>
      </c>
      <c r="C39" s="29">
        <v>108</v>
      </c>
      <c r="D39" s="28">
        <f t="shared" si="5"/>
        <v>179.28</v>
      </c>
      <c r="E39" s="2"/>
      <c r="F39" s="28"/>
      <c r="G39" s="35">
        <v>7.5</v>
      </c>
      <c r="H39" s="28">
        <f t="shared" si="3"/>
        <v>63.75</v>
      </c>
      <c r="I39" s="35">
        <v>7.5</v>
      </c>
      <c r="J39" s="30">
        <f t="shared" si="4"/>
        <v>15.450000000000001</v>
      </c>
    </row>
    <row r="40" spans="1:10" ht="12.75">
      <c r="A40" s="2">
        <v>24</v>
      </c>
      <c r="B40" s="3" t="s">
        <v>32</v>
      </c>
      <c r="C40" s="19">
        <v>42</v>
      </c>
      <c r="D40" s="28">
        <f t="shared" si="5"/>
        <v>69.72</v>
      </c>
      <c r="E40" s="8">
        <v>122</v>
      </c>
      <c r="F40" s="28">
        <f>0.763*E40</f>
        <v>93.086</v>
      </c>
      <c r="G40" s="32">
        <v>1.4</v>
      </c>
      <c r="H40" s="28">
        <f t="shared" si="3"/>
        <v>11.899999999999999</v>
      </c>
      <c r="I40" s="32">
        <v>1.4</v>
      </c>
      <c r="J40" s="30">
        <f t="shared" si="4"/>
        <v>2.884</v>
      </c>
    </row>
    <row r="41" spans="1:10" ht="12.75">
      <c r="A41" s="2">
        <v>25</v>
      </c>
      <c r="B41" s="3" t="s">
        <v>33</v>
      </c>
      <c r="C41" s="19">
        <v>20</v>
      </c>
      <c r="D41" s="28">
        <f t="shared" si="5"/>
        <v>33.199999999999996</v>
      </c>
      <c r="E41" s="8"/>
      <c r="F41" s="28"/>
      <c r="G41" s="32">
        <v>0.5</v>
      </c>
      <c r="H41" s="28">
        <f t="shared" si="3"/>
        <v>4.25</v>
      </c>
      <c r="I41" s="32">
        <v>0.5</v>
      </c>
      <c r="J41" s="30">
        <f t="shared" si="4"/>
        <v>1.03</v>
      </c>
    </row>
    <row r="42" spans="1:10" ht="25.5">
      <c r="A42" s="2">
        <v>26</v>
      </c>
      <c r="B42" s="5" t="s">
        <v>34</v>
      </c>
      <c r="C42" s="19">
        <v>1.4</v>
      </c>
      <c r="D42" s="28">
        <f t="shared" si="5"/>
        <v>2.324</v>
      </c>
      <c r="E42" s="8">
        <v>54</v>
      </c>
      <c r="F42" s="28">
        <f>0.763*E42</f>
        <v>41.202</v>
      </c>
      <c r="G42" s="32">
        <v>0.2</v>
      </c>
      <c r="H42" s="28">
        <f t="shared" si="3"/>
        <v>1.7000000000000002</v>
      </c>
      <c r="I42" s="32">
        <v>0.2</v>
      </c>
      <c r="J42" s="30">
        <f t="shared" si="4"/>
        <v>0.41200000000000003</v>
      </c>
    </row>
    <row r="43" spans="1:10" ht="12.75">
      <c r="A43" s="2">
        <v>27</v>
      </c>
      <c r="B43" s="7" t="s">
        <v>81</v>
      </c>
      <c r="C43" s="19">
        <v>126</v>
      </c>
      <c r="D43" s="28">
        <f t="shared" si="5"/>
        <v>209.16</v>
      </c>
      <c r="E43" s="8">
        <v>550</v>
      </c>
      <c r="F43" s="28">
        <f>0.763*E43</f>
        <v>419.65000000000003</v>
      </c>
      <c r="G43" s="32">
        <v>8</v>
      </c>
      <c r="H43" s="28">
        <f t="shared" si="3"/>
        <v>68</v>
      </c>
      <c r="I43" s="32">
        <v>8</v>
      </c>
      <c r="J43" s="30">
        <f t="shared" si="4"/>
        <v>16.48</v>
      </c>
    </row>
    <row r="44" spans="1:10" ht="12.75">
      <c r="A44" s="2">
        <v>28</v>
      </c>
      <c r="B44" s="7" t="s">
        <v>279</v>
      </c>
      <c r="C44" s="19">
        <v>6</v>
      </c>
      <c r="D44" s="28">
        <f t="shared" si="5"/>
        <v>9.959999999999999</v>
      </c>
      <c r="E44" s="8"/>
      <c r="F44" s="28">
        <f>0.763*E44</f>
        <v>0</v>
      </c>
      <c r="G44" s="32"/>
      <c r="H44" s="28">
        <f t="shared" si="3"/>
        <v>0</v>
      </c>
      <c r="I44" s="32"/>
      <c r="J44" s="30">
        <f t="shared" si="4"/>
        <v>0</v>
      </c>
    </row>
    <row r="45" spans="1:10" ht="12.75">
      <c r="A45" s="47" t="s">
        <v>36</v>
      </c>
      <c r="B45" s="47"/>
      <c r="C45" s="19">
        <f>SUM(C16:C18,C20:C32,C34:C44)</f>
        <v>2323.3</v>
      </c>
      <c r="D45" s="28">
        <f t="shared" si="5"/>
        <v>3856.6780000000003</v>
      </c>
      <c r="E45" s="8">
        <f>SUM(E16:E32,E34:E44)</f>
        <v>14677</v>
      </c>
      <c r="F45" s="28">
        <f>0.763*E45</f>
        <v>11198.551</v>
      </c>
      <c r="G45" s="32">
        <f>SUM(G16:G32,G34:G44)</f>
        <v>193</v>
      </c>
      <c r="H45" s="28">
        <f t="shared" si="3"/>
        <v>1640.5</v>
      </c>
      <c r="I45" s="32">
        <f>SUM(I16:I32,I34:I44)</f>
        <v>193</v>
      </c>
      <c r="J45" s="30">
        <f t="shared" si="4"/>
        <v>397.58</v>
      </c>
    </row>
    <row r="46" spans="1:10" ht="15.75">
      <c r="A46" s="62" t="s">
        <v>37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2.75">
      <c r="A47" s="6">
        <v>29</v>
      </c>
      <c r="B47" s="4" t="s">
        <v>38</v>
      </c>
      <c r="C47" s="8">
        <v>150</v>
      </c>
      <c r="D47" s="18">
        <f>1.66*C47</f>
        <v>249</v>
      </c>
      <c r="E47" s="8">
        <v>745</v>
      </c>
      <c r="F47" s="18">
        <f>0.763*E47</f>
        <v>568.4350000000001</v>
      </c>
      <c r="G47" s="32">
        <v>5</v>
      </c>
      <c r="H47" s="18">
        <f>8.5*G47</f>
        <v>42.5</v>
      </c>
      <c r="I47" s="32">
        <v>5</v>
      </c>
      <c r="J47" s="18">
        <f>2.06*I47</f>
        <v>10.3</v>
      </c>
    </row>
    <row r="48" spans="1:10" ht="12.75">
      <c r="A48" s="6">
        <v>30</v>
      </c>
      <c r="B48" s="4" t="s">
        <v>39</v>
      </c>
      <c r="C48" s="8">
        <v>350</v>
      </c>
      <c r="D48" s="18">
        <f>1.66*C48</f>
        <v>581</v>
      </c>
      <c r="E48" s="8">
        <v>95</v>
      </c>
      <c r="F48" s="18">
        <f>0.763*E48</f>
        <v>72.485</v>
      </c>
      <c r="G48" s="32">
        <v>18</v>
      </c>
      <c r="H48" s="18">
        <f>8.5*G48</f>
        <v>153</v>
      </c>
      <c r="I48" s="32">
        <v>18</v>
      </c>
      <c r="J48" s="18">
        <f>2.06*I48</f>
        <v>37.08</v>
      </c>
    </row>
    <row r="49" spans="1:10" ht="12" customHeight="1">
      <c r="A49" s="47" t="s">
        <v>36</v>
      </c>
      <c r="B49" s="47"/>
      <c r="C49" s="8">
        <f aca="true" t="shared" si="6" ref="C49:I49">SUM(C47:C48)</f>
        <v>500</v>
      </c>
      <c r="D49" s="18">
        <f>1.66*C49</f>
        <v>830</v>
      </c>
      <c r="E49" s="8">
        <f t="shared" si="6"/>
        <v>840</v>
      </c>
      <c r="F49" s="18">
        <f>0.763*E49</f>
        <v>640.92</v>
      </c>
      <c r="G49" s="32">
        <f t="shared" si="6"/>
        <v>23</v>
      </c>
      <c r="H49" s="18">
        <f>8.5*G49</f>
        <v>195.5</v>
      </c>
      <c r="I49" s="32">
        <f t="shared" si="6"/>
        <v>23</v>
      </c>
      <c r="J49" s="18">
        <f>2.06*I49</f>
        <v>47.38</v>
      </c>
    </row>
    <row r="50" spans="1:10" ht="15.75" customHeight="1">
      <c r="A50" s="62" t="s">
        <v>91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0" ht="12.75">
      <c r="A51" s="6">
        <v>31</v>
      </c>
      <c r="B51" s="4" t="s">
        <v>40</v>
      </c>
      <c r="C51" s="8">
        <v>25</v>
      </c>
      <c r="D51" s="18">
        <f>1.66*C51</f>
        <v>41.5</v>
      </c>
      <c r="E51" s="8"/>
      <c r="F51" s="8"/>
      <c r="G51" s="8"/>
      <c r="H51" s="8"/>
      <c r="I51" s="32">
        <v>0.1</v>
      </c>
      <c r="J51" s="18">
        <f>2.06*I51</f>
        <v>0.20600000000000002</v>
      </c>
    </row>
    <row r="52" spans="1:10" ht="12.75">
      <c r="A52" s="6">
        <v>32</v>
      </c>
      <c r="B52" s="4" t="s">
        <v>120</v>
      </c>
      <c r="C52" s="8">
        <v>50</v>
      </c>
      <c r="D52" s="18">
        <f>1.66*C52</f>
        <v>83</v>
      </c>
      <c r="E52" s="8">
        <v>164</v>
      </c>
      <c r="F52" s="18">
        <f>0.763*E52</f>
        <v>125.132</v>
      </c>
      <c r="G52" s="32">
        <v>0.6</v>
      </c>
      <c r="H52" s="18">
        <f>8.5*G52</f>
        <v>5.1</v>
      </c>
      <c r="I52" s="32">
        <v>0.6</v>
      </c>
      <c r="J52" s="18">
        <f>2.06*I52</f>
        <v>1.236</v>
      </c>
    </row>
    <row r="53" spans="1:10" ht="12.75">
      <c r="A53" s="66" t="s">
        <v>36</v>
      </c>
      <c r="B53" s="67"/>
      <c r="C53" s="8">
        <f>SUM(C51:C52)</f>
        <v>75</v>
      </c>
      <c r="D53" s="18">
        <f>1.66*C53</f>
        <v>124.5</v>
      </c>
      <c r="E53" s="8">
        <f>SUM(E52)</f>
        <v>164</v>
      </c>
      <c r="F53" s="18">
        <f>0.763*E53</f>
        <v>125.132</v>
      </c>
      <c r="G53" s="32">
        <f>SUM(G52)</f>
        <v>0.6</v>
      </c>
      <c r="H53" s="18">
        <f>8.5*G53</f>
        <v>5.1</v>
      </c>
      <c r="I53" s="32">
        <f>SUM(I51:I52)</f>
        <v>0.7</v>
      </c>
      <c r="J53" s="18">
        <f>2.06*I53</f>
        <v>1.442</v>
      </c>
    </row>
    <row r="54" spans="1:10" ht="15.75">
      <c r="A54" s="62" t="s">
        <v>42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ht="12.75">
      <c r="A55" s="6">
        <v>33</v>
      </c>
      <c r="B55" s="4" t="s">
        <v>43</v>
      </c>
      <c r="C55" s="8">
        <v>55.8</v>
      </c>
      <c r="D55" s="18">
        <f>1.66*C55</f>
        <v>92.62799999999999</v>
      </c>
      <c r="E55" s="8">
        <v>121</v>
      </c>
      <c r="F55" s="18">
        <f>0.763*E55</f>
        <v>92.32300000000001</v>
      </c>
      <c r="G55" s="32">
        <v>0.36</v>
      </c>
      <c r="H55" s="18">
        <f>8.5*G55</f>
        <v>3.06</v>
      </c>
      <c r="I55" s="32">
        <v>0.36</v>
      </c>
      <c r="J55" s="18">
        <f>2.06*I55</f>
        <v>0.7416</v>
      </c>
    </row>
    <row r="56" spans="1:10" ht="12.75">
      <c r="A56" s="6">
        <v>34</v>
      </c>
      <c r="B56" s="4" t="s">
        <v>44</v>
      </c>
      <c r="C56" s="8">
        <v>20</v>
      </c>
      <c r="D56" s="18">
        <f>1.66*C56</f>
        <v>33.199999999999996</v>
      </c>
      <c r="E56" s="8">
        <v>150</v>
      </c>
      <c r="F56" s="18">
        <f>0.763*E56</f>
        <v>114.45</v>
      </c>
      <c r="G56" s="32">
        <v>0.6</v>
      </c>
      <c r="H56" s="18">
        <f>8.5*G56</f>
        <v>5.1</v>
      </c>
      <c r="I56" s="32">
        <v>0.6</v>
      </c>
      <c r="J56" s="18">
        <f>2.06*I56</f>
        <v>1.236</v>
      </c>
    </row>
    <row r="57" spans="1:10" ht="15.75">
      <c r="A57" s="63" t="s">
        <v>45</v>
      </c>
      <c r="B57" s="63"/>
      <c r="C57" s="23">
        <f>SUM(C55:C56,C53,C49,C45)</f>
        <v>2974.1000000000004</v>
      </c>
      <c r="D57" s="18">
        <f>1.66*C57</f>
        <v>4937.006</v>
      </c>
      <c r="E57" s="22">
        <f>SUM(E55:E56,E53,E49,E45)</f>
        <v>15952</v>
      </c>
      <c r="F57" s="18">
        <f>0.763*E57</f>
        <v>12171.376</v>
      </c>
      <c r="G57" s="33">
        <f>SUM(G55:G56,G53,G49,G45)</f>
        <v>217.56</v>
      </c>
      <c r="H57" s="18">
        <f>8.5*G57</f>
        <v>1849.26</v>
      </c>
      <c r="I57" s="33">
        <f>SUM(I55:I56,I53,I49,I45)</f>
        <v>217.66</v>
      </c>
      <c r="J57" s="18">
        <f>2.06*I57</f>
        <v>448.3796</v>
      </c>
    </row>
    <row r="58" spans="1:10" ht="12.75">
      <c r="A58" s="64" t="s">
        <v>47</v>
      </c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21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2.75">
      <c r="A60" s="6">
        <v>1</v>
      </c>
      <c r="B60" s="4" t="s">
        <v>48</v>
      </c>
      <c r="C60" s="19">
        <v>15</v>
      </c>
      <c r="D60" s="18">
        <f>1.66*C60</f>
        <v>24.9</v>
      </c>
      <c r="E60" s="8"/>
      <c r="F60" s="8"/>
      <c r="G60" s="32">
        <v>2.8</v>
      </c>
      <c r="H60" s="18">
        <f>8.5*G60</f>
        <v>23.799999999999997</v>
      </c>
      <c r="I60" s="32">
        <v>2.8</v>
      </c>
      <c r="J60" s="18">
        <f>2.06*I60</f>
        <v>5.768</v>
      </c>
    </row>
    <row r="61" spans="1:10" ht="12.75">
      <c r="A61" s="6">
        <v>2</v>
      </c>
      <c r="B61" s="4" t="s">
        <v>49</v>
      </c>
      <c r="C61" s="19">
        <v>14.2</v>
      </c>
      <c r="D61" s="18">
        <f aca="true" t="shared" si="7" ref="D61:D95">1.66*C61</f>
        <v>23.572</v>
      </c>
      <c r="E61" s="8"/>
      <c r="F61" s="8"/>
      <c r="G61" s="32">
        <v>0.6</v>
      </c>
      <c r="H61" s="18">
        <f>8.5*G61</f>
        <v>5.1</v>
      </c>
      <c r="I61" s="32">
        <v>2.8</v>
      </c>
      <c r="J61" s="18">
        <f aca="true" t="shared" si="8" ref="J61:J95">2.06*I61</f>
        <v>5.768</v>
      </c>
    </row>
    <row r="62" spans="1:10" ht="12.75">
      <c r="A62" s="15">
        <v>1</v>
      </c>
      <c r="B62" s="15">
        <v>2</v>
      </c>
      <c r="C62" s="20">
        <v>3</v>
      </c>
      <c r="D62" s="18">
        <v>4</v>
      </c>
      <c r="E62" s="15">
        <v>5</v>
      </c>
      <c r="F62" s="15">
        <v>6</v>
      </c>
      <c r="G62" s="15">
        <v>7</v>
      </c>
      <c r="H62" s="15">
        <v>8</v>
      </c>
      <c r="I62" s="34">
        <v>9</v>
      </c>
      <c r="J62" s="18">
        <f t="shared" si="8"/>
        <v>18.54</v>
      </c>
    </row>
    <row r="63" spans="1:10" ht="12.75">
      <c r="A63" s="8">
        <v>3</v>
      </c>
      <c r="B63" s="4" t="s">
        <v>50</v>
      </c>
      <c r="C63" s="19">
        <v>21.3</v>
      </c>
      <c r="D63" s="18">
        <f t="shared" si="7"/>
        <v>35.358</v>
      </c>
      <c r="E63" s="8"/>
      <c r="F63" s="8"/>
      <c r="G63" s="32">
        <v>0.5</v>
      </c>
      <c r="H63" s="18">
        <f>8.5*G63</f>
        <v>4.25</v>
      </c>
      <c r="I63" s="32">
        <v>0.5</v>
      </c>
      <c r="J63" s="18">
        <f t="shared" si="8"/>
        <v>1.03</v>
      </c>
    </row>
    <row r="64" spans="1:10" ht="12.75">
      <c r="A64" s="8">
        <v>4</v>
      </c>
      <c r="B64" s="4" t="s">
        <v>51</v>
      </c>
      <c r="C64" s="19">
        <v>18</v>
      </c>
      <c r="D64" s="18">
        <f t="shared" si="7"/>
        <v>29.88</v>
      </c>
      <c r="E64" s="8"/>
      <c r="F64" s="8"/>
      <c r="G64" s="32">
        <v>1.7</v>
      </c>
      <c r="H64" s="18">
        <f aca="true" t="shared" si="9" ref="H64:H95">8.5*G64</f>
        <v>14.45</v>
      </c>
      <c r="I64" s="32">
        <v>1.7</v>
      </c>
      <c r="J64" s="18">
        <f t="shared" si="8"/>
        <v>3.502</v>
      </c>
    </row>
    <row r="65" spans="1:10" ht="12.75">
      <c r="A65" s="8">
        <v>5</v>
      </c>
      <c r="B65" s="4" t="s">
        <v>52</v>
      </c>
      <c r="C65" s="19">
        <v>4.3</v>
      </c>
      <c r="D65" s="18">
        <f t="shared" si="7"/>
        <v>7.137999999999999</v>
      </c>
      <c r="E65" s="8">
        <v>29</v>
      </c>
      <c r="F65" s="18">
        <f>0.763*E65</f>
        <v>22.127</v>
      </c>
      <c r="G65" s="32">
        <v>0.2</v>
      </c>
      <c r="H65" s="18">
        <f t="shared" si="9"/>
        <v>1.7000000000000002</v>
      </c>
      <c r="I65" s="32">
        <v>0.2</v>
      </c>
      <c r="J65" s="18">
        <f t="shared" si="8"/>
        <v>0.41200000000000003</v>
      </c>
    </row>
    <row r="66" spans="1:10" ht="12.75">
      <c r="A66" s="8">
        <v>6</v>
      </c>
      <c r="B66" s="4" t="s">
        <v>53</v>
      </c>
      <c r="C66" s="19">
        <v>30</v>
      </c>
      <c r="D66" s="18">
        <f t="shared" si="7"/>
        <v>49.8</v>
      </c>
      <c r="E66" s="8"/>
      <c r="F66" s="18">
        <f aca="true" t="shared" si="10" ref="F66:F94">0.763*E66</f>
        <v>0</v>
      </c>
      <c r="G66" s="32">
        <v>1.2</v>
      </c>
      <c r="H66" s="18">
        <f t="shared" si="9"/>
        <v>10.2</v>
      </c>
      <c r="I66" s="32">
        <v>1.2</v>
      </c>
      <c r="J66" s="18">
        <f t="shared" si="8"/>
        <v>2.472</v>
      </c>
    </row>
    <row r="67" spans="1:10" ht="12.75">
      <c r="A67" s="8">
        <v>7</v>
      </c>
      <c r="B67" s="4" t="s">
        <v>54</v>
      </c>
      <c r="C67" s="19">
        <v>77.6</v>
      </c>
      <c r="D67" s="18">
        <f t="shared" si="7"/>
        <v>128.81599999999997</v>
      </c>
      <c r="E67" s="8">
        <v>1110</v>
      </c>
      <c r="F67" s="18">
        <f t="shared" si="10"/>
        <v>846.9300000000001</v>
      </c>
      <c r="G67" s="32">
        <v>8.2</v>
      </c>
      <c r="H67" s="18">
        <f t="shared" si="9"/>
        <v>69.69999999999999</v>
      </c>
      <c r="I67" s="32">
        <v>8.2</v>
      </c>
      <c r="J67" s="18">
        <f t="shared" si="8"/>
        <v>16.892</v>
      </c>
    </row>
    <row r="68" spans="1:10" ht="12.75">
      <c r="A68" s="8">
        <v>8</v>
      </c>
      <c r="B68" s="4" t="s">
        <v>55</v>
      </c>
      <c r="C68" s="19">
        <v>56.7</v>
      </c>
      <c r="D68" s="18">
        <f t="shared" si="7"/>
        <v>94.122</v>
      </c>
      <c r="E68" s="8">
        <v>510</v>
      </c>
      <c r="F68" s="18">
        <f t="shared" si="10"/>
        <v>389.13</v>
      </c>
      <c r="G68" s="32">
        <v>5.2</v>
      </c>
      <c r="H68" s="18">
        <f t="shared" si="9"/>
        <v>44.2</v>
      </c>
      <c r="I68" s="32">
        <v>5.2</v>
      </c>
      <c r="J68" s="18">
        <f t="shared" si="8"/>
        <v>10.712000000000002</v>
      </c>
    </row>
    <row r="69" spans="1:10" ht="12.75">
      <c r="A69" s="8">
        <v>9</v>
      </c>
      <c r="B69" s="4" t="s">
        <v>56</v>
      </c>
      <c r="C69" s="19">
        <v>81.5</v>
      </c>
      <c r="D69" s="18">
        <f t="shared" si="7"/>
        <v>135.29</v>
      </c>
      <c r="E69" s="8">
        <v>1110</v>
      </c>
      <c r="F69" s="18">
        <f t="shared" si="10"/>
        <v>846.9300000000001</v>
      </c>
      <c r="G69" s="32">
        <v>7</v>
      </c>
      <c r="H69" s="18">
        <f t="shared" si="9"/>
        <v>59.5</v>
      </c>
      <c r="I69" s="32">
        <v>7</v>
      </c>
      <c r="J69" s="18">
        <f t="shared" si="8"/>
        <v>14.42</v>
      </c>
    </row>
    <row r="70" spans="1:10" ht="12.75">
      <c r="A70" s="8">
        <v>10</v>
      </c>
      <c r="B70" s="4" t="s">
        <v>57</v>
      </c>
      <c r="C70" s="19">
        <v>47.2</v>
      </c>
      <c r="D70" s="18">
        <f t="shared" si="7"/>
        <v>78.352</v>
      </c>
      <c r="E70" s="8">
        <v>510</v>
      </c>
      <c r="F70" s="18">
        <f t="shared" si="10"/>
        <v>389.13</v>
      </c>
      <c r="G70" s="32">
        <v>5.7</v>
      </c>
      <c r="H70" s="18">
        <f t="shared" si="9"/>
        <v>48.45</v>
      </c>
      <c r="I70" s="32">
        <v>5.7</v>
      </c>
      <c r="J70" s="18">
        <f t="shared" si="8"/>
        <v>11.742</v>
      </c>
    </row>
    <row r="71" spans="1:10" ht="12.75">
      <c r="A71" s="8">
        <v>11</v>
      </c>
      <c r="B71" s="4" t="s">
        <v>58</v>
      </c>
      <c r="C71" s="19">
        <v>70</v>
      </c>
      <c r="D71" s="18">
        <f t="shared" si="7"/>
        <v>116.19999999999999</v>
      </c>
      <c r="E71" s="8">
        <v>1250</v>
      </c>
      <c r="F71" s="18">
        <f t="shared" si="10"/>
        <v>953.75</v>
      </c>
      <c r="G71" s="32">
        <v>8.4</v>
      </c>
      <c r="H71" s="18">
        <f t="shared" si="9"/>
        <v>71.4</v>
      </c>
      <c r="I71" s="32">
        <v>8.4</v>
      </c>
      <c r="J71" s="18">
        <f t="shared" si="8"/>
        <v>17.304000000000002</v>
      </c>
    </row>
    <row r="72" spans="1:10" ht="12.75">
      <c r="A72" s="8">
        <v>12</v>
      </c>
      <c r="B72" s="4" t="s">
        <v>59</v>
      </c>
      <c r="C72" s="19">
        <v>59</v>
      </c>
      <c r="D72" s="18">
        <f t="shared" si="7"/>
        <v>97.94</v>
      </c>
      <c r="E72" s="8">
        <v>1490</v>
      </c>
      <c r="F72" s="18">
        <f t="shared" si="10"/>
        <v>1136.8700000000001</v>
      </c>
      <c r="G72" s="32">
        <v>7.5</v>
      </c>
      <c r="H72" s="18">
        <f t="shared" si="9"/>
        <v>63.75</v>
      </c>
      <c r="I72" s="32">
        <v>7.5</v>
      </c>
      <c r="J72" s="18">
        <f t="shared" si="8"/>
        <v>15.450000000000001</v>
      </c>
    </row>
    <row r="73" spans="1:10" ht="12.75">
      <c r="A73" s="8">
        <v>13</v>
      </c>
      <c r="B73" s="4" t="s">
        <v>60</v>
      </c>
      <c r="C73" s="19">
        <v>64.3</v>
      </c>
      <c r="D73" s="18">
        <f t="shared" si="7"/>
        <v>106.73799999999999</v>
      </c>
      <c r="E73" s="8">
        <v>890</v>
      </c>
      <c r="F73" s="18">
        <f t="shared" si="10"/>
        <v>679.07</v>
      </c>
      <c r="G73" s="32">
        <v>7.3</v>
      </c>
      <c r="H73" s="18">
        <f t="shared" si="9"/>
        <v>62.05</v>
      </c>
      <c r="I73" s="32">
        <v>7.3</v>
      </c>
      <c r="J73" s="18">
        <f t="shared" si="8"/>
        <v>15.038</v>
      </c>
    </row>
    <row r="74" spans="1:10" ht="12.75">
      <c r="A74" s="8">
        <v>14</v>
      </c>
      <c r="B74" s="4" t="s">
        <v>61</v>
      </c>
      <c r="C74" s="19">
        <v>66.1</v>
      </c>
      <c r="D74" s="18">
        <f t="shared" si="7"/>
        <v>109.72599999999998</v>
      </c>
      <c r="E74" s="8">
        <v>1000</v>
      </c>
      <c r="F74" s="18">
        <f t="shared" si="10"/>
        <v>763</v>
      </c>
      <c r="G74" s="32">
        <v>7.1</v>
      </c>
      <c r="H74" s="18">
        <f t="shared" si="9"/>
        <v>60.349999999999994</v>
      </c>
      <c r="I74" s="32">
        <v>7.1</v>
      </c>
      <c r="J74" s="18">
        <f t="shared" si="8"/>
        <v>14.626</v>
      </c>
    </row>
    <row r="75" spans="1:10" ht="12.75">
      <c r="A75" s="8">
        <v>15</v>
      </c>
      <c r="B75" s="4" t="s">
        <v>62</v>
      </c>
      <c r="C75" s="19">
        <v>55</v>
      </c>
      <c r="D75" s="18">
        <f t="shared" si="7"/>
        <v>91.3</v>
      </c>
      <c r="E75" s="8">
        <v>470</v>
      </c>
      <c r="F75" s="18">
        <f t="shared" si="10"/>
        <v>358.61</v>
      </c>
      <c r="G75" s="32">
        <v>4.6</v>
      </c>
      <c r="H75" s="18">
        <f t="shared" si="9"/>
        <v>39.099999999999994</v>
      </c>
      <c r="I75" s="32">
        <v>4.6</v>
      </c>
      <c r="J75" s="18">
        <f t="shared" si="8"/>
        <v>9.475999999999999</v>
      </c>
    </row>
    <row r="76" spans="1:10" ht="12.75">
      <c r="A76" s="8">
        <v>16</v>
      </c>
      <c r="B76" s="4" t="s">
        <v>63</v>
      </c>
      <c r="C76" s="19">
        <v>78.4</v>
      </c>
      <c r="D76" s="18">
        <f t="shared" si="7"/>
        <v>130.144</v>
      </c>
      <c r="E76" s="8">
        <v>1310</v>
      </c>
      <c r="F76" s="18">
        <f t="shared" si="10"/>
        <v>999.53</v>
      </c>
      <c r="G76" s="32">
        <v>10</v>
      </c>
      <c r="H76" s="18">
        <f t="shared" si="9"/>
        <v>85</v>
      </c>
      <c r="I76" s="32">
        <v>10</v>
      </c>
      <c r="J76" s="18">
        <f t="shared" si="8"/>
        <v>20.6</v>
      </c>
    </row>
    <row r="77" spans="1:10" ht="12.75">
      <c r="A77" s="8">
        <v>17</v>
      </c>
      <c r="B77" s="4" t="s">
        <v>64</v>
      </c>
      <c r="C77" s="19">
        <v>70.6</v>
      </c>
      <c r="D77" s="18">
        <f t="shared" si="7"/>
        <v>117.19599999999998</v>
      </c>
      <c r="E77" s="8">
        <v>1376</v>
      </c>
      <c r="F77" s="18">
        <f t="shared" si="10"/>
        <v>1049.888</v>
      </c>
      <c r="G77" s="32">
        <v>4.5</v>
      </c>
      <c r="H77" s="18">
        <f t="shared" si="9"/>
        <v>38.25</v>
      </c>
      <c r="I77" s="32">
        <v>4.5</v>
      </c>
      <c r="J77" s="18">
        <f t="shared" si="8"/>
        <v>9.27</v>
      </c>
    </row>
    <row r="78" spans="1:10" ht="12.75">
      <c r="A78" s="8">
        <v>18</v>
      </c>
      <c r="B78" s="7" t="s">
        <v>65</v>
      </c>
      <c r="C78" s="19">
        <v>140</v>
      </c>
      <c r="D78" s="18">
        <f t="shared" si="7"/>
        <v>232.39999999999998</v>
      </c>
      <c r="E78" s="8"/>
      <c r="F78" s="18">
        <f t="shared" si="10"/>
        <v>0</v>
      </c>
      <c r="G78" s="32">
        <v>6.6</v>
      </c>
      <c r="H78" s="18">
        <f t="shared" si="9"/>
        <v>56.099999999999994</v>
      </c>
      <c r="I78" s="32">
        <v>6.6</v>
      </c>
      <c r="J78" s="18">
        <f t="shared" si="8"/>
        <v>13.596</v>
      </c>
    </row>
    <row r="79" spans="1:10" ht="12.75">
      <c r="A79" s="8">
        <v>19</v>
      </c>
      <c r="B79" s="7" t="s">
        <v>66</v>
      </c>
      <c r="C79" s="19">
        <v>92</v>
      </c>
      <c r="D79" s="18">
        <f t="shared" si="7"/>
        <v>152.72</v>
      </c>
      <c r="E79" s="8">
        <v>1238</v>
      </c>
      <c r="F79" s="18">
        <f t="shared" si="10"/>
        <v>944.594</v>
      </c>
      <c r="G79" s="32">
        <v>3.9</v>
      </c>
      <c r="H79" s="18">
        <f t="shared" si="9"/>
        <v>33.15</v>
      </c>
      <c r="I79" s="32">
        <v>3.9</v>
      </c>
      <c r="J79" s="18">
        <f t="shared" si="8"/>
        <v>8.034</v>
      </c>
    </row>
    <row r="80" spans="1:10" ht="12.75">
      <c r="A80" s="8">
        <v>20</v>
      </c>
      <c r="B80" s="7" t="s">
        <v>67</v>
      </c>
      <c r="C80" s="19">
        <v>227.7</v>
      </c>
      <c r="D80" s="18">
        <f t="shared" si="7"/>
        <v>377.98199999999997</v>
      </c>
      <c r="E80" s="8"/>
      <c r="F80" s="18">
        <f t="shared" si="10"/>
        <v>0</v>
      </c>
      <c r="G80" s="32">
        <v>13.2</v>
      </c>
      <c r="H80" s="18">
        <f t="shared" si="9"/>
        <v>112.19999999999999</v>
      </c>
      <c r="I80" s="32">
        <v>13.2</v>
      </c>
      <c r="J80" s="18">
        <f t="shared" si="8"/>
        <v>27.192</v>
      </c>
    </row>
    <row r="81" spans="1:10" ht="12.75">
      <c r="A81" s="8">
        <v>21</v>
      </c>
      <c r="B81" s="7" t="s">
        <v>68</v>
      </c>
      <c r="C81" s="19">
        <v>107.4</v>
      </c>
      <c r="D81" s="18">
        <f t="shared" si="7"/>
        <v>178.284</v>
      </c>
      <c r="E81" s="8">
        <v>1350</v>
      </c>
      <c r="F81" s="18">
        <f t="shared" si="10"/>
        <v>1030.05</v>
      </c>
      <c r="G81" s="32">
        <v>23</v>
      </c>
      <c r="H81" s="18">
        <f t="shared" si="9"/>
        <v>195.5</v>
      </c>
      <c r="I81" s="32">
        <v>23</v>
      </c>
      <c r="J81" s="18">
        <f t="shared" si="8"/>
        <v>47.38</v>
      </c>
    </row>
    <row r="82" spans="1:10" ht="12.75">
      <c r="A82" s="8">
        <v>22</v>
      </c>
      <c r="B82" s="7" t="s">
        <v>69</v>
      </c>
      <c r="C82" s="19">
        <v>64.5</v>
      </c>
      <c r="D82" s="18">
        <f t="shared" si="7"/>
        <v>107.07</v>
      </c>
      <c r="E82" s="8">
        <v>1040</v>
      </c>
      <c r="F82" s="18">
        <f t="shared" si="10"/>
        <v>793.52</v>
      </c>
      <c r="G82" s="32">
        <v>8.7</v>
      </c>
      <c r="H82" s="18">
        <f t="shared" si="9"/>
        <v>73.94999999999999</v>
      </c>
      <c r="I82" s="32">
        <v>8.7</v>
      </c>
      <c r="J82" s="18">
        <f t="shared" si="8"/>
        <v>17.922</v>
      </c>
    </row>
    <row r="83" spans="1:10" ht="12.75">
      <c r="A83" s="8">
        <v>23</v>
      </c>
      <c r="B83" s="7" t="s">
        <v>70</v>
      </c>
      <c r="C83" s="19">
        <v>77.6</v>
      </c>
      <c r="D83" s="18">
        <f t="shared" si="7"/>
        <v>128.81599999999997</v>
      </c>
      <c r="E83" s="8">
        <v>1200</v>
      </c>
      <c r="F83" s="18">
        <f t="shared" si="10"/>
        <v>915.6</v>
      </c>
      <c r="G83" s="32">
        <v>8</v>
      </c>
      <c r="H83" s="18">
        <f t="shared" si="9"/>
        <v>68</v>
      </c>
      <c r="I83" s="32">
        <v>8</v>
      </c>
      <c r="J83" s="18">
        <f t="shared" si="8"/>
        <v>16.48</v>
      </c>
    </row>
    <row r="84" spans="1:10" ht="12.75">
      <c r="A84" s="8">
        <v>24</v>
      </c>
      <c r="B84" s="7" t="s">
        <v>71</v>
      </c>
      <c r="C84" s="19">
        <v>153</v>
      </c>
      <c r="D84" s="18">
        <f t="shared" si="7"/>
        <v>253.98</v>
      </c>
      <c r="E84" s="8">
        <v>1740</v>
      </c>
      <c r="F84" s="18">
        <f t="shared" si="10"/>
        <v>1327.6200000000001</v>
      </c>
      <c r="G84" s="32">
        <v>15.7</v>
      </c>
      <c r="H84" s="18">
        <f t="shared" si="9"/>
        <v>133.45</v>
      </c>
      <c r="I84" s="32">
        <v>15.7</v>
      </c>
      <c r="J84" s="18">
        <f t="shared" si="8"/>
        <v>32.342</v>
      </c>
    </row>
    <row r="85" spans="1:10" ht="12.75">
      <c r="A85" s="8">
        <v>25</v>
      </c>
      <c r="B85" s="7" t="s">
        <v>72</v>
      </c>
      <c r="C85" s="19">
        <v>200</v>
      </c>
      <c r="D85" s="18">
        <f t="shared" si="7"/>
        <v>332</v>
      </c>
      <c r="E85" s="8">
        <v>1500</v>
      </c>
      <c r="F85" s="18">
        <f t="shared" si="10"/>
        <v>1144.5</v>
      </c>
      <c r="G85" s="32">
        <v>25.1</v>
      </c>
      <c r="H85" s="18">
        <f t="shared" si="9"/>
        <v>213.35000000000002</v>
      </c>
      <c r="I85" s="32">
        <v>25.1</v>
      </c>
      <c r="J85" s="18">
        <f t="shared" si="8"/>
        <v>51.706</v>
      </c>
    </row>
    <row r="86" spans="1:10" ht="12.75">
      <c r="A86" s="8">
        <v>26</v>
      </c>
      <c r="B86" s="7" t="s">
        <v>73</v>
      </c>
      <c r="C86" s="19">
        <v>150.8</v>
      </c>
      <c r="D86" s="18">
        <f t="shared" si="7"/>
        <v>250.328</v>
      </c>
      <c r="E86" s="8">
        <v>1323</v>
      </c>
      <c r="F86" s="18">
        <f t="shared" si="10"/>
        <v>1009.4490000000001</v>
      </c>
      <c r="G86" s="32">
        <v>5</v>
      </c>
      <c r="H86" s="18">
        <f t="shared" si="9"/>
        <v>42.5</v>
      </c>
      <c r="I86" s="32">
        <v>5</v>
      </c>
      <c r="J86" s="18">
        <f t="shared" si="8"/>
        <v>10.3</v>
      </c>
    </row>
    <row r="87" spans="1:10" ht="12.75">
      <c r="A87" s="8">
        <v>27</v>
      </c>
      <c r="B87" s="7" t="s">
        <v>74</v>
      </c>
      <c r="C87" s="19">
        <v>147</v>
      </c>
      <c r="D87" s="18">
        <f t="shared" si="7"/>
        <v>244.01999999999998</v>
      </c>
      <c r="E87" s="8">
        <v>1250</v>
      </c>
      <c r="F87" s="18">
        <f t="shared" si="10"/>
        <v>953.75</v>
      </c>
      <c r="G87" s="32">
        <v>30.8</v>
      </c>
      <c r="H87" s="18">
        <f t="shared" si="9"/>
        <v>261.8</v>
      </c>
      <c r="I87" s="32">
        <v>30.8</v>
      </c>
      <c r="J87" s="18">
        <f t="shared" si="8"/>
        <v>63.448</v>
      </c>
    </row>
    <row r="88" spans="1:10" ht="12.75">
      <c r="A88" s="8">
        <v>28</v>
      </c>
      <c r="B88" s="7" t="s">
        <v>75</v>
      </c>
      <c r="C88" s="19">
        <v>153.1</v>
      </c>
      <c r="D88" s="18">
        <f t="shared" si="7"/>
        <v>254.146</v>
      </c>
      <c r="E88" s="8">
        <v>1500</v>
      </c>
      <c r="F88" s="18">
        <f t="shared" si="10"/>
        <v>1144.5</v>
      </c>
      <c r="G88" s="32">
        <v>9</v>
      </c>
      <c r="H88" s="18">
        <f t="shared" si="9"/>
        <v>76.5</v>
      </c>
      <c r="I88" s="32">
        <v>9</v>
      </c>
      <c r="J88" s="18">
        <f t="shared" si="8"/>
        <v>18.54</v>
      </c>
    </row>
    <row r="89" spans="1:10" ht="12.75">
      <c r="A89" s="8">
        <v>29</v>
      </c>
      <c r="B89" s="9" t="s">
        <v>76</v>
      </c>
      <c r="C89" s="19">
        <v>33.2</v>
      </c>
      <c r="D89" s="18">
        <f t="shared" si="7"/>
        <v>55.112</v>
      </c>
      <c r="E89" s="8">
        <v>440</v>
      </c>
      <c r="F89" s="18">
        <f t="shared" si="10"/>
        <v>335.72</v>
      </c>
      <c r="G89" s="32">
        <v>7.8</v>
      </c>
      <c r="H89" s="18">
        <f t="shared" si="9"/>
        <v>66.3</v>
      </c>
      <c r="I89" s="32">
        <v>7.8</v>
      </c>
      <c r="J89" s="18">
        <f t="shared" si="8"/>
        <v>16.068</v>
      </c>
    </row>
    <row r="90" spans="1:10" ht="12.75">
      <c r="A90" s="8">
        <v>30</v>
      </c>
      <c r="B90" s="9" t="s">
        <v>77</v>
      </c>
      <c r="C90" s="19">
        <v>150</v>
      </c>
      <c r="D90" s="18">
        <f t="shared" si="7"/>
        <v>249</v>
      </c>
      <c r="E90" s="8">
        <v>530</v>
      </c>
      <c r="F90" s="18">
        <f t="shared" si="10"/>
        <v>404.39</v>
      </c>
      <c r="G90" s="32">
        <v>7.5</v>
      </c>
      <c r="H90" s="18">
        <f t="shared" si="9"/>
        <v>63.75</v>
      </c>
      <c r="I90" s="32">
        <v>7.5</v>
      </c>
      <c r="J90" s="18">
        <f t="shared" si="8"/>
        <v>15.450000000000001</v>
      </c>
    </row>
    <row r="91" spans="1:10" ht="12.75">
      <c r="A91" s="8">
        <v>31</v>
      </c>
      <c r="B91" s="9" t="s">
        <v>78</v>
      </c>
      <c r="C91" s="19">
        <v>92</v>
      </c>
      <c r="D91" s="18">
        <f t="shared" si="7"/>
        <v>152.72</v>
      </c>
      <c r="E91" s="8"/>
      <c r="F91" s="18">
        <f t="shared" si="10"/>
        <v>0</v>
      </c>
      <c r="G91" s="32">
        <v>3</v>
      </c>
      <c r="H91" s="18">
        <f t="shared" si="9"/>
        <v>25.5</v>
      </c>
      <c r="I91" s="32">
        <v>3</v>
      </c>
      <c r="J91" s="18">
        <f t="shared" si="8"/>
        <v>6.18</v>
      </c>
    </row>
    <row r="92" spans="1:10" ht="12.75">
      <c r="A92" s="8">
        <v>32</v>
      </c>
      <c r="B92" s="9" t="s">
        <v>79</v>
      </c>
      <c r="C92" s="19">
        <v>80.5</v>
      </c>
      <c r="D92" s="18">
        <f t="shared" si="7"/>
        <v>133.63</v>
      </c>
      <c r="E92" s="8"/>
      <c r="F92" s="18">
        <f t="shared" si="10"/>
        <v>0</v>
      </c>
      <c r="G92" s="32">
        <v>1.2</v>
      </c>
      <c r="H92" s="18">
        <f t="shared" si="9"/>
        <v>10.2</v>
      </c>
      <c r="I92" s="32">
        <v>1.2</v>
      </c>
      <c r="J92" s="18">
        <f t="shared" si="8"/>
        <v>2.472</v>
      </c>
    </row>
    <row r="93" spans="1:10" ht="12.75">
      <c r="A93" s="8">
        <v>33</v>
      </c>
      <c r="B93" s="9" t="s">
        <v>80</v>
      </c>
      <c r="C93" s="19">
        <v>119.5</v>
      </c>
      <c r="D93" s="18">
        <f t="shared" si="7"/>
        <v>198.37</v>
      </c>
      <c r="E93" s="8">
        <v>900</v>
      </c>
      <c r="F93" s="18">
        <f t="shared" si="10"/>
        <v>686.7</v>
      </c>
      <c r="G93" s="32">
        <v>3.5</v>
      </c>
      <c r="H93" s="18">
        <f t="shared" si="9"/>
        <v>29.75</v>
      </c>
      <c r="I93" s="32">
        <v>3.5</v>
      </c>
      <c r="J93" s="18">
        <f t="shared" si="8"/>
        <v>7.21</v>
      </c>
    </row>
    <row r="94" spans="1:10" ht="12.75">
      <c r="A94" s="8">
        <v>34</v>
      </c>
      <c r="B94" s="9" t="s">
        <v>81</v>
      </c>
      <c r="C94" s="19">
        <v>55.2</v>
      </c>
      <c r="D94" s="18">
        <f t="shared" si="7"/>
        <v>91.632</v>
      </c>
      <c r="E94" s="8">
        <v>703</v>
      </c>
      <c r="F94" s="18">
        <f t="shared" si="10"/>
        <v>536.389</v>
      </c>
      <c r="G94" s="32">
        <v>4</v>
      </c>
      <c r="H94" s="18">
        <f t="shared" si="9"/>
        <v>34</v>
      </c>
      <c r="I94" s="32">
        <v>4</v>
      </c>
      <c r="J94" s="18">
        <f t="shared" si="8"/>
        <v>8.24</v>
      </c>
    </row>
    <row r="95" spans="1:10" ht="12.75">
      <c r="A95" s="8">
        <v>35</v>
      </c>
      <c r="B95" s="9" t="s">
        <v>82</v>
      </c>
      <c r="C95" s="19">
        <v>69</v>
      </c>
      <c r="D95" s="18">
        <f t="shared" si="7"/>
        <v>114.53999999999999</v>
      </c>
      <c r="E95" s="8"/>
      <c r="F95" s="18"/>
      <c r="G95" s="32">
        <v>1.4</v>
      </c>
      <c r="H95" s="18">
        <f t="shared" si="9"/>
        <v>11.899999999999999</v>
      </c>
      <c r="I95" s="32">
        <v>1.4</v>
      </c>
      <c r="J95" s="18">
        <f t="shared" si="8"/>
        <v>2.884</v>
      </c>
    </row>
    <row r="96" ht="12.75">
      <c r="D96" s="21"/>
    </row>
    <row r="97" spans="1:10" ht="12.75">
      <c r="A97" s="15">
        <v>1</v>
      </c>
      <c r="B97" s="15">
        <v>2</v>
      </c>
      <c r="C97" s="15">
        <v>3</v>
      </c>
      <c r="D97" s="20">
        <v>4</v>
      </c>
      <c r="E97" s="15">
        <v>5</v>
      </c>
      <c r="F97" s="15">
        <v>6</v>
      </c>
      <c r="G97" s="15">
        <v>7</v>
      </c>
      <c r="H97" s="15">
        <v>8</v>
      </c>
      <c r="I97" s="15">
        <v>9</v>
      </c>
      <c r="J97" s="15">
        <v>10</v>
      </c>
    </row>
    <row r="98" spans="1:10" ht="25.5">
      <c r="A98" s="8">
        <v>36</v>
      </c>
      <c r="B98" s="10" t="s">
        <v>83</v>
      </c>
      <c r="C98" s="19">
        <v>33</v>
      </c>
      <c r="D98" s="18">
        <f>1.66*C98</f>
        <v>54.779999999999994</v>
      </c>
      <c r="E98" s="8">
        <v>104</v>
      </c>
      <c r="F98" s="18">
        <f>0.763*E98</f>
        <v>79.352</v>
      </c>
      <c r="G98" s="32">
        <v>0.9</v>
      </c>
      <c r="H98" s="18">
        <f>8.5*G98</f>
        <v>7.65</v>
      </c>
      <c r="I98" s="32">
        <v>0.9</v>
      </c>
      <c r="J98" s="18">
        <f>2.06*I98</f>
        <v>1.854</v>
      </c>
    </row>
    <row r="99" spans="1:10" ht="12.75">
      <c r="A99" s="48" t="s">
        <v>36</v>
      </c>
      <c r="B99" s="49"/>
      <c r="C99" s="19">
        <f aca="true" t="shared" si="11" ref="C99:I99">SUM(C63:C95)+C98+C61+C60</f>
        <v>2974.6999999999994</v>
      </c>
      <c r="D99" s="18">
        <f t="shared" si="11"/>
        <v>4938.0019999999995</v>
      </c>
      <c r="E99" s="8">
        <f t="shared" si="11"/>
        <v>25873</v>
      </c>
      <c r="F99" s="18">
        <f>0.763*E99</f>
        <v>19741.099000000002</v>
      </c>
      <c r="G99" s="32">
        <f t="shared" si="11"/>
        <v>260.8</v>
      </c>
      <c r="H99" s="18">
        <f>8.5*G99</f>
        <v>2216.8</v>
      </c>
      <c r="I99" s="32">
        <f t="shared" si="11"/>
        <v>263</v>
      </c>
      <c r="J99" s="18">
        <f>2.06*I99</f>
        <v>541.78</v>
      </c>
    </row>
    <row r="100" spans="1:10" ht="15.75">
      <c r="A100" s="53" t="s">
        <v>37</v>
      </c>
      <c r="B100" s="54"/>
      <c r="C100" s="54"/>
      <c r="D100" s="54"/>
      <c r="E100" s="54"/>
      <c r="F100" s="54"/>
      <c r="G100" s="54"/>
      <c r="H100" s="54"/>
      <c r="I100" s="54"/>
      <c r="J100" s="55"/>
    </row>
    <row r="101" spans="1:10" ht="12.75">
      <c r="A101" s="8">
        <v>37</v>
      </c>
      <c r="B101" s="4" t="s">
        <v>84</v>
      </c>
      <c r="C101" s="8">
        <v>76</v>
      </c>
      <c r="D101" s="18">
        <f>1.66*C101</f>
        <v>126.16</v>
      </c>
      <c r="E101" s="8">
        <v>550</v>
      </c>
      <c r="F101" s="18">
        <f>0.763*E101</f>
        <v>419.65000000000003</v>
      </c>
      <c r="G101" s="8">
        <v>4.7</v>
      </c>
      <c r="H101" s="18">
        <f>8.5*G101</f>
        <v>39.95</v>
      </c>
      <c r="I101" s="32">
        <v>4.7</v>
      </c>
      <c r="J101" s="18">
        <f>2.06*I101</f>
        <v>9.682</v>
      </c>
    </row>
    <row r="102" spans="1:10" ht="12.75">
      <c r="A102" s="8">
        <v>38</v>
      </c>
      <c r="B102" s="4" t="s">
        <v>85</v>
      </c>
      <c r="C102" s="8">
        <v>96</v>
      </c>
      <c r="D102" s="18">
        <f aca="true" t="shared" si="12" ref="D102:D107">1.66*C102</f>
        <v>159.35999999999999</v>
      </c>
      <c r="E102" s="8">
        <v>800</v>
      </c>
      <c r="F102" s="18">
        <f aca="true" t="shared" si="13" ref="F102:F107">0.763*E102</f>
        <v>610.4</v>
      </c>
      <c r="G102" s="8">
        <v>4.6</v>
      </c>
      <c r="H102" s="18">
        <f aca="true" t="shared" si="14" ref="H102:H107">8.5*G102</f>
        <v>39.099999999999994</v>
      </c>
      <c r="I102" s="32">
        <v>4.6</v>
      </c>
      <c r="J102" s="18">
        <f aca="true" t="shared" si="15" ref="J102:J107">2.06*I102</f>
        <v>9.475999999999999</v>
      </c>
    </row>
    <row r="103" spans="1:10" ht="12.75">
      <c r="A103" s="8">
        <v>39</v>
      </c>
      <c r="B103" s="4" t="s">
        <v>86</v>
      </c>
      <c r="C103" s="8">
        <v>68</v>
      </c>
      <c r="D103" s="18">
        <f t="shared" si="12"/>
        <v>112.88</v>
      </c>
      <c r="E103" s="8">
        <v>638</v>
      </c>
      <c r="F103" s="18">
        <f t="shared" si="13"/>
        <v>486.794</v>
      </c>
      <c r="G103" s="8">
        <v>2.2</v>
      </c>
      <c r="H103" s="18">
        <f t="shared" si="14"/>
        <v>18.700000000000003</v>
      </c>
      <c r="I103" s="32">
        <v>2.2</v>
      </c>
      <c r="J103" s="18">
        <f t="shared" si="15"/>
        <v>4.532000000000001</v>
      </c>
    </row>
    <row r="104" spans="1:10" ht="12.75">
      <c r="A104" s="8">
        <v>40</v>
      </c>
      <c r="B104" s="4" t="s">
        <v>87</v>
      </c>
      <c r="C104" s="8">
        <v>66</v>
      </c>
      <c r="D104" s="18">
        <f t="shared" si="12"/>
        <v>109.55999999999999</v>
      </c>
      <c r="E104" s="8">
        <v>1284</v>
      </c>
      <c r="F104" s="18">
        <f t="shared" si="13"/>
        <v>979.692</v>
      </c>
      <c r="G104" s="8">
        <v>5</v>
      </c>
      <c r="H104" s="18">
        <f t="shared" si="14"/>
        <v>42.5</v>
      </c>
      <c r="I104" s="32">
        <v>5</v>
      </c>
      <c r="J104" s="18">
        <f t="shared" si="15"/>
        <v>10.3</v>
      </c>
    </row>
    <row r="105" spans="1:10" ht="12.75">
      <c r="A105" s="8">
        <v>41</v>
      </c>
      <c r="B105" s="4" t="s">
        <v>89</v>
      </c>
      <c r="C105" s="8">
        <v>50</v>
      </c>
      <c r="D105" s="18">
        <f t="shared" si="12"/>
        <v>83</v>
      </c>
      <c r="E105" s="8">
        <v>670</v>
      </c>
      <c r="F105" s="18">
        <f t="shared" si="13"/>
        <v>511.21</v>
      </c>
      <c r="G105" s="8">
        <v>1.3</v>
      </c>
      <c r="H105" s="18">
        <f t="shared" si="14"/>
        <v>11.05</v>
      </c>
      <c r="I105" s="32">
        <v>1.3</v>
      </c>
      <c r="J105" s="18">
        <f t="shared" si="15"/>
        <v>2.6780000000000004</v>
      </c>
    </row>
    <row r="106" spans="1:10" ht="12.75">
      <c r="A106" s="8">
        <v>42</v>
      </c>
      <c r="B106" s="4" t="s">
        <v>90</v>
      </c>
      <c r="C106" s="8">
        <v>66</v>
      </c>
      <c r="D106" s="18">
        <f t="shared" si="12"/>
        <v>109.55999999999999</v>
      </c>
      <c r="E106" s="8">
        <v>450</v>
      </c>
      <c r="F106" s="18">
        <f t="shared" si="13"/>
        <v>343.35</v>
      </c>
      <c r="G106" s="8">
        <v>2.4</v>
      </c>
      <c r="H106" s="18">
        <f t="shared" si="14"/>
        <v>20.4</v>
      </c>
      <c r="I106" s="32">
        <v>2.4</v>
      </c>
      <c r="J106" s="18">
        <f t="shared" si="15"/>
        <v>4.944</v>
      </c>
    </row>
    <row r="107" spans="1:10" ht="12.75">
      <c r="A107" s="48" t="s">
        <v>36</v>
      </c>
      <c r="B107" s="49"/>
      <c r="C107" s="8">
        <f aca="true" t="shared" si="16" ref="C107:I107">SUM(C101:C106)</f>
        <v>422</v>
      </c>
      <c r="D107" s="18">
        <f t="shared" si="12"/>
        <v>700.52</v>
      </c>
      <c r="E107" s="8">
        <f t="shared" si="16"/>
        <v>4392</v>
      </c>
      <c r="F107" s="18">
        <f t="shared" si="13"/>
        <v>3351.096</v>
      </c>
      <c r="G107" s="8">
        <f t="shared" si="16"/>
        <v>20.2</v>
      </c>
      <c r="H107" s="18">
        <f t="shared" si="14"/>
        <v>171.7</v>
      </c>
      <c r="I107" s="32">
        <f t="shared" si="16"/>
        <v>20.2</v>
      </c>
      <c r="J107" s="18">
        <f t="shared" si="15"/>
        <v>41.612</v>
      </c>
    </row>
    <row r="108" spans="1:10" ht="15.75">
      <c r="A108" s="53" t="s">
        <v>91</v>
      </c>
      <c r="B108" s="54"/>
      <c r="C108" s="54"/>
      <c r="D108" s="54"/>
      <c r="E108" s="54"/>
      <c r="F108" s="54"/>
      <c r="G108" s="54"/>
      <c r="H108" s="54"/>
      <c r="I108" s="54"/>
      <c r="J108" s="55"/>
    </row>
    <row r="109" spans="1:10" ht="12.75">
      <c r="A109" s="11">
        <v>43</v>
      </c>
      <c r="B109" s="4" t="s">
        <v>92</v>
      </c>
      <c r="C109" s="19">
        <v>8.6</v>
      </c>
      <c r="D109" s="18">
        <f>1.66*C109</f>
        <v>14.275999999999998</v>
      </c>
      <c r="E109" s="8"/>
      <c r="F109" s="8"/>
      <c r="G109" s="8">
        <v>0.3</v>
      </c>
      <c r="H109" s="18">
        <f>8.5*G109</f>
        <v>2.55</v>
      </c>
      <c r="I109" s="32">
        <v>0.3</v>
      </c>
      <c r="J109" s="18">
        <f>2.06*I109</f>
        <v>0.618</v>
      </c>
    </row>
    <row r="110" spans="1:10" ht="15.75">
      <c r="A110" s="53" t="s">
        <v>41</v>
      </c>
      <c r="B110" s="54"/>
      <c r="C110" s="54"/>
      <c r="D110" s="54"/>
      <c r="E110" s="54"/>
      <c r="F110" s="54"/>
      <c r="G110" s="54"/>
      <c r="H110" s="54"/>
      <c r="I110" s="54"/>
      <c r="J110" s="55"/>
    </row>
    <row r="111" spans="1:10" ht="12.75">
      <c r="A111" s="11">
        <v>44</v>
      </c>
      <c r="B111" s="4" t="s">
        <v>303</v>
      </c>
      <c r="C111" s="8">
        <v>20</v>
      </c>
      <c r="D111" s="18">
        <f>1.66*C111</f>
        <v>33.199999999999996</v>
      </c>
      <c r="E111" s="8">
        <v>314</v>
      </c>
      <c r="F111" s="18">
        <f>0.763*E111</f>
        <v>239.582</v>
      </c>
      <c r="G111" s="8">
        <v>1</v>
      </c>
      <c r="H111" s="18">
        <f>8.5*G111</f>
        <v>8.5</v>
      </c>
      <c r="I111" s="32">
        <v>1</v>
      </c>
      <c r="J111" s="18">
        <f>0.06*I111</f>
        <v>0.06</v>
      </c>
    </row>
    <row r="112" spans="1:10" ht="15.75">
      <c r="A112" s="53" t="s">
        <v>42</v>
      </c>
      <c r="B112" s="54"/>
      <c r="C112" s="54"/>
      <c r="D112" s="54"/>
      <c r="E112" s="54"/>
      <c r="F112" s="54"/>
      <c r="G112" s="54"/>
      <c r="H112" s="54"/>
      <c r="I112" s="54"/>
      <c r="J112" s="55"/>
    </row>
    <row r="113" spans="1:10" ht="12.75">
      <c r="A113" s="11">
        <v>45</v>
      </c>
      <c r="B113" s="4" t="s">
        <v>241</v>
      </c>
      <c r="C113" s="19">
        <v>10</v>
      </c>
      <c r="D113" s="18">
        <f>1.66*C113</f>
        <v>16.599999999999998</v>
      </c>
      <c r="E113" s="8"/>
      <c r="F113" s="8"/>
      <c r="G113" s="8"/>
      <c r="H113" s="8"/>
      <c r="I113" s="8"/>
      <c r="J113" s="8"/>
    </row>
    <row r="114" spans="1:10" ht="12.75">
      <c r="A114" s="11">
        <v>46</v>
      </c>
      <c r="B114" s="4" t="s">
        <v>43</v>
      </c>
      <c r="C114" s="19">
        <v>55</v>
      </c>
      <c r="D114" s="18">
        <f>1.66*C114</f>
        <v>91.3</v>
      </c>
      <c r="E114" s="8">
        <v>700</v>
      </c>
      <c r="F114" s="18">
        <f>0.763*E114</f>
        <v>534.1</v>
      </c>
      <c r="G114" s="8">
        <v>1.2</v>
      </c>
      <c r="H114" s="18">
        <f>8.5*G114</f>
        <v>10.2</v>
      </c>
      <c r="I114" s="32">
        <v>1.2</v>
      </c>
      <c r="J114" s="18">
        <f>2.06*I114</f>
        <v>2.472</v>
      </c>
    </row>
    <row r="115" spans="1:10" ht="12.75">
      <c r="A115" s="11">
        <v>47</v>
      </c>
      <c r="B115" s="4" t="s">
        <v>44</v>
      </c>
      <c r="C115" s="19">
        <v>47</v>
      </c>
      <c r="D115" s="18">
        <f>1.66*C115</f>
        <v>78.02</v>
      </c>
      <c r="E115" s="8"/>
      <c r="F115" s="18">
        <f>0.763*E115</f>
        <v>0</v>
      </c>
      <c r="G115" s="8">
        <v>0.7</v>
      </c>
      <c r="H115" s="18">
        <f>8.5*G115</f>
        <v>5.949999999999999</v>
      </c>
      <c r="I115" s="32">
        <v>0.7</v>
      </c>
      <c r="J115" s="18">
        <f>2.06*I115</f>
        <v>1.442</v>
      </c>
    </row>
    <row r="116" spans="1:10" ht="15.75">
      <c r="A116" s="50" t="s">
        <v>45</v>
      </c>
      <c r="B116" s="51"/>
      <c r="C116" s="23">
        <f aca="true" t="shared" si="17" ref="C116:I116">C107+C109+C111+C113+C114+C115+C99</f>
        <v>3537.2999999999993</v>
      </c>
      <c r="D116" s="18">
        <f>1.66*C116</f>
        <v>5871.917999999999</v>
      </c>
      <c r="E116" s="22">
        <f t="shared" si="17"/>
        <v>31279</v>
      </c>
      <c r="F116" s="18">
        <f>0.763*E116</f>
        <v>23865.877</v>
      </c>
      <c r="G116" s="22">
        <f t="shared" si="17"/>
        <v>284.2</v>
      </c>
      <c r="H116" s="18">
        <f>8.5*G116</f>
        <v>2415.7</v>
      </c>
      <c r="I116" s="33">
        <f t="shared" si="17"/>
        <v>286.4</v>
      </c>
      <c r="J116" s="18">
        <f>2.06*I116</f>
        <v>589.9839999999999</v>
      </c>
    </row>
    <row r="117" spans="1:10" ht="12.75" customHeight="1">
      <c r="A117" s="56" t="s">
        <v>93</v>
      </c>
      <c r="B117" s="57"/>
      <c r="C117" s="57"/>
      <c r="D117" s="57"/>
      <c r="E117" s="57"/>
      <c r="F117" s="57"/>
      <c r="G117" s="57"/>
      <c r="H117" s="57"/>
      <c r="I117" s="57"/>
      <c r="J117" s="58"/>
    </row>
    <row r="118" spans="1:10" ht="21.75" customHeight="1">
      <c r="A118" s="59"/>
      <c r="B118" s="60"/>
      <c r="C118" s="60"/>
      <c r="D118" s="60"/>
      <c r="E118" s="60"/>
      <c r="F118" s="60"/>
      <c r="G118" s="60"/>
      <c r="H118" s="60"/>
      <c r="I118" s="60"/>
      <c r="J118" s="61"/>
    </row>
    <row r="119" spans="1:10" ht="12.75">
      <c r="A119" s="11">
        <v>1</v>
      </c>
      <c r="B119" s="4" t="s">
        <v>94</v>
      </c>
      <c r="C119" s="8">
        <v>60</v>
      </c>
      <c r="D119" s="18">
        <f>1.66*C119</f>
        <v>99.6</v>
      </c>
      <c r="E119" s="8">
        <v>390</v>
      </c>
      <c r="F119" s="18">
        <f>0.763*E119</f>
        <v>297.57</v>
      </c>
      <c r="G119" s="32">
        <v>2.7</v>
      </c>
      <c r="H119" s="18">
        <f>8.5*G119</f>
        <v>22.950000000000003</v>
      </c>
      <c r="I119" s="32">
        <v>2.7</v>
      </c>
      <c r="J119" s="18">
        <f>2.06*I119</f>
        <v>5.562</v>
      </c>
    </row>
    <row r="120" spans="1:10" ht="12.75">
      <c r="A120" s="11">
        <v>2</v>
      </c>
      <c r="B120" s="4" t="s">
        <v>95</v>
      </c>
      <c r="C120" s="8">
        <v>43</v>
      </c>
      <c r="D120" s="18">
        <f aca="true" t="shared" si="18" ref="D120:D127">1.66*C120</f>
        <v>71.38</v>
      </c>
      <c r="E120" s="8"/>
      <c r="F120" s="19"/>
      <c r="G120" s="32">
        <v>1.08</v>
      </c>
      <c r="H120" s="18">
        <f aca="true" t="shared" si="19" ref="H120:H127">8.5*G120</f>
        <v>9.18</v>
      </c>
      <c r="I120" s="32">
        <v>1.08</v>
      </c>
      <c r="J120" s="18">
        <f aca="true" t="shared" si="20" ref="J120:J127">2.06*I120</f>
        <v>2.2248</v>
      </c>
    </row>
    <row r="121" spans="1:10" ht="12.75">
      <c r="A121" s="11">
        <v>3</v>
      </c>
      <c r="B121" s="4" t="s">
        <v>96</v>
      </c>
      <c r="C121" s="8">
        <v>45</v>
      </c>
      <c r="D121" s="18">
        <f t="shared" si="18"/>
        <v>74.7</v>
      </c>
      <c r="E121" s="8"/>
      <c r="F121" s="19"/>
      <c r="G121" s="32">
        <v>0.9</v>
      </c>
      <c r="H121" s="18">
        <f t="shared" si="19"/>
        <v>7.65</v>
      </c>
      <c r="I121" s="32">
        <v>0.9</v>
      </c>
      <c r="J121" s="18">
        <f t="shared" si="20"/>
        <v>1.854</v>
      </c>
    </row>
    <row r="122" spans="1:10" ht="12.75">
      <c r="A122" s="11">
        <v>4</v>
      </c>
      <c r="B122" s="4" t="s">
        <v>97</v>
      </c>
      <c r="C122" s="8">
        <v>58</v>
      </c>
      <c r="D122" s="18">
        <f t="shared" si="18"/>
        <v>96.28</v>
      </c>
      <c r="E122" s="8">
        <v>500</v>
      </c>
      <c r="F122" s="18">
        <f>0.763*E122</f>
        <v>381.5</v>
      </c>
      <c r="G122" s="32">
        <v>4.7</v>
      </c>
      <c r="H122" s="18">
        <f t="shared" si="19"/>
        <v>39.95</v>
      </c>
      <c r="I122" s="32">
        <v>4.7</v>
      </c>
      <c r="J122" s="18">
        <f t="shared" si="20"/>
        <v>9.682</v>
      </c>
    </row>
    <row r="123" spans="1:10" ht="12.75">
      <c r="A123" s="11">
        <v>5</v>
      </c>
      <c r="B123" s="4" t="s">
        <v>98</v>
      </c>
      <c r="C123" s="8">
        <v>13</v>
      </c>
      <c r="D123" s="18">
        <f t="shared" si="18"/>
        <v>21.58</v>
      </c>
      <c r="E123" s="8"/>
      <c r="F123" s="18"/>
      <c r="G123" s="32">
        <v>0.92</v>
      </c>
      <c r="H123" s="18">
        <f t="shared" si="19"/>
        <v>7.82</v>
      </c>
      <c r="I123" s="32">
        <v>0.92</v>
      </c>
      <c r="J123" s="18">
        <f t="shared" si="20"/>
        <v>1.8952000000000002</v>
      </c>
    </row>
    <row r="124" spans="1:10" ht="12.75">
      <c r="A124" s="11">
        <v>6</v>
      </c>
      <c r="B124" s="4" t="s">
        <v>99</v>
      </c>
      <c r="C124" s="8">
        <v>91</v>
      </c>
      <c r="D124" s="18">
        <f t="shared" si="18"/>
        <v>151.06</v>
      </c>
      <c r="E124" s="8">
        <v>988</v>
      </c>
      <c r="F124" s="18">
        <f>0.763*E124</f>
        <v>753.844</v>
      </c>
      <c r="G124" s="32">
        <v>6.1</v>
      </c>
      <c r="H124" s="18">
        <f t="shared" si="19"/>
        <v>51.849999999999994</v>
      </c>
      <c r="I124" s="32">
        <v>6.1</v>
      </c>
      <c r="J124" s="18">
        <f t="shared" si="20"/>
        <v>12.565999999999999</v>
      </c>
    </row>
    <row r="125" spans="1:10" ht="12.75">
      <c r="A125" s="11">
        <v>7</v>
      </c>
      <c r="B125" s="4" t="s">
        <v>100</v>
      </c>
      <c r="C125" s="8">
        <v>60</v>
      </c>
      <c r="D125" s="18">
        <f t="shared" si="18"/>
        <v>99.6</v>
      </c>
      <c r="E125" s="8">
        <v>500</v>
      </c>
      <c r="F125" s="18">
        <f>0.763*E125</f>
        <v>381.5</v>
      </c>
      <c r="G125" s="32">
        <v>2.6</v>
      </c>
      <c r="H125" s="18">
        <f t="shared" si="19"/>
        <v>22.1</v>
      </c>
      <c r="I125" s="32">
        <v>2.6</v>
      </c>
      <c r="J125" s="18">
        <f t="shared" si="20"/>
        <v>5.356000000000001</v>
      </c>
    </row>
    <row r="126" spans="1:10" ht="12.75">
      <c r="A126" s="11">
        <v>8</v>
      </c>
      <c r="B126" s="4" t="s">
        <v>101</v>
      </c>
      <c r="C126" s="8">
        <v>52</v>
      </c>
      <c r="D126" s="18">
        <f t="shared" si="18"/>
        <v>86.32</v>
      </c>
      <c r="E126" s="8">
        <v>456</v>
      </c>
      <c r="F126" s="18">
        <f>0.763*E126</f>
        <v>347.928</v>
      </c>
      <c r="G126" s="32">
        <v>2.9</v>
      </c>
      <c r="H126" s="18">
        <f t="shared" si="19"/>
        <v>24.65</v>
      </c>
      <c r="I126" s="32">
        <v>2.9</v>
      </c>
      <c r="J126" s="18">
        <f t="shared" si="20"/>
        <v>5.974</v>
      </c>
    </row>
    <row r="127" spans="1:10" ht="12.75">
      <c r="A127" s="11">
        <v>9</v>
      </c>
      <c r="B127" s="4" t="s">
        <v>280</v>
      </c>
      <c r="C127" s="8">
        <v>64</v>
      </c>
      <c r="D127" s="18">
        <f t="shared" si="18"/>
        <v>106.24</v>
      </c>
      <c r="E127" s="8">
        <v>500</v>
      </c>
      <c r="F127" s="18">
        <f>0.763*E127</f>
        <v>381.5</v>
      </c>
      <c r="G127" s="32">
        <v>2.6</v>
      </c>
      <c r="H127" s="18">
        <f t="shared" si="19"/>
        <v>22.1</v>
      </c>
      <c r="I127" s="32">
        <v>2.6</v>
      </c>
      <c r="J127" s="18">
        <f t="shared" si="20"/>
        <v>5.356000000000001</v>
      </c>
    </row>
    <row r="128" spans="1:10" ht="12.75">
      <c r="A128" s="15">
        <v>1</v>
      </c>
      <c r="B128" s="15">
        <v>2</v>
      </c>
      <c r="C128" s="15">
        <v>3</v>
      </c>
      <c r="D128" s="19">
        <v>4</v>
      </c>
      <c r="E128" s="15">
        <v>5</v>
      </c>
      <c r="F128" s="20">
        <v>6</v>
      </c>
      <c r="G128" s="15">
        <v>7</v>
      </c>
      <c r="H128" s="20">
        <v>8</v>
      </c>
      <c r="I128" s="15">
        <v>9</v>
      </c>
      <c r="J128" s="15">
        <v>10</v>
      </c>
    </row>
    <row r="129" spans="1:10" ht="12.75">
      <c r="A129" s="11">
        <v>10</v>
      </c>
      <c r="B129" s="4" t="s">
        <v>102</v>
      </c>
      <c r="C129" s="19">
        <v>47.4</v>
      </c>
      <c r="D129" s="18">
        <f>1.66*C129</f>
        <v>78.684</v>
      </c>
      <c r="E129" s="8">
        <v>372</v>
      </c>
      <c r="F129" s="18">
        <f>0.763*E129</f>
        <v>283.836</v>
      </c>
      <c r="G129" s="32">
        <v>4.4</v>
      </c>
      <c r="H129" s="18">
        <f>8.5*G129</f>
        <v>37.400000000000006</v>
      </c>
      <c r="I129" s="32">
        <v>4.4</v>
      </c>
      <c r="J129" s="18">
        <f>2.06*I129</f>
        <v>9.064000000000002</v>
      </c>
    </row>
    <row r="130" spans="1:10" ht="12.75">
      <c r="A130" s="11">
        <v>11</v>
      </c>
      <c r="B130" s="4" t="s">
        <v>103</v>
      </c>
      <c r="C130" s="8">
        <v>47</v>
      </c>
      <c r="D130" s="18">
        <f aca="true" t="shared" si="21" ref="D130:D147">1.66*C130</f>
        <v>78.02</v>
      </c>
      <c r="E130" s="8">
        <v>402</v>
      </c>
      <c r="F130" s="18">
        <f aca="true" t="shared" si="22" ref="F130:F147">0.763*E130</f>
        <v>306.726</v>
      </c>
      <c r="G130" s="32">
        <v>4.4</v>
      </c>
      <c r="H130" s="18">
        <f aca="true" t="shared" si="23" ref="H130:H139">8.5*G130</f>
        <v>37.400000000000006</v>
      </c>
      <c r="I130" s="32">
        <v>4.4</v>
      </c>
      <c r="J130" s="18">
        <f aca="true" t="shared" si="24" ref="J130:J138">2.06*I130</f>
        <v>9.064000000000002</v>
      </c>
    </row>
    <row r="131" spans="1:10" ht="12.75">
      <c r="A131" s="11">
        <v>12</v>
      </c>
      <c r="B131" s="4" t="s">
        <v>104</v>
      </c>
      <c r="C131" s="8">
        <v>80</v>
      </c>
      <c r="D131" s="18">
        <f t="shared" si="21"/>
        <v>132.79999999999998</v>
      </c>
      <c r="E131" s="8">
        <v>824</v>
      </c>
      <c r="F131" s="18">
        <f t="shared" si="22"/>
        <v>628.712</v>
      </c>
      <c r="G131" s="32">
        <v>5.3</v>
      </c>
      <c r="H131" s="18">
        <f t="shared" si="23"/>
        <v>45.05</v>
      </c>
      <c r="I131" s="32">
        <v>5.3</v>
      </c>
      <c r="J131" s="18">
        <f t="shared" si="24"/>
        <v>10.918</v>
      </c>
    </row>
    <row r="132" spans="1:10" ht="12.75">
      <c r="A132" s="11">
        <v>13</v>
      </c>
      <c r="B132" s="4" t="s">
        <v>105</v>
      </c>
      <c r="C132" s="8">
        <v>50</v>
      </c>
      <c r="D132" s="18">
        <f t="shared" si="21"/>
        <v>83</v>
      </c>
      <c r="E132" s="8">
        <v>338</v>
      </c>
      <c r="F132" s="18">
        <f t="shared" si="22"/>
        <v>257.894</v>
      </c>
      <c r="G132" s="32">
        <v>3</v>
      </c>
      <c r="H132" s="18">
        <f t="shared" si="23"/>
        <v>25.5</v>
      </c>
      <c r="I132" s="32">
        <v>3</v>
      </c>
      <c r="J132" s="18">
        <f t="shared" si="24"/>
        <v>6.18</v>
      </c>
    </row>
    <row r="133" spans="1:10" ht="12.75">
      <c r="A133" s="11">
        <v>14</v>
      </c>
      <c r="B133" s="7" t="s">
        <v>106</v>
      </c>
      <c r="C133" s="8">
        <v>125</v>
      </c>
      <c r="D133" s="18">
        <f t="shared" si="21"/>
        <v>207.5</v>
      </c>
      <c r="E133" s="8">
        <v>535</v>
      </c>
      <c r="F133" s="18">
        <f t="shared" si="22"/>
        <v>408.205</v>
      </c>
      <c r="G133" s="32">
        <v>6.4</v>
      </c>
      <c r="H133" s="18">
        <f t="shared" si="23"/>
        <v>54.400000000000006</v>
      </c>
      <c r="I133" s="32">
        <v>6.4</v>
      </c>
      <c r="J133" s="18">
        <f t="shared" si="24"/>
        <v>13.184000000000001</v>
      </c>
    </row>
    <row r="134" spans="1:10" ht="12.75">
      <c r="A134" s="11">
        <v>15</v>
      </c>
      <c r="B134" s="7" t="s">
        <v>107</v>
      </c>
      <c r="C134" s="8">
        <v>158</v>
      </c>
      <c r="D134" s="18">
        <f t="shared" si="21"/>
        <v>262.28</v>
      </c>
      <c r="E134" s="8">
        <v>2087</v>
      </c>
      <c r="F134" s="18">
        <f t="shared" si="22"/>
        <v>1592.381</v>
      </c>
      <c r="G134" s="32">
        <v>19.9</v>
      </c>
      <c r="H134" s="18">
        <f t="shared" si="23"/>
        <v>169.14999999999998</v>
      </c>
      <c r="I134" s="32">
        <v>19.9</v>
      </c>
      <c r="J134" s="18">
        <f t="shared" si="24"/>
        <v>40.994</v>
      </c>
    </row>
    <row r="135" spans="1:10" ht="12.75">
      <c r="A135" s="11">
        <v>16</v>
      </c>
      <c r="B135" s="7" t="s">
        <v>108</v>
      </c>
      <c r="C135" s="8">
        <v>106</v>
      </c>
      <c r="D135" s="18">
        <f t="shared" si="21"/>
        <v>175.95999999999998</v>
      </c>
      <c r="E135" s="8">
        <v>795</v>
      </c>
      <c r="F135" s="18">
        <f t="shared" si="22"/>
        <v>606.585</v>
      </c>
      <c r="G135" s="32">
        <v>6.1</v>
      </c>
      <c r="H135" s="18">
        <f t="shared" si="23"/>
        <v>51.849999999999994</v>
      </c>
      <c r="I135" s="32">
        <v>6.1</v>
      </c>
      <c r="J135" s="18">
        <f t="shared" si="24"/>
        <v>12.565999999999999</v>
      </c>
    </row>
    <row r="136" spans="1:10" ht="12.75">
      <c r="A136" s="11">
        <v>17</v>
      </c>
      <c r="B136" s="7" t="s">
        <v>109</v>
      </c>
      <c r="C136" s="8">
        <v>117</v>
      </c>
      <c r="D136" s="18">
        <f t="shared" si="21"/>
        <v>194.22</v>
      </c>
      <c r="E136" s="8">
        <v>750</v>
      </c>
      <c r="F136" s="18">
        <f t="shared" si="22"/>
        <v>572.25</v>
      </c>
      <c r="G136" s="32">
        <v>8.91</v>
      </c>
      <c r="H136" s="18">
        <f t="shared" si="23"/>
        <v>75.735</v>
      </c>
      <c r="I136" s="32">
        <v>8.91</v>
      </c>
      <c r="J136" s="18">
        <f t="shared" si="24"/>
        <v>18.3546</v>
      </c>
    </row>
    <row r="137" spans="1:10" ht="12.75">
      <c r="A137" s="11">
        <v>18</v>
      </c>
      <c r="B137" s="7" t="s">
        <v>110</v>
      </c>
      <c r="C137" s="8">
        <v>212</v>
      </c>
      <c r="D137" s="18">
        <f t="shared" si="21"/>
        <v>351.91999999999996</v>
      </c>
      <c r="E137" s="8">
        <v>950</v>
      </c>
      <c r="F137" s="18">
        <f t="shared" si="22"/>
        <v>724.85</v>
      </c>
      <c r="G137" s="32">
        <v>6.8</v>
      </c>
      <c r="H137" s="18">
        <f t="shared" si="23"/>
        <v>57.8</v>
      </c>
      <c r="I137" s="32">
        <v>6.8</v>
      </c>
      <c r="J137" s="18">
        <f t="shared" si="24"/>
        <v>14.008</v>
      </c>
    </row>
    <row r="138" spans="1:10" ht="12.75">
      <c r="A138" s="11">
        <v>19</v>
      </c>
      <c r="B138" s="7" t="s">
        <v>111</v>
      </c>
      <c r="C138" s="8">
        <v>194</v>
      </c>
      <c r="D138" s="18">
        <f t="shared" si="21"/>
        <v>322.03999999999996</v>
      </c>
      <c r="E138" s="8">
        <v>1000</v>
      </c>
      <c r="F138" s="18">
        <f t="shared" si="22"/>
        <v>763</v>
      </c>
      <c r="G138" s="32">
        <v>8</v>
      </c>
      <c r="H138" s="18">
        <f t="shared" si="23"/>
        <v>68</v>
      </c>
      <c r="I138" s="32">
        <v>8</v>
      </c>
      <c r="J138" s="18">
        <f t="shared" si="24"/>
        <v>16.48</v>
      </c>
    </row>
    <row r="139" spans="1:10" ht="12.75">
      <c r="A139" s="11">
        <v>20</v>
      </c>
      <c r="B139" s="7" t="s">
        <v>112</v>
      </c>
      <c r="C139" s="8">
        <v>37</v>
      </c>
      <c r="D139" s="18">
        <f t="shared" si="21"/>
        <v>61.419999999999995</v>
      </c>
      <c r="E139" s="8"/>
      <c r="F139" s="18">
        <f t="shared" si="22"/>
        <v>0</v>
      </c>
      <c r="G139" s="32">
        <v>1.72</v>
      </c>
      <c r="H139" s="18">
        <f t="shared" si="23"/>
        <v>14.62</v>
      </c>
      <c r="I139" s="8"/>
      <c r="J139" s="18"/>
    </row>
    <row r="140" spans="1:10" ht="12.75">
      <c r="A140" s="11">
        <v>21</v>
      </c>
      <c r="B140" s="7" t="s">
        <v>281</v>
      </c>
      <c r="C140" s="8"/>
      <c r="D140" s="18">
        <f t="shared" si="21"/>
        <v>0</v>
      </c>
      <c r="E140" s="8">
        <v>795</v>
      </c>
      <c r="F140" s="18">
        <f t="shared" si="22"/>
        <v>606.585</v>
      </c>
      <c r="G140" s="8"/>
      <c r="H140" s="18"/>
      <c r="I140" s="8"/>
      <c r="J140" s="18"/>
    </row>
    <row r="141" spans="1:10" ht="12.75">
      <c r="A141" s="11">
        <v>22</v>
      </c>
      <c r="B141" s="7" t="s">
        <v>113</v>
      </c>
      <c r="C141" s="8">
        <v>66</v>
      </c>
      <c r="D141" s="18">
        <f t="shared" si="21"/>
        <v>109.55999999999999</v>
      </c>
      <c r="E141" s="8">
        <v>450</v>
      </c>
      <c r="F141" s="18">
        <f t="shared" si="22"/>
        <v>343.35</v>
      </c>
      <c r="G141" s="32">
        <v>5</v>
      </c>
      <c r="H141" s="18">
        <f>8.5*G141</f>
        <v>42.5</v>
      </c>
      <c r="I141" s="32">
        <v>5</v>
      </c>
      <c r="J141" s="18">
        <f>2.06*I141</f>
        <v>10.3</v>
      </c>
    </row>
    <row r="142" spans="1:10" ht="12.75">
      <c r="A142" s="11">
        <v>23</v>
      </c>
      <c r="B142" s="9" t="s">
        <v>271</v>
      </c>
      <c r="C142" s="8">
        <v>170</v>
      </c>
      <c r="D142" s="18">
        <f t="shared" si="21"/>
        <v>282.2</v>
      </c>
      <c r="E142" s="8">
        <v>900</v>
      </c>
      <c r="F142" s="18">
        <f t="shared" si="22"/>
        <v>686.7</v>
      </c>
      <c r="G142" s="32">
        <v>16.5</v>
      </c>
      <c r="H142" s="18">
        <f>8.5*G142</f>
        <v>140.25</v>
      </c>
      <c r="I142" s="32">
        <v>16.5</v>
      </c>
      <c r="J142" s="18">
        <f>2.06*I142</f>
        <v>33.99</v>
      </c>
    </row>
    <row r="143" spans="1:10" ht="12.75">
      <c r="A143" s="11">
        <v>24</v>
      </c>
      <c r="B143" s="9" t="s">
        <v>114</v>
      </c>
      <c r="C143" s="8"/>
      <c r="D143" s="18">
        <f t="shared" si="21"/>
        <v>0</v>
      </c>
      <c r="E143" s="8"/>
      <c r="F143" s="18">
        <f t="shared" si="22"/>
        <v>0</v>
      </c>
      <c r="G143" s="8"/>
      <c r="H143" s="18"/>
      <c r="I143" s="8"/>
      <c r="J143" s="18"/>
    </row>
    <row r="144" spans="1:10" ht="12.75">
      <c r="A144" s="11">
        <v>25</v>
      </c>
      <c r="B144" s="9" t="s">
        <v>115</v>
      </c>
      <c r="C144" s="8">
        <v>26</v>
      </c>
      <c r="D144" s="18">
        <f t="shared" si="21"/>
        <v>43.16</v>
      </c>
      <c r="E144" s="8"/>
      <c r="F144" s="18">
        <f t="shared" si="22"/>
        <v>0</v>
      </c>
      <c r="G144" s="32">
        <v>3.54</v>
      </c>
      <c r="H144" s="18">
        <f>8.5*G144</f>
        <v>30.09</v>
      </c>
      <c r="I144" s="32">
        <v>3.54</v>
      </c>
      <c r="J144" s="18">
        <f>2.06*I144</f>
        <v>7.292400000000001</v>
      </c>
    </row>
    <row r="145" spans="1:10" ht="12.75">
      <c r="A145" s="11">
        <v>26</v>
      </c>
      <c r="B145" s="9" t="s">
        <v>116</v>
      </c>
      <c r="C145" s="8">
        <v>114</v>
      </c>
      <c r="D145" s="18">
        <f t="shared" si="21"/>
        <v>189.23999999999998</v>
      </c>
      <c r="E145" s="8">
        <v>600</v>
      </c>
      <c r="F145" s="18">
        <f t="shared" si="22"/>
        <v>457.8</v>
      </c>
      <c r="G145" s="32">
        <v>5.7</v>
      </c>
      <c r="H145" s="18">
        <f>8.5*G145</f>
        <v>48.45</v>
      </c>
      <c r="I145" s="32">
        <v>5.7</v>
      </c>
      <c r="J145" s="18">
        <f>2.06*I145</f>
        <v>11.742</v>
      </c>
    </row>
    <row r="146" spans="1:10" ht="12.75">
      <c r="A146" s="11">
        <v>27</v>
      </c>
      <c r="B146" s="9" t="s">
        <v>82</v>
      </c>
      <c r="C146" s="8">
        <v>33</v>
      </c>
      <c r="D146" s="18">
        <f t="shared" si="21"/>
        <v>54.779999999999994</v>
      </c>
      <c r="E146" s="8">
        <v>225</v>
      </c>
      <c r="F146" s="18">
        <f t="shared" si="22"/>
        <v>171.675</v>
      </c>
      <c r="G146" s="32">
        <v>1.6</v>
      </c>
      <c r="H146" s="18">
        <f>8.5*G146</f>
        <v>13.600000000000001</v>
      </c>
      <c r="I146" s="32">
        <v>1.6</v>
      </c>
      <c r="J146" s="18">
        <f>2.06*I146</f>
        <v>3.2960000000000003</v>
      </c>
    </row>
    <row r="147" spans="1:10" ht="12.75">
      <c r="A147" s="48" t="s">
        <v>36</v>
      </c>
      <c r="B147" s="49"/>
      <c r="C147" s="19">
        <f aca="true" t="shared" si="25" ref="C147:I147">SUM(C119:C127,C129:C146)</f>
        <v>2068.4</v>
      </c>
      <c r="D147" s="18">
        <f t="shared" si="21"/>
        <v>3433.544</v>
      </c>
      <c r="E147" s="8">
        <f t="shared" si="25"/>
        <v>14357</v>
      </c>
      <c r="F147" s="18">
        <f t="shared" si="22"/>
        <v>10954.391</v>
      </c>
      <c r="G147" s="32">
        <f t="shared" si="25"/>
        <v>131.76999999999998</v>
      </c>
      <c r="H147" s="18">
        <f>8.5*G147</f>
        <v>1120.0449999999998</v>
      </c>
      <c r="I147" s="32">
        <f t="shared" si="25"/>
        <v>130.04999999999998</v>
      </c>
      <c r="J147" s="18">
        <f>2.06*I147</f>
        <v>267.90299999999996</v>
      </c>
    </row>
    <row r="148" spans="1:10" ht="15.75">
      <c r="A148" s="53" t="s">
        <v>37</v>
      </c>
      <c r="B148" s="54"/>
      <c r="C148" s="54"/>
      <c r="D148" s="54"/>
      <c r="E148" s="54"/>
      <c r="F148" s="54"/>
      <c r="G148" s="54"/>
      <c r="H148" s="54"/>
      <c r="I148" s="54"/>
      <c r="J148" s="55"/>
    </row>
    <row r="149" spans="1:10" ht="12.75">
      <c r="A149" s="11">
        <v>28</v>
      </c>
      <c r="B149" s="9" t="s">
        <v>117</v>
      </c>
      <c r="C149" s="8">
        <v>130</v>
      </c>
      <c r="D149" s="18">
        <f>1.66*C149</f>
        <v>215.79999999999998</v>
      </c>
      <c r="E149" s="8">
        <v>30</v>
      </c>
      <c r="F149" s="18">
        <f>0.763*E149</f>
        <v>22.89</v>
      </c>
      <c r="G149" s="32">
        <v>10</v>
      </c>
      <c r="H149" s="18">
        <f>8.5*G149</f>
        <v>85</v>
      </c>
      <c r="I149" s="32">
        <v>10</v>
      </c>
      <c r="J149" s="18">
        <f>2.06*I149</f>
        <v>20.6</v>
      </c>
    </row>
    <row r="150" spans="1:10" ht="12.75">
      <c r="A150" s="11">
        <v>29</v>
      </c>
      <c r="B150" s="9" t="s">
        <v>118</v>
      </c>
      <c r="C150" s="8">
        <v>104</v>
      </c>
      <c r="D150" s="18">
        <f>1.66*C150</f>
        <v>172.64</v>
      </c>
      <c r="E150" s="8">
        <v>217</v>
      </c>
      <c r="F150" s="18">
        <f>0.763*E150</f>
        <v>165.571</v>
      </c>
      <c r="G150" s="32">
        <v>34.8</v>
      </c>
      <c r="H150" s="18">
        <f>8.5*G150</f>
        <v>295.79999999999995</v>
      </c>
      <c r="I150" s="32">
        <v>34.8</v>
      </c>
      <c r="J150" s="18">
        <f>2.06*I150</f>
        <v>71.688</v>
      </c>
    </row>
    <row r="151" spans="1:10" ht="12.75">
      <c r="A151" s="11">
        <v>30</v>
      </c>
      <c r="B151" s="9" t="s">
        <v>188</v>
      </c>
      <c r="C151" s="8">
        <v>57</v>
      </c>
      <c r="D151" s="18">
        <f>1.66*C151</f>
        <v>94.61999999999999</v>
      </c>
      <c r="E151" s="8">
        <v>1331</v>
      </c>
      <c r="F151" s="18">
        <f>0.763*E151</f>
        <v>1015.553</v>
      </c>
      <c r="G151" s="32">
        <v>4.1</v>
      </c>
      <c r="H151" s="18">
        <f>8.5*G151</f>
        <v>34.849999999999994</v>
      </c>
      <c r="I151" s="32">
        <v>4.1</v>
      </c>
      <c r="J151" s="18">
        <f>2.06*I151</f>
        <v>8.446</v>
      </c>
    </row>
    <row r="152" spans="1:10" ht="12.75">
      <c r="A152" s="11">
        <v>31</v>
      </c>
      <c r="B152" s="9" t="s">
        <v>119</v>
      </c>
      <c r="C152" s="8">
        <v>109</v>
      </c>
      <c r="D152" s="18">
        <f>1.66*C152</f>
        <v>180.94</v>
      </c>
      <c r="E152" s="8"/>
      <c r="F152" s="18">
        <f>0.763*E152</f>
        <v>0</v>
      </c>
      <c r="G152" s="32">
        <v>16.4</v>
      </c>
      <c r="H152" s="18">
        <f>8.5*G152</f>
        <v>139.39999999999998</v>
      </c>
      <c r="I152" s="32">
        <v>16.4</v>
      </c>
      <c r="J152" s="18">
        <f>2.06*I152</f>
        <v>33.784</v>
      </c>
    </row>
    <row r="153" spans="1:10" ht="12.75">
      <c r="A153" s="48" t="s">
        <v>36</v>
      </c>
      <c r="B153" s="49"/>
      <c r="C153" s="8">
        <f aca="true" t="shared" si="26" ref="C153:I153">SUM(C149:C152)</f>
        <v>400</v>
      </c>
      <c r="D153" s="18">
        <f>1.66*C153</f>
        <v>664</v>
      </c>
      <c r="E153" s="8">
        <f t="shared" si="26"/>
        <v>1578</v>
      </c>
      <c r="F153" s="18">
        <f>0.763*E153</f>
        <v>1204.0140000000001</v>
      </c>
      <c r="G153" s="32">
        <f t="shared" si="26"/>
        <v>65.3</v>
      </c>
      <c r="H153" s="18">
        <f>8.5*G153</f>
        <v>555.05</v>
      </c>
      <c r="I153" s="32">
        <f t="shared" si="26"/>
        <v>65.3</v>
      </c>
      <c r="J153" s="18">
        <f>2.06*I153</f>
        <v>134.518</v>
      </c>
    </row>
    <row r="154" spans="1:10" ht="15.75">
      <c r="A154" s="53" t="s">
        <v>91</v>
      </c>
      <c r="B154" s="54"/>
      <c r="C154" s="54"/>
      <c r="D154" s="54"/>
      <c r="E154" s="54"/>
      <c r="F154" s="54"/>
      <c r="G154" s="54"/>
      <c r="H154" s="54"/>
      <c r="I154" s="54"/>
      <c r="J154" s="55"/>
    </row>
    <row r="155" spans="1:10" ht="12.75">
      <c r="A155" s="31">
        <v>32</v>
      </c>
      <c r="B155" s="40" t="s">
        <v>302</v>
      </c>
      <c r="C155" s="8">
        <v>13</v>
      </c>
      <c r="D155" s="18">
        <f>1.66*C155</f>
        <v>21.58</v>
      </c>
      <c r="E155" s="8"/>
      <c r="F155" s="18"/>
      <c r="G155" s="32">
        <v>0.31</v>
      </c>
      <c r="H155" s="18">
        <f>8.5*G155</f>
        <v>2.635</v>
      </c>
      <c r="I155" s="32">
        <v>0.31</v>
      </c>
      <c r="J155" s="18">
        <f>2.06*I155</f>
        <v>0.6386000000000001</v>
      </c>
    </row>
    <row r="156" spans="1:10" ht="15.75">
      <c r="A156" s="53" t="s">
        <v>41</v>
      </c>
      <c r="B156" s="54"/>
      <c r="C156" s="54"/>
      <c r="D156" s="54"/>
      <c r="E156" s="54"/>
      <c r="F156" s="54"/>
      <c r="G156" s="54"/>
      <c r="H156" s="54"/>
      <c r="I156" s="54"/>
      <c r="J156" s="55"/>
    </row>
    <row r="157" spans="1:10" ht="12.75">
      <c r="A157" s="11">
        <v>33</v>
      </c>
      <c r="B157" s="9" t="s">
        <v>120</v>
      </c>
      <c r="C157" s="8">
        <v>10</v>
      </c>
      <c r="D157" s="18">
        <f>1.66*C157</f>
        <v>16.599999999999998</v>
      </c>
      <c r="E157" s="8">
        <v>145</v>
      </c>
      <c r="F157" s="18">
        <f>0.763*E157</f>
        <v>110.635</v>
      </c>
      <c r="G157" s="32">
        <v>13</v>
      </c>
      <c r="H157" s="18">
        <f>8.5*G157</f>
        <v>110.5</v>
      </c>
      <c r="I157" s="32">
        <v>13</v>
      </c>
      <c r="J157" s="18">
        <f>2.06*I157</f>
        <v>26.78</v>
      </c>
    </row>
    <row r="158" spans="1:10" ht="15.75">
      <c r="A158" s="53" t="s">
        <v>42</v>
      </c>
      <c r="B158" s="54"/>
      <c r="C158" s="54"/>
      <c r="D158" s="54"/>
      <c r="E158" s="54"/>
      <c r="F158" s="54"/>
      <c r="G158" s="54"/>
      <c r="H158" s="54"/>
      <c r="I158" s="54"/>
      <c r="J158" s="55"/>
    </row>
    <row r="159" spans="1:10" ht="12.75">
      <c r="A159" s="11">
        <v>34</v>
      </c>
      <c r="B159" s="4" t="s">
        <v>43</v>
      </c>
      <c r="C159" s="8">
        <v>86.2</v>
      </c>
      <c r="D159" s="18">
        <f>1.66*C159</f>
        <v>143.09199999999998</v>
      </c>
      <c r="E159" s="8">
        <v>335</v>
      </c>
      <c r="F159" s="18">
        <f>0.763*E159</f>
        <v>255.605</v>
      </c>
      <c r="G159" s="32">
        <v>3.28</v>
      </c>
      <c r="H159" s="18">
        <f>8.5*G159</f>
        <v>27.88</v>
      </c>
      <c r="I159" s="32">
        <v>3.28</v>
      </c>
      <c r="J159" s="18">
        <f>2.06*I159</f>
        <v>6.7568</v>
      </c>
    </row>
    <row r="160" spans="1:10" ht="12.75">
      <c r="A160" s="11">
        <v>35</v>
      </c>
      <c r="B160" s="4" t="s">
        <v>44</v>
      </c>
      <c r="C160" s="8">
        <v>55</v>
      </c>
      <c r="D160" s="18">
        <f>1.66*C160</f>
        <v>91.3</v>
      </c>
      <c r="E160" s="8">
        <v>30</v>
      </c>
      <c r="F160" s="18">
        <f>0.763*E160</f>
        <v>22.89</v>
      </c>
      <c r="G160" s="32">
        <v>1.4</v>
      </c>
      <c r="H160" s="18">
        <f>8.5*G160</f>
        <v>11.899999999999999</v>
      </c>
      <c r="I160" s="32">
        <v>1.4</v>
      </c>
      <c r="J160" s="18">
        <f>2.06*I160</f>
        <v>2.884</v>
      </c>
    </row>
    <row r="161" spans="1:10" ht="15.75">
      <c r="A161" s="50" t="s">
        <v>45</v>
      </c>
      <c r="B161" s="51"/>
      <c r="C161" s="23">
        <f>SUM(C159:C160,C157,C153,C147)+C155</f>
        <v>2632.6000000000004</v>
      </c>
      <c r="D161" s="18">
        <f>1.66*C161</f>
        <v>4370.116</v>
      </c>
      <c r="E161" s="22">
        <f>SUM(E159:E160,E157,E153,E147)</f>
        <v>16445</v>
      </c>
      <c r="F161" s="18">
        <f>0.763*E161</f>
        <v>12547.535</v>
      </c>
      <c r="G161" s="33">
        <f>SUM(G159:G160,G157,G153,G147)</f>
        <v>214.74999999999997</v>
      </c>
      <c r="H161" s="18">
        <f>8.5*G161</f>
        <v>1825.3749999999998</v>
      </c>
      <c r="I161" s="33">
        <f>SUM(I159:I160,I157,I153,I147)+I155</f>
        <v>213.33999999999997</v>
      </c>
      <c r="J161" s="18">
        <f>2.06*I161</f>
        <v>439.4804</v>
      </c>
    </row>
    <row r="165" spans="1:10" ht="12.75">
      <c r="A165" s="15">
        <v>1</v>
      </c>
      <c r="B165" s="15">
        <v>2</v>
      </c>
      <c r="C165" s="15">
        <v>3</v>
      </c>
      <c r="D165" s="15">
        <v>4</v>
      </c>
      <c r="E165" s="15">
        <v>5</v>
      </c>
      <c r="F165" s="15">
        <v>6</v>
      </c>
      <c r="G165" s="15">
        <v>7</v>
      </c>
      <c r="H165" s="15">
        <v>8</v>
      </c>
      <c r="I165" s="15">
        <v>9</v>
      </c>
      <c r="J165" s="15">
        <v>10</v>
      </c>
    </row>
    <row r="166" spans="1:10" ht="12.75" customHeight="1">
      <c r="A166" s="56" t="s">
        <v>121</v>
      </c>
      <c r="B166" s="57"/>
      <c r="C166" s="57"/>
      <c r="D166" s="57"/>
      <c r="E166" s="57"/>
      <c r="F166" s="57"/>
      <c r="G166" s="57"/>
      <c r="H166" s="57"/>
      <c r="I166" s="57"/>
      <c r="J166" s="58"/>
    </row>
    <row r="167" spans="1:10" ht="21.75" customHeight="1">
      <c r="A167" s="59"/>
      <c r="B167" s="60"/>
      <c r="C167" s="60"/>
      <c r="D167" s="60"/>
      <c r="E167" s="60"/>
      <c r="F167" s="60"/>
      <c r="G167" s="60"/>
      <c r="H167" s="60"/>
      <c r="I167" s="60"/>
      <c r="J167" s="61"/>
    </row>
    <row r="168" spans="1:10" ht="12.75">
      <c r="A168" s="8">
        <v>1</v>
      </c>
      <c r="B168" s="4" t="s">
        <v>122</v>
      </c>
      <c r="C168" s="19">
        <v>65</v>
      </c>
      <c r="D168" s="18">
        <f>1.66*C168</f>
        <v>107.89999999999999</v>
      </c>
      <c r="E168" s="19">
        <v>865</v>
      </c>
      <c r="F168" s="18">
        <f>0.763*E168</f>
        <v>659.995</v>
      </c>
      <c r="G168" s="32">
        <v>7</v>
      </c>
      <c r="H168" s="18">
        <f>8.5*G168</f>
        <v>59.5</v>
      </c>
      <c r="I168" s="32">
        <v>7</v>
      </c>
      <c r="J168" s="18">
        <f>2.06*I168</f>
        <v>14.42</v>
      </c>
    </row>
    <row r="169" spans="1:10" ht="12.75">
      <c r="A169" s="8">
        <v>2</v>
      </c>
      <c r="B169" s="4" t="s">
        <v>123</v>
      </c>
      <c r="C169" s="19">
        <v>24</v>
      </c>
      <c r="D169" s="18">
        <f aca="true" t="shared" si="27" ref="D169:D190">1.66*C169</f>
        <v>39.839999999999996</v>
      </c>
      <c r="E169" s="8"/>
      <c r="F169" s="18"/>
      <c r="G169" s="32">
        <v>1.9</v>
      </c>
      <c r="H169" s="18">
        <f aca="true" t="shared" si="28" ref="H169:H191">8.5*G169</f>
        <v>16.15</v>
      </c>
      <c r="I169" s="32">
        <v>1.9</v>
      </c>
      <c r="J169" s="18">
        <f aca="true" t="shared" si="29" ref="J169:J191">2.06*I169</f>
        <v>3.9139999999999997</v>
      </c>
    </row>
    <row r="170" spans="1:10" ht="12.75">
      <c r="A170" s="8">
        <v>3</v>
      </c>
      <c r="B170" s="4" t="s">
        <v>124</v>
      </c>
      <c r="C170" s="19">
        <v>57.4</v>
      </c>
      <c r="D170" s="18">
        <f t="shared" si="27"/>
        <v>95.28399999999999</v>
      </c>
      <c r="E170" s="8"/>
      <c r="F170" s="18"/>
      <c r="G170" s="32">
        <v>1.62</v>
      </c>
      <c r="H170" s="18">
        <f t="shared" si="28"/>
        <v>13.770000000000001</v>
      </c>
      <c r="I170" s="32">
        <v>1.62</v>
      </c>
      <c r="J170" s="18">
        <f t="shared" si="29"/>
        <v>3.3372</v>
      </c>
    </row>
    <row r="171" spans="1:10" ht="12.75">
      <c r="A171" s="8">
        <v>4</v>
      </c>
      <c r="B171" s="4" t="s">
        <v>11</v>
      </c>
      <c r="C171" s="19">
        <v>32.7</v>
      </c>
      <c r="D171" s="18">
        <f t="shared" si="27"/>
        <v>54.282000000000004</v>
      </c>
      <c r="E171" s="8"/>
      <c r="F171" s="18"/>
      <c r="G171" s="32">
        <v>1</v>
      </c>
      <c r="H171" s="18">
        <f t="shared" si="28"/>
        <v>8.5</v>
      </c>
      <c r="I171" s="32">
        <v>1</v>
      </c>
      <c r="J171" s="18">
        <f t="shared" si="29"/>
        <v>2.06</v>
      </c>
    </row>
    <row r="172" spans="1:10" ht="12.75">
      <c r="A172" s="8">
        <v>5</v>
      </c>
      <c r="B172" s="4" t="s">
        <v>98</v>
      </c>
      <c r="C172" s="19">
        <v>50.8</v>
      </c>
      <c r="D172" s="18">
        <f t="shared" si="27"/>
        <v>84.32799999999999</v>
      </c>
      <c r="E172" s="8"/>
      <c r="F172" s="18"/>
      <c r="G172" s="32">
        <v>1.172</v>
      </c>
      <c r="H172" s="18">
        <f t="shared" si="28"/>
        <v>9.962</v>
      </c>
      <c r="I172" s="32">
        <v>1.172</v>
      </c>
      <c r="J172" s="18">
        <f t="shared" si="29"/>
        <v>2.41432</v>
      </c>
    </row>
    <row r="173" spans="1:10" ht="12.75">
      <c r="A173" s="8">
        <v>6</v>
      </c>
      <c r="B173" s="4" t="s">
        <v>125</v>
      </c>
      <c r="C173" s="19">
        <v>10.4</v>
      </c>
      <c r="D173" s="18">
        <f t="shared" si="27"/>
        <v>17.264</v>
      </c>
      <c r="E173" s="8"/>
      <c r="F173" s="18"/>
      <c r="G173" s="32">
        <v>0.89</v>
      </c>
      <c r="H173" s="18">
        <f t="shared" si="28"/>
        <v>7.565</v>
      </c>
      <c r="I173" s="32">
        <v>0.89</v>
      </c>
      <c r="J173" s="18">
        <f t="shared" si="29"/>
        <v>1.8334000000000001</v>
      </c>
    </row>
    <row r="174" spans="1:10" ht="12.75">
      <c r="A174" s="8">
        <v>7</v>
      </c>
      <c r="B174" s="4" t="s">
        <v>126</v>
      </c>
      <c r="C174" s="19">
        <v>42</v>
      </c>
      <c r="D174" s="18">
        <f t="shared" si="27"/>
        <v>69.72</v>
      </c>
      <c r="E174" s="19">
        <v>852</v>
      </c>
      <c r="F174" s="18">
        <f>0.763*E174</f>
        <v>650.076</v>
      </c>
      <c r="G174" s="32">
        <v>2.3</v>
      </c>
      <c r="H174" s="18">
        <f t="shared" si="28"/>
        <v>19.549999999999997</v>
      </c>
      <c r="I174" s="32">
        <v>2.3</v>
      </c>
      <c r="J174" s="18">
        <f t="shared" si="29"/>
        <v>4.7379999999999995</v>
      </c>
    </row>
    <row r="175" spans="1:10" ht="12.75">
      <c r="A175" s="8">
        <v>8</v>
      </c>
      <c r="B175" s="4" t="s">
        <v>127</v>
      </c>
      <c r="C175" s="19">
        <v>12</v>
      </c>
      <c r="D175" s="18">
        <f t="shared" si="27"/>
        <v>19.919999999999998</v>
      </c>
      <c r="E175" s="8"/>
      <c r="F175" s="18"/>
      <c r="G175" s="32">
        <v>1.6</v>
      </c>
      <c r="H175" s="18">
        <f t="shared" si="28"/>
        <v>13.600000000000001</v>
      </c>
      <c r="I175" s="32">
        <v>1.6</v>
      </c>
      <c r="J175" s="18">
        <f t="shared" si="29"/>
        <v>3.2960000000000003</v>
      </c>
    </row>
    <row r="176" spans="1:10" ht="12.75">
      <c r="A176" s="8">
        <v>9</v>
      </c>
      <c r="B176" s="4" t="s">
        <v>128</v>
      </c>
      <c r="C176" s="19">
        <v>39.8</v>
      </c>
      <c r="D176" s="18">
        <f t="shared" si="27"/>
        <v>66.068</v>
      </c>
      <c r="E176" s="8"/>
      <c r="F176" s="18"/>
      <c r="G176" s="32">
        <v>5.04</v>
      </c>
      <c r="H176" s="18">
        <f t="shared" si="28"/>
        <v>42.84</v>
      </c>
      <c r="I176" s="32">
        <v>5.04</v>
      </c>
      <c r="J176" s="18">
        <f t="shared" si="29"/>
        <v>10.3824</v>
      </c>
    </row>
    <row r="177" spans="1:10" ht="12.75">
      <c r="A177" s="8">
        <v>10</v>
      </c>
      <c r="B177" s="4" t="s">
        <v>129</v>
      </c>
      <c r="C177" s="19">
        <v>47</v>
      </c>
      <c r="D177" s="18">
        <f t="shared" si="27"/>
        <v>78.02</v>
      </c>
      <c r="E177" s="19">
        <v>390</v>
      </c>
      <c r="F177" s="18">
        <f>0.763*E177</f>
        <v>297.57</v>
      </c>
      <c r="G177" s="32">
        <v>3.2</v>
      </c>
      <c r="H177" s="18">
        <f t="shared" si="28"/>
        <v>27.200000000000003</v>
      </c>
      <c r="I177" s="32">
        <v>3.2</v>
      </c>
      <c r="J177" s="18">
        <f t="shared" si="29"/>
        <v>6.5920000000000005</v>
      </c>
    </row>
    <row r="178" spans="1:10" ht="12.75">
      <c r="A178" s="8">
        <v>11</v>
      </c>
      <c r="B178" s="4" t="s">
        <v>130</v>
      </c>
      <c r="C178" s="19">
        <v>70</v>
      </c>
      <c r="D178" s="18">
        <f t="shared" si="27"/>
        <v>116.19999999999999</v>
      </c>
      <c r="E178" s="19">
        <v>802</v>
      </c>
      <c r="F178" s="18">
        <f>0.763*E178</f>
        <v>611.926</v>
      </c>
      <c r="G178" s="32">
        <v>11</v>
      </c>
      <c r="H178" s="18">
        <f t="shared" si="28"/>
        <v>93.5</v>
      </c>
      <c r="I178" s="32">
        <v>11</v>
      </c>
      <c r="J178" s="18">
        <f t="shared" si="29"/>
        <v>22.66</v>
      </c>
    </row>
    <row r="179" spans="1:10" ht="12.75">
      <c r="A179" s="8">
        <v>12</v>
      </c>
      <c r="B179" s="7" t="s">
        <v>131</v>
      </c>
      <c r="C179" s="19">
        <v>143</v>
      </c>
      <c r="D179" s="18">
        <f t="shared" si="27"/>
        <v>237.38</v>
      </c>
      <c r="E179" s="19">
        <v>498</v>
      </c>
      <c r="F179" s="18">
        <f>0.763*E179</f>
        <v>379.974</v>
      </c>
      <c r="G179" s="32">
        <v>1.66</v>
      </c>
      <c r="H179" s="18">
        <f t="shared" si="28"/>
        <v>14.11</v>
      </c>
      <c r="I179" s="32">
        <v>1.66</v>
      </c>
      <c r="J179" s="18">
        <f t="shared" si="29"/>
        <v>3.4196</v>
      </c>
    </row>
    <row r="180" spans="1:10" ht="12.75">
      <c r="A180" s="8">
        <v>13</v>
      </c>
      <c r="B180" s="7" t="s">
        <v>132</v>
      </c>
      <c r="C180" s="19">
        <v>163</v>
      </c>
      <c r="D180" s="18">
        <f t="shared" si="27"/>
        <v>270.58</v>
      </c>
      <c r="E180" s="8"/>
      <c r="F180" s="18"/>
      <c r="G180" s="32">
        <v>5.57</v>
      </c>
      <c r="H180" s="18">
        <f t="shared" si="28"/>
        <v>47.345</v>
      </c>
      <c r="I180" s="32">
        <v>5.57</v>
      </c>
      <c r="J180" s="18">
        <f t="shared" si="29"/>
        <v>11.474200000000002</v>
      </c>
    </row>
    <row r="181" spans="1:10" ht="12.75">
      <c r="A181" s="8">
        <v>14</v>
      </c>
      <c r="B181" s="7" t="s">
        <v>133</v>
      </c>
      <c r="C181" s="19">
        <v>91</v>
      </c>
      <c r="D181" s="18">
        <f t="shared" si="27"/>
        <v>151.06</v>
      </c>
      <c r="E181" s="8"/>
      <c r="F181" s="18"/>
      <c r="G181" s="32">
        <v>4.2</v>
      </c>
      <c r="H181" s="18">
        <f t="shared" si="28"/>
        <v>35.7</v>
      </c>
      <c r="I181" s="32">
        <v>4.2</v>
      </c>
      <c r="J181" s="18">
        <f t="shared" si="29"/>
        <v>8.652000000000001</v>
      </c>
    </row>
    <row r="182" spans="1:10" ht="12.75">
      <c r="A182" s="8">
        <v>15</v>
      </c>
      <c r="B182" s="7" t="s">
        <v>134</v>
      </c>
      <c r="C182" s="19">
        <v>83</v>
      </c>
      <c r="D182" s="18">
        <f t="shared" si="27"/>
        <v>137.78</v>
      </c>
      <c r="E182" s="19">
        <v>754</v>
      </c>
      <c r="F182" s="18">
        <f>0.763*E182</f>
        <v>575.302</v>
      </c>
      <c r="G182" s="32">
        <v>1.4</v>
      </c>
      <c r="H182" s="18">
        <f t="shared" si="28"/>
        <v>11.899999999999999</v>
      </c>
      <c r="I182" s="32">
        <v>1.4</v>
      </c>
      <c r="J182" s="18">
        <f t="shared" si="29"/>
        <v>2.884</v>
      </c>
    </row>
    <row r="183" spans="1:10" ht="12.75">
      <c r="A183" s="8">
        <v>16</v>
      </c>
      <c r="B183" s="7" t="s">
        <v>135</v>
      </c>
      <c r="C183" s="19">
        <v>90.1</v>
      </c>
      <c r="D183" s="18">
        <f t="shared" si="27"/>
        <v>149.56599999999997</v>
      </c>
      <c r="E183" s="19">
        <v>1400</v>
      </c>
      <c r="F183" s="18">
        <f>0.763*E183</f>
        <v>1068.2</v>
      </c>
      <c r="G183" s="32">
        <v>5.42</v>
      </c>
      <c r="H183" s="18">
        <f t="shared" si="28"/>
        <v>46.07</v>
      </c>
      <c r="I183" s="32">
        <v>5.42</v>
      </c>
      <c r="J183" s="18">
        <f t="shared" si="29"/>
        <v>11.1652</v>
      </c>
    </row>
    <row r="184" spans="1:10" ht="12.75">
      <c r="A184" s="8">
        <v>17</v>
      </c>
      <c r="B184" s="7" t="s">
        <v>136</v>
      </c>
      <c r="C184" s="19">
        <v>84</v>
      </c>
      <c r="D184" s="18">
        <f t="shared" si="27"/>
        <v>139.44</v>
      </c>
      <c r="E184" s="19">
        <v>840</v>
      </c>
      <c r="F184" s="18">
        <f>0.763*E184</f>
        <v>640.92</v>
      </c>
      <c r="G184" s="32">
        <v>1.8</v>
      </c>
      <c r="H184" s="18">
        <f t="shared" si="28"/>
        <v>15.3</v>
      </c>
      <c r="I184" s="32">
        <v>1.8</v>
      </c>
      <c r="J184" s="18">
        <f t="shared" si="29"/>
        <v>3.708</v>
      </c>
    </row>
    <row r="185" spans="1:10" ht="12.75">
      <c r="A185" s="8">
        <v>18</v>
      </c>
      <c r="B185" s="7" t="s">
        <v>137</v>
      </c>
      <c r="C185" s="19">
        <v>69.5</v>
      </c>
      <c r="D185" s="18">
        <f t="shared" si="27"/>
        <v>115.36999999999999</v>
      </c>
      <c r="E185" s="19">
        <v>663</v>
      </c>
      <c r="F185" s="18">
        <f>0.763*E185</f>
        <v>505.869</v>
      </c>
      <c r="G185" s="32">
        <v>0.84</v>
      </c>
      <c r="H185" s="18">
        <f t="shared" si="28"/>
        <v>7.14</v>
      </c>
      <c r="I185" s="32">
        <v>0.84</v>
      </c>
      <c r="J185" s="18">
        <f t="shared" si="29"/>
        <v>1.7304</v>
      </c>
    </row>
    <row r="186" spans="1:10" ht="12.75">
      <c r="A186" s="8">
        <v>19</v>
      </c>
      <c r="B186" s="9" t="s">
        <v>138</v>
      </c>
      <c r="C186" s="19">
        <v>11.3</v>
      </c>
      <c r="D186" s="18">
        <f t="shared" si="27"/>
        <v>18.758</v>
      </c>
      <c r="E186" s="8"/>
      <c r="F186" s="18"/>
      <c r="G186" s="32">
        <v>0.53</v>
      </c>
      <c r="H186" s="18">
        <f t="shared" si="28"/>
        <v>4.505</v>
      </c>
      <c r="I186" s="32">
        <v>0.53</v>
      </c>
      <c r="J186" s="18">
        <f t="shared" si="29"/>
        <v>1.0918</v>
      </c>
    </row>
    <row r="187" spans="1:10" ht="12.75">
      <c r="A187" s="8">
        <v>20</v>
      </c>
      <c r="B187" s="9" t="s">
        <v>139</v>
      </c>
      <c r="C187" s="19">
        <v>36</v>
      </c>
      <c r="D187" s="18">
        <f t="shared" si="27"/>
        <v>59.76</v>
      </c>
      <c r="E187" s="8"/>
      <c r="F187" s="18"/>
      <c r="G187" s="32">
        <v>7.98</v>
      </c>
      <c r="H187" s="18">
        <f t="shared" si="28"/>
        <v>67.83</v>
      </c>
      <c r="I187" s="32">
        <v>7.98</v>
      </c>
      <c r="J187" s="18">
        <f t="shared" si="29"/>
        <v>16.4388</v>
      </c>
    </row>
    <row r="188" spans="1:10" ht="12.75">
      <c r="A188" s="8">
        <v>21</v>
      </c>
      <c r="B188" s="9" t="s">
        <v>35</v>
      </c>
      <c r="C188" s="19">
        <v>13</v>
      </c>
      <c r="D188" s="18">
        <f t="shared" si="27"/>
        <v>21.58</v>
      </c>
      <c r="E188" s="8"/>
      <c r="F188" s="18"/>
      <c r="G188" s="32">
        <v>0.13</v>
      </c>
      <c r="H188" s="18">
        <f t="shared" si="28"/>
        <v>1.105</v>
      </c>
      <c r="I188" s="32">
        <v>0.13</v>
      </c>
      <c r="J188" s="18">
        <f t="shared" si="29"/>
        <v>0.26780000000000004</v>
      </c>
    </row>
    <row r="189" spans="1:10" ht="12.75">
      <c r="A189" s="8">
        <v>22</v>
      </c>
      <c r="B189" s="9" t="s">
        <v>140</v>
      </c>
      <c r="C189" s="19">
        <v>40</v>
      </c>
      <c r="D189" s="18">
        <f t="shared" si="27"/>
        <v>66.39999999999999</v>
      </c>
      <c r="E189" s="8"/>
      <c r="F189" s="18"/>
      <c r="G189" s="32">
        <v>1.5</v>
      </c>
      <c r="H189" s="18">
        <f t="shared" si="28"/>
        <v>12.75</v>
      </c>
      <c r="I189" s="32">
        <v>1.5</v>
      </c>
      <c r="J189" s="18">
        <f t="shared" si="29"/>
        <v>3.09</v>
      </c>
    </row>
    <row r="190" spans="1:10" ht="25.5">
      <c r="A190" s="8">
        <v>23</v>
      </c>
      <c r="B190" s="5" t="s">
        <v>141</v>
      </c>
      <c r="C190" s="19">
        <v>18</v>
      </c>
      <c r="D190" s="18">
        <f t="shared" si="27"/>
        <v>29.88</v>
      </c>
      <c r="E190" s="19">
        <v>59.62</v>
      </c>
      <c r="F190" s="18">
        <f>0.763*E190</f>
        <v>45.49006</v>
      </c>
      <c r="G190" s="32">
        <v>1.2</v>
      </c>
      <c r="H190" s="18">
        <f t="shared" si="28"/>
        <v>10.2</v>
      </c>
      <c r="I190" s="32">
        <v>1.2</v>
      </c>
      <c r="J190" s="18">
        <f t="shared" si="29"/>
        <v>2.472</v>
      </c>
    </row>
    <row r="191" spans="1:10" ht="12.75">
      <c r="A191" s="48" t="s">
        <v>36</v>
      </c>
      <c r="B191" s="49"/>
      <c r="C191" s="19">
        <f aca="true" t="shared" si="30" ref="C191:I191">SUM(C168:C190)</f>
        <v>1293.0000000000002</v>
      </c>
      <c r="D191" s="18">
        <f>SUM(D168:D190)</f>
        <v>2146.38</v>
      </c>
      <c r="E191" s="19">
        <f t="shared" si="30"/>
        <v>7123.62</v>
      </c>
      <c r="F191" s="18">
        <f>0.763*E191</f>
        <v>5435.32206</v>
      </c>
      <c r="G191" s="32">
        <f t="shared" si="30"/>
        <v>68.952</v>
      </c>
      <c r="H191" s="18">
        <f t="shared" si="28"/>
        <v>586.092</v>
      </c>
      <c r="I191" s="32">
        <f t="shared" si="30"/>
        <v>68.952</v>
      </c>
      <c r="J191" s="18">
        <f t="shared" si="29"/>
        <v>142.04112</v>
      </c>
    </row>
    <row r="192" spans="1:10" ht="15.75">
      <c r="A192" s="53" t="s">
        <v>37</v>
      </c>
      <c r="B192" s="54"/>
      <c r="C192" s="54"/>
      <c r="D192" s="54"/>
      <c r="E192" s="54"/>
      <c r="F192" s="54"/>
      <c r="G192" s="54"/>
      <c r="H192" s="54"/>
      <c r="I192" s="54"/>
      <c r="J192" s="55"/>
    </row>
    <row r="193" spans="1:10" ht="12.75">
      <c r="A193" s="11">
        <v>24</v>
      </c>
      <c r="B193" s="4" t="s">
        <v>142</v>
      </c>
      <c r="C193" s="19">
        <v>440</v>
      </c>
      <c r="D193" s="18">
        <f>1.66*C193</f>
        <v>730.4</v>
      </c>
      <c r="F193" s="19"/>
      <c r="G193" s="32">
        <v>45</v>
      </c>
      <c r="H193" s="18">
        <f>8.5*G193</f>
        <v>382.5</v>
      </c>
      <c r="I193" s="32">
        <v>45</v>
      </c>
      <c r="J193" s="18">
        <f aca="true" t="shared" si="31" ref="J193:J198">2.06*I193</f>
        <v>92.7</v>
      </c>
    </row>
    <row r="194" spans="1:10" ht="12.75">
      <c r="A194" s="11">
        <v>25</v>
      </c>
      <c r="B194" s="4" t="s">
        <v>143</v>
      </c>
      <c r="C194" s="19">
        <v>261</v>
      </c>
      <c r="D194" s="18">
        <f>1.66*C194</f>
        <v>433.26</v>
      </c>
      <c r="E194" s="19">
        <v>783</v>
      </c>
      <c r="F194" s="18">
        <f>0.763*E194</f>
        <v>597.429</v>
      </c>
      <c r="G194" s="32">
        <v>8.5</v>
      </c>
      <c r="H194" s="18">
        <f>8.5*G194</f>
        <v>72.25</v>
      </c>
      <c r="I194" s="32">
        <v>8.5</v>
      </c>
      <c r="J194" s="18">
        <f t="shared" si="31"/>
        <v>17.51</v>
      </c>
    </row>
    <row r="195" spans="1:10" ht="12.75">
      <c r="A195" s="11">
        <v>26</v>
      </c>
      <c r="B195" s="4" t="s">
        <v>144</v>
      </c>
      <c r="C195" s="19">
        <v>64.7</v>
      </c>
      <c r="D195" s="18">
        <f>1.66*C195</f>
        <v>107.402</v>
      </c>
      <c r="F195" s="18"/>
      <c r="G195" s="32">
        <v>7</v>
      </c>
      <c r="H195" s="18">
        <f>8.5*G195</f>
        <v>59.5</v>
      </c>
      <c r="I195" s="32">
        <v>7</v>
      </c>
      <c r="J195" s="18">
        <f t="shared" si="31"/>
        <v>14.42</v>
      </c>
    </row>
    <row r="196" spans="1:10" ht="12.75">
      <c r="A196" s="11">
        <v>27</v>
      </c>
      <c r="B196" s="4" t="s">
        <v>145</v>
      </c>
      <c r="C196" s="19">
        <v>51</v>
      </c>
      <c r="D196" s="18">
        <f>1.66*C196</f>
        <v>84.66</v>
      </c>
      <c r="E196" s="19">
        <v>480</v>
      </c>
      <c r="F196" s="18">
        <f>0.763*E196</f>
        <v>366.24</v>
      </c>
      <c r="G196" s="32">
        <v>1.08</v>
      </c>
      <c r="H196" s="18">
        <f>8.5*G196</f>
        <v>9.18</v>
      </c>
      <c r="I196" s="32">
        <v>1.08</v>
      </c>
      <c r="J196" s="18">
        <f t="shared" si="31"/>
        <v>2.2248</v>
      </c>
    </row>
    <row r="197" spans="1:10" ht="12.75">
      <c r="A197" s="15">
        <v>1</v>
      </c>
      <c r="B197" s="15">
        <v>2</v>
      </c>
      <c r="C197" s="20">
        <v>3</v>
      </c>
      <c r="D197" s="20">
        <v>4</v>
      </c>
      <c r="E197" s="15">
        <v>5</v>
      </c>
      <c r="F197" s="15">
        <v>6</v>
      </c>
      <c r="G197" s="15">
        <v>7</v>
      </c>
      <c r="H197" s="15">
        <v>8</v>
      </c>
      <c r="I197" s="15">
        <v>9</v>
      </c>
      <c r="J197" s="18">
        <v>10</v>
      </c>
    </row>
    <row r="198" spans="1:10" ht="12.75">
      <c r="A198" s="48" t="s">
        <v>36</v>
      </c>
      <c r="B198" s="49"/>
      <c r="C198" s="19">
        <f>SUM(C193:C196)</f>
        <v>816.7</v>
      </c>
      <c r="D198" s="18">
        <f>SUM(D193:D196)</f>
        <v>1355.722</v>
      </c>
      <c r="E198" s="19">
        <f>SUM(E194:E196)</f>
        <v>1263</v>
      </c>
      <c r="F198" s="18">
        <f>SUM(F193:F196)</f>
        <v>963.669</v>
      </c>
      <c r="G198" s="32">
        <f>SUM(G193:G196)</f>
        <v>61.58</v>
      </c>
      <c r="H198" s="18">
        <f>SUM(H193:H196)</f>
        <v>523.43</v>
      </c>
      <c r="I198" s="32">
        <f>SUM(I193:I196)</f>
        <v>61.58</v>
      </c>
      <c r="J198" s="18">
        <f t="shared" si="31"/>
        <v>126.8548</v>
      </c>
    </row>
    <row r="199" spans="1:10" ht="15.75">
      <c r="A199" s="53" t="s">
        <v>91</v>
      </c>
      <c r="B199" s="54"/>
      <c r="C199" s="54"/>
      <c r="D199" s="54"/>
      <c r="E199" s="54"/>
      <c r="F199" s="54"/>
      <c r="G199" s="54"/>
      <c r="H199" s="54"/>
      <c r="I199" s="54"/>
      <c r="J199" s="55"/>
    </row>
    <row r="200" spans="1:10" ht="12.75">
      <c r="A200" s="8">
        <v>28</v>
      </c>
      <c r="B200" s="4" t="s">
        <v>146</v>
      </c>
      <c r="C200" s="19">
        <v>40</v>
      </c>
      <c r="D200" s="18">
        <f>1.66*C200</f>
        <v>66.39999999999999</v>
      </c>
      <c r="E200" s="19">
        <v>599</v>
      </c>
      <c r="F200" s="18">
        <f>0.763*E200</f>
        <v>457.03700000000003</v>
      </c>
      <c r="G200" s="32">
        <v>1.8</v>
      </c>
      <c r="H200" s="18">
        <f>8.5*G200</f>
        <v>15.3</v>
      </c>
      <c r="I200" s="32">
        <v>1.8</v>
      </c>
      <c r="J200" s="18">
        <f>2.06*I200</f>
        <v>3.708</v>
      </c>
    </row>
    <row r="201" spans="1:10" ht="15.75">
      <c r="A201" s="53" t="s">
        <v>41</v>
      </c>
      <c r="B201" s="54"/>
      <c r="C201" s="54"/>
      <c r="D201" s="54"/>
      <c r="E201" s="54"/>
      <c r="F201" s="54"/>
      <c r="G201" s="54"/>
      <c r="H201" s="54"/>
      <c r="I201" s="54"/>
      <c r="J201" s="55"/>
    </row>
    <row r="202" spans="1:10" ht="12.75">
      <c r="A202" s="8">
        <v>29</v>
      </c>
      <c r="B202" s="4" t="s">
        <v>303</v>
      </c>
      <c r="C202" s="19">
        <v>28.8</v>
      </c>
      <c r="D202" s="18">
        <f>1.66*C202</f>
        <v>47.808</v>
      </c>
      <c r="E202" s="19">
        <v>76</v>
      </c>
      <c r="F202" s="18">
        <f>0.763*E202</f>
        <v>57.988</v>
      </c>
      <c r="G202" s="32">
        <v>2</v>
      </c>
      <c r="H202" s="18">
        <f>8.5*G202</f>
        <v>17</v>
      </c>
      <c r="I202" s="32">
        <v>2</v>
      </c>
      <c r="J202" s="18">
        <f>2.06*I202</f>
        <v>4.12</v>
      </c>
    </row>
    <row r="203" spans="1:10" ht="15.75">
      <c r="A203" s="53"/>
      <c r="B203" s="54"/>
      <c r="C203" s="54"/>
      <c r="D203" s="54"/>
      <c r="E203" s="54"/>
      <c r="F203" s="54"/>
      <c r="G203" s="54"/>
      <c r="H203" s="54"/>
      <c r="I203" s="54"/>
      <c r="J203" s="55"/>
    </row>
    <row r="204" spans="1:10" ht="12.75">
      <c r="A204" s="8">
        <v>30</v>
      </c>
      <c r="B204" s="4" t="s">
        <v>43</v>
      </c>
      <c r="C204" s="19">
        <v>46</v>
      </c>
      <c r="D204" s="18">
        <v>76.3</v>
      </c>
      <c r="E204" s="8">
        <v>313</v>
      </c>
      <c r="F204" s="8">
        <v>238.8</v>
      </c>
      <c r="G204" s="32">
        <v>0.27</v>
      </c>
      <c r="H204" s="18">
        <f>8.5*G204</f>
        <v>2.295</v>
      </c>
      <c r="I204" s="32">
        <v>0.27</v>
      </c>
      <c r="J204" s="18">
        <f>2.06*I204</f>
        <v>0.5562</v>
      </c>
    </row>
    <row r="205" spans="1:10" ht="12.75">
      <c r="A205" s="8">
        <v>31</v>
      </c>
      <c r="B205" s="4" t="s">
        <v>44</v>
      </c>
      <c r="C205" s="19">
        <v>49</v>
      </c>
      <c r="D205" s="18">
        <v>85.3</v>
      </c>
      <c r="E205" s="8"/>
      <c r="F205" s="8"/>
      <c r="G205" s="32">
        <v>0.23</v>
      </c>
      <c r="H205" s="18">
        <f>8.5*G205</f>
        <v>1.955</v>
      </c>
      <c r="I205" s="32">
        <v>0.23</v>
      </c>
      <c r="J205" s="18">
        <f>2.06*I205</f>
        <v>0.47380000000000005</v>
      </c>
    </row>
    <row r="206" spans="1:10" ht="15.75">
      <c r="A206" s="50" t="s">
        <v>45</v>
      </c>
      <c r="B206" s="51"/>
      <c r="C206" s="23">
        <f aca="true" t="shared" si="32" ref="C206:I206">SUM(C204:C205,C202,C200,C198,C191)</f>
        <v>2273.5</v>
      </c>
      <c r="D206" s="24">
        <f t="shared" si="32"/>
        <v>3777.91</v>
      </c>
      <c r="E206" s="23">
        <f t="shared" si="32"/>
        <v>9374.619999999999</v>
      </c>
      <c r="F206" s="24">
        <f t="shared" si="32"/>
        <v>7152.816060000001</v>
      </c>
      <c r="G206" s="33">
        <f t="shared" si="32"/>
        <v>134.832</v>
      </c>
      <c r="H206" s="18">
        <f>8.5*G206</f>
        <v>1146.072</v>
      </c>
      <c r="I206" s="33">
        <f t="shared" si="32"/>
        <v>134.832</v>
      </c>
      <c r="J206" s="18">
        <f>2.06*I206</f>
        <v>277.75392</v>
      </c>
    </row>
    <row r="207" spans="1:10" ht="12.75" customHeight="1">
      <c r="A207" s="56" t="s">
        <v>148</v>
      </c>
      <c r="B207" s="57"/>
      <c r="C207" s="57"/>
      <c r="D207" s="57"/>
      <c r="E207" s="57"/>
      <c r="F207" s="57"/>
      <c r="G207" s="57"/>
      <c r="H207" s="57"/>
      <c r="I207" s="57"/>
      <c r="J207" s="58"/>
    </row>
    <row r="208" spans="1:10" ht="21.75" customHeight="1">
      <c r="A208" s="59"/>
      <c r="B208" s="60"/>
      <c r="C208" s="60"/>
      <c r="D208" s="60"/>
      <c r="E208" s="60"/>
      <c r="F208" s="60"/>
      <c r="G208" s="60"/>
      <c r="H208" s="60"/>
      <c r="I208" s="60"/>
      <c r="J208" s="61"/>
    </row>
    <row r="209" spans="1:10" ht="12.75">
      <c r="A209" s="8">
        <v>1</v>
      </c>
      <c r="B209" s="4" t="s">
        <v>149</v>
      </c>
      <c r="C209" s="19">
        <v>120</v>
      </c>
      <c r="D209" s="18">
        <f>1.66*C209</f>
        <v>199.2</v>
      </c>
      <c r="E209" s="19">
        <v>955</v>
      </c>
      <c r="F209" s="18">
        <f>0.763*E209</f>
        <v>728.665</v>
      </c>
      <c r="G209" s="32">
        <v>9.5</v>
      </c>
      <c r="H209" s="18">
        <f>8.5*G209</f>
        <v>80.75</v>
      </c>
      <c r="I209" s="32">
        <v>9.5</v>
      </c>
      <c r="J209" s="18">
        <f>2.06*I209</f>
        <v>19.57</v>
      </c>
    </row>
    <row r="210" spans="1:10" ht="12.75">
      <c r="A210" s="8">
        <v>2</v>
      </c>
      <c r="B210" s="7" t="s">
        <v>272</v>
      </c>
      <c r="C210" s="19">
        <v>90</v>
      </c>
      <c r="D210" s="18">
        <f aca="true" t="shared" si="33" ref="D210:D228">1.66*C210</f>
        <v>149.4</v>
      </c>
      <c r="E210" s="19">
        <v>1100</v>
      </c>
      <c r="F210" s="18">
        <f aca="true" t="shared" si="34" ref="F210:F228">0.763*E210</f>
        <v>839.3000000000001</v>
      </c>
      <c r="G210" s="32">
        <v>5.5</v>
      </c>
      <c r="H210" s="18">
        <f aca="true" t="shared" si="35" ref="H210:H228">8.5*G210</f>
        <v>46.75</v>
      </c>
      <c r="I210" s="32">
        <v>5.5</v>
      </c>
      <c r="J210" s="18">
        <f aca="true" t="shared" si="36" ref="J210:J238">2.06*I210</f>
        <v>11.33</v>
      </c>
    </row>
    <row r="211" spans="1:10" ht="12.75">
      <c r="A211" s="8">
        <v>3</v>
      </c>
      <c r="B211" s="7" t="s">
        <v>150</v>
      </c>
      <c r="C211" s="19">
        <v>113.7</v>
      </c>
      <c r="D211" s="18">
        <f t="shared" si="33"/>
        <v>188.742</v>
      </c>
      <c r="E211" s="19">
        <v>1065</v>
      </c>
      <c r="F211" s="18">
        <f t="shared" si="34"/>
        <v>812.595</v>
      </c>
      <c r="G211" s="32">
        <v>10</v>
      </c>
      <c r="H211" s="18">
        <f t="shared" si="35"/>
        <v>85</v>
      </c>
      <c r="I211" s="32">
        <v>10</v>
      </c>
      <c r="J211" s="18">
        <f t="shared" si="36"/>
        <v>20.6</v>
      </c>
    </row>
    <row r="212" spans="1:10" ht="12.75">
      <c r="A212" s="8">
        <v>4</v>
      </c>
      <c r="B212" s="7" t="s">
        <v>151</v>
      </c>
      <c r="C212" s="19">
        <v>153.8</v>
      </c>
      <c r="D212" s="18">
        <f t="shared" si="33"/>
        <v>255.308</v>
      </c>
      <c r="E212" s="19">
        <v>972</v>
      </c>
      <c r="F212" s="18">
        <f t="shared" si="34"/>
        <v>741.636</v>
      </c>
      <c r="G212" s="32">
        <v>3.1</v>
      </c>
      <c r="H212" s="18">
        <f t="shared" si="35"/>
        <v>26.35</v>
      </c>
      <c r="I212" s="32">
        <v>3.1</v>
      </c>
      <c r="J212" s="18">
        <f t="shared" si="36"/>
        <v>6.386</v>
      </c>
    </row>
    <row r="213" spans="1:10" ht="12.75">
      <c r="A213" s="8">
        <v>5</v>
      </c>
      <c r="B213" s="7" t="s">
        <v>152</v>
      </c>
      <c r="C213" s="19">
        <v>45.7</v>
      </c>
      <c r="D213" s="18">
        <f t="shared" si="33"/>
        <v>75.862</v>
      </c>
      <c r="E213" s="19">
        <v>788</v>
      </c>
      <c r="F213" s="18">
        <f t="shared" si="34"/>
        <v>601.244</v>
      </c>
      <c r="G213" s="32">
        <v>1.2</v>
      </c>
      <c r="H213" s="18">
        <f t="shared" si="35"/>
        <v>10.2</v>
      </c>
      <c r="I213" s="32">
        <v>1.2</v>
      </c>
      <c r="J213" s="18">
        <f t="shared" si="36"/>
        <v>2.472</v>
      </c>
    </row>
    <row r="214" spans="1:10" ht="12.75">
      <c r="A214" s="8">
        <v>6</v>
      </c>
      <c r="B214" s="7" t="s">
        <v>153</v>
      </c>
      <c r="C214" s="19">
        <v>117.9</v>
      </c>
      <c r="D214" s="18">
        <f t="shared" si="33"/>
        <v>195.714</v>
      </c>
      <c r="E214" s="19">
        <v>591</v>
      </c>
      <c r="F214" s="18">
        <f t="shared" si="34"/>
        <v>450.933</v>
      </c>
      <c r="G214" s="32">
        <v>5.4</v>
      </c>
      <c r="H214" s="18">
        <f t="shared" si="35"/>
        <v>45.900000000000006</v>
      </c>
      <c r="I214" s="32">
        <v>5.4</v>
      </c>
      <c r="J214" s="18">
        <f t="shared" si="36"/>
        <v>11.124</v>
      </c>
    </row>
    <row r="215" spans="1:10" ht="12.75">
      <c r="A215" s="8">
        <v>7</v>
      </c>
      <c r="B215" s="7" t="s">
        <v>154</v>
      </c>
      <c r="C215" s="19">
        <v>140.8</v>
      </c>
      <c r="D215" s="18">
        <f t="shared" si="33"/>
        <v>233.728</v>
      </c>
      <c r="E215" s="19">
        <v>1073</v>
      </c>
      <c r="F215" s="18">
        <f t="shared" si="34"/>
        <v>818.6990000000001</v>
      </c>
      <c r="G215" s="32">
        <v>14</v>
      </c>
      <c r="H215" s="18">
        <f t="shared" si="35"/>
        <v>119</v>
      </c>
      <c r="I215" s="32">
        <v>14</v>
      </c>
      <c r="J215" s="18">
        <f t="shared" si="36"/>
        <v>28.84</v>
      </c>
    </row>
    <row r="216" spans="1:10" ht="12.75">
      <c r="A216" s="8">
        <v>8</v>
      </c>
      <c r="B216" s="7" t="s">
        <v>155</v>
      </c>
      <c r="C216" s="19">
        <v>19.4</v>
      </c>
      <c r="D216" s="18">
        <f t="shared" si="33"/>
        <v>32.20399999999999</v>
      </c>
      <c r="E216" s="19">
        <v>341</v>
      </c>
      <c r="F216" s="18">
        <f t="shared" si="34"/>
        <v>260.183</v>
      </c>
      <c r="G216" s="32">
        <v>1.6</v>
      </c>
      <c r="H216" s="18">
        <f t="shared" si="35"/>
        <v>13.600000000000001</v>
      </c>
      <c r="I216" s="32">
        <v>1.6</v>
      </c>
      <c r="J216" s="18">
        <f t="shared" si="36"/>
        <v>3.2960000000000003</v>
      </c>
    </row>
    <row r="217" spans="1:10" ht="12.75">
      <c r="A217" s="8">
        <v>9</v>
      </c>
      <c r="B217" s="7" t="s">
        <v>156</v>
      </c>
      <c r="C217" s="19">
        <v>93.1</v>
      </c>
      <c r="D217" s="18">
        <f t="shared" si="33"/>
        <v>154.546</v>
      </c>
      <c r="E217" s="19"/>
      <c r="F217" s="18">
        <f t="shared" si="34"/>
        <v>0</v>
      </c>
      <c r="G217" s="32">
        <v>7</v>
      </c>
      <c r="H217" s="18">
        <f t="shared" si="35"/>
        <v>59.5</v>
      </c>
      <c r="I217" s="32">
        <v>7</v>
      </c>
      <c r="J217" s="18">
        <f t="shared" si="36"/>
        <v>14.42</v>
      </c>
    </row>
    <row r="218" spans="1:10" ht="12.75">
      <c r="A218" s="8">
        <v>10</v>
      </c>
      <c r="B218" s="9" t="s">
        <v>189</v>
      </c>
      <c r="C218" s="19">
        <v>201.3</v>
      </c>
      <c r="D218" s="18">
        <f t="shared" si="33"/>
        <v>334.158</v>
      </c>
      <c r="E218" s="19">
        <v>2024</v>
      </c>
      <c r="F218" s="18">
        <f t="shared" si="34"/>
        <v>1544.3120000000001</v>
      </c>
      <c r="G218" s="32">
        <v>30.2</v>
      </c>
      <c r="H218" s="18">
        <f t="shared" si="35"/>
        <v>256.7</v>
      </c>
      <c r="I218" s="32">
        <v>30.2</v>
      </c>
      <c r="J218" s="18">
        <f t="shared" si="36"/>
        <v>62.212</v>
      </c>
    </row>
    <row r="219" spans="1:10" ht="12.75">
      <c r="A219" s="8">
        <v>11</v>
      </c>
      <c r="B219" s="9" t="s">
        <v>157</v>
      </c>
      <c r="C219" s="19">
        <v>269.2</v>
      </c>
      <c r="D219" s="18">
        <f t="shared" si="33"/>
        <v>446.87199999999996</v>
      </c>
      <c r="E219" s="19">
        <v>1480</v>
      </c>
      <c r="F219" s="18">
        <f t="shared" si="34"/>
        <v>1129.24</v>
      </c>
      <c r="G219" s="32">
        <v>31.3</v>
      </c>
      <c r="H219" s="18">
        <f t="shared" si="35"/>
        <v>266.05</v>
      </c>
      <c r="I219" s="32">
        <v>31.3</v>
      </c>
      <c r="J219" s="18">
        <f t="shared" si="36"/>
        <v>64.47800000000001</v>
      </c>
    </row>
    <row r="220" spans="1:10" ht="12.75">
      <c r="A220" s="8">
        <v>12</v>
      </c>
      <c r="B220" s="9" t="s">
        <v>158</v>
      </c>
      <c r="C220" s="19">
        <v>129</v>
      </c>
      <c r="D220" s="18">
        <f t="shared" si="33"/>
        <v>214.14</v>
      </c>
      <c r="E220" s="19"/>
      <c r="F220" s="18">
        <f t="shared" si="34"/>
        <v>0</v>
      </c>
      <c r="G220" s="32">
        <v>14.2</v>
      </c>
      <c r="H220" s="18">
        <f t="shared" si="35"/>
        <v>120.69999999999999</v>
      </c>
      <c r="I220" s="32">
        <v>14.2</v>
      </c>
      <c r="J220" s="18">
        <f t="shared" si="36"/>
        <v>29.252</v>
      </c>
    </row>
    <row r="221" spans="1:10" ht="12.75">
      <c r="A221" s="8">
        <v>13</v>
      </c>
      <c r="B221" s="4" t="s">
        <v>123</v>
      </c>
      <c r="C221" s="19">
        <v>17.7</v>
      </c>
      <c r="D221" s="18">
        <f t="shared" si="33"/>
        <v>29.381999999999998</v>
      </c>
      <c r="E221" s="19"/>
      <c r="F221" s="18">
        <f t="shared" si="34"/>
        <v>0</v>
      </c>
      <c r="G221" s="32">
        <v>0.5</v>
      </c>
      <c r="H221" s="18">
        <f t="shared" si="35"/>
        <v>4.25</v>
      </c>
      <c r="I221" s="32">
        <v>0.5</v>
      </c>
      <c r="J221" s="18">
        <f t="shared" si="36"/>
        <v>1.03</v>
      </c>
    </row>
    <row r="222" spans="1:10" ht="12.75">
      <c r="A222" s="8">
        <v>14</v>
      </c>
      <c r="B222" s="4" t="s">
        <v>159</v>
      </c>
      <c r="C222" s="19">
        <v>58.8</v>
      </c>
      <c r="D222" s="18">
        <f t="shared" si="33"/>
        <v>97.60799999999999</v>
      </c>
      <c r="E222" s="19">
        <v>1047</v>
      </c>
      <c r="F222" s="18">
        <f t="shared" si="34"/>
        <v>798.861</v>
      </c>
      <c r="G222" s="32">
        <v>3.1</v>
      </c>
      <c r="H222" s="18">
        <f t="shared" si="35"/>
        <v>26.35</v>
      </c>
      <c r="I222" s="32">
        <v>3.1</v>
      </c>
      <c r="J222" s="18">
        <f t="shared" si="36"/>
        <v>6.386</v>
      </c>
    </row>
    <row r="223" spans="1:10" ht="12.75">
      <c r="A223" s="8">
        <v>15</v>
      </c>
      <c r="B223" s="4" t="s">
        <v>160</v>
      </c>
      <c r="C223" s="19">
        <v>56.3</v>
      </c>
      <c r="D223" s="18">
        <f t="shared" si="33"/>
        <v>93.45799999999998</v>
      </c>
      <c r="E223" s="19">
        <v>369</v>
      </c>
      <c r="F223" s="18">
        <f t="shared" si="34"/>
        <v>281.547</v>
      </c>
      <c r="G223" s="32">
        <v>2.5</v>
      </c>
      <c r="H223" s="18">
        <f t="shared" si="35"/>
        <v>21.25</v>
      </c>
      <c r="I223" s="32">
        <v>2.5</v>
      </c>
      <c r="J223" s="18">
        <f t="shared" si="36"/>
        <v>5.15</v>
      </c>
    </row>
    <row r="224" spans="1:10" ht="12.75">
      <c r="A224" s="8">
        <v>16</v>
      </c>
      <c r="B224" s="4" t="s">
        <v>161</v>
      </c>
      <c r="C224" s="19">
        <v>51.4</v>
      </c>
      <c r="D224" s="18">
        <f t="shared" si="33"/>
        <v>85.324</v>
      </c>
      <c r="E224" s="19">
        <v>327</v>
      </c>
      <c r="F224" s="18">
        <f t="shared" si="34"/>
        <v>249.501</v>
      </c>
      <c r="G224" s="32">
        <v>2.6</v>
      </c>
      <c r="H224" s="18">
        <f t="shared" si="35"/>
        <v>22.1</v>
      </c>
      <c r="I224" s="32">
        <v>2.6</v>
      </c>
      <c r="J224" s="18">
        <f t="shared" si="36"/>
        <v>5.356000000000001</v>
      </c>
    </row>
    <row r="225" spans="1:10" ht="12.75">
      <c r="A225" s="8">
        <v>17</v>
      </c>
      <c r="B225" s="4" t="s">
        <v>162</v>
      </c>
      <c r="C225" s="19">
        <v>60</v>
      </c>
      <c r="D225" s="18">
        <f t="shared" si="33"/>
        <v>99.6</v>
      </c>
      <c r="E225" s="19">
        <v>445</v>
      </c>
      <c r="F225" s="18">
        <f t="shared" si="34"/>
        <v>339.535</v>
      </c>
      <c r="G225" s="32">
        <v>5.4</v>
      </c>
      <c r="H225" s="18">
        <f t="shared" si="35"/>
        <v>45.900000000000006</v>
      </c>
      <c r="I225" s="32">
        <v>5.4</v>
      </c>
      <c r="J225" s="18">
        <f t="shared" si="36"/>
        <v>11.124</v>
      </c>
    </row>
    <row r="226" spans="1:10" ht="12.75">
      <c r="A226" s="8">
        <v>18</v>
      </c>
      <c r="B226" s="4" t="s">
        <v>163</v>
      </c>
      <c r="C226" s="19">
        <v>46.9</v>
      </c>
      <c r="D226" s="18">
        <f t="shared" si="33"/>
        <v>77.854</v>
      </c>
      <c r="E226" s="19"/>
      <c r="F226" s="18">
        <f t="shared" si="34"/>
        <v>0</v>
      </c>
      <c r="G226" s="32">
        <v>2</v>
      </c>
      <c r="H226" s="18">
        <f t="shared" si="35"/>
        <v>17</v>
      </c>
      <c r="I226" s="32">
        <v>2</v>
      </c>
      <c r="J226" s="18">
        <f t="shared" si="36"/>
        <v>4.12</v>
      </c>
    </row>
    <row r="227" spans="1:10" ht="12.75">
      <c r="A227" s="8">
        <v>19</v>
      </c>
      <c r="B227" s="4" t="s">
        <v>164</v>
      </c>
      <c r="C227" s="19">
        <v>55.4</v>
      </c>
      <c r="D227" s="18">
        <f t="shared" si="33"/>
        <v>91.964</v>
      </c>
      <c r="E227" s="19">
        <v>359</v>
      </c>
      <c r="F227" s="18">
        <f t="shared" si="34"/>
        <v>273.91700000000003</v>
      </c>
      <c r="G227" s="32">
        <v>2.5</v>
      </c>
      <c r="H227" s="18">
        <f t="shared" si="35"/>
        <v>21.25</v>
      </c>
      <c r="I227" s="32">
        <v>2.5</v>
      </c>
      <c r="J227" s="18">
        <f t="shared" si="36"/>
        <v>5.15</v>
      </c>
    </row>
    <row r="228" spans="1:10" ht="12.75">
      <c r="A228" s="8">
        <v>20</v>
      </c>
      <c r="B228" s="4" t="s">
        <v>165</v>
      </c>
      <c r="C228" s="19">
        <v>60.4</v>
      </c>
      <c r="D228" s="18">
        <f t="shared" si="33"/>
        <v>100.264</v>
      </c>
      <c r="E228" s="19">
        <v>354</v>
      </c>
      <c r="F228" s="18">
        <f t="shared" si="34"/>
        <v>270.10200000000003</v>
      </c>
      <c r="G228" s="32">
        <v>3.4</v>
      </c>
      <c r="H228" s="18">
        <f t="shared" si="35"/>
        <v>28.9</v>
      </c>
      <c r="I228" s="32">
        <v>3.4</v>
      </c>
      <c r="J228" s="18">
        <f t="shared" si="36"/>
        <v>7.004</v>
      </c>
    </row>
    <row r="229" spans="1:10" ht="12.75">
      <c r="A229" s="15">
        <v>1</v>
      </c>
      <c r="B229" s="15">
        <v>2</v>
      </c>
      <c r="C229" s="15">
        <v>3</v>
      </c>
      <c r="D229" s="15">
        <v>4</v>
      </c>
      <c r="E229" s="15">
        <v>5</v>
      </c>
      <c r="F229" s="20">
        <v>6</v>
      </c>
      <c r="G229" s="15">
        <v>7</v>
      </c>
      <c r="H229" s="20">
        <v>8</v>
      </c>
      <c r="I229" s="15">
        <v>9</v>
      </c>
      <c r="J229" s="18">
        <f t="shared" si="36"/>
        <v>18.54</v>
      </c>
    </row>
    <row r="230" spans="1:10" ht="12.75">
      <c r="A230" s="11">
        <v>21</v>
      </c>
      <c r="B230" s="4" t="s">
        <v>166</v>
      </c>
      <c r="C230" s="19">
        <v>49.9</v>
      </c>
      <c r="D230" s="18">
        <f>1.66*C230</f>
        <v>82.83399999999999</v>
      </c>
      <c r="E230" s="19">
        <v>617</v>
      </c>
      <c r="F230" s="18">
        <f>0.763*E230</f>
        <v>470.771</v>
      </c>
      <c r="G230" s="32">
        <v>6.3</v>
      </c>
      <c r="H230" s="18">
        <f>8.5*G230</f>
        <v>53.55</v>
      </c>
      <c r="I230" s="32">
        <v>6.3</v>
      </c>
      <c r="J230" s="18">
        <f t="shared" si="36"/>
        <v>12.978</v>
      </c>
    </row>
    <row r="231" spans="1:10" ht="12.75">
      <c r="A231" s="11">
        <v>22</v>
      </c>
      <c r="B231" s="4" t="s">
        <v>167</v>
      </c>
      <c r="C231" s="19">
        <v>60.8</v>
      </c>
      <c r="D231" s="18">
        <f aca="true" t="shared" si="37" ref="D231:D237">1.66*C231</f>
        <v>100.928</v>
      </c>
      <c r="E231" s="19">
        <v>678</v>
      </c>
      <c r="F231" s="18">
        <f>0.763*E231</f>
        <v>517.314</v>
      </c>
      <c r="G231" s="32">
        <v>2.8</v>
      </c>
      <c r="H231" s="18">
        <f aca="true" t="shared" si="38" ref="H231:H238">8.5*G231</f>
        <v>23.799999999999997</v>
      </c>
      <c r="I231" s="32">
        <v>2.8</v>
      </c>
      <c r="J231" s="18">
        <f t="shared" si="36"/>
        <v>5.768</v>
      </c>
    </row>
    <row r="232" spans="1:10" ht="12.75">
      <c r="A232" s="11">
        <v>23</v>
      </c>
      <c r="B232" s="4" t="s">
        <v>168</v>
      </c>
      <c r="C232" s="19">
        <v>112.2</v>
      </c>
      <c r="D232" s="18">
        <f t="shared" si="37"/>
        <v>186.252</v>
      </c>
      <c r="E232" s="19">
        <v>1243</v>
      </c>
      <c r="F232" s="18">
        <f>0.763*E232</f>
        <v>948.409</v>
      </c>
      <c r="G232" s="32">
        <v>10</v>
      </c>
      <c r="H232" s="18">
        <f t="shared" si="38"/>
        <v>85</v>
      </c>
      <c r="I232" s="32">
        <v>10</v>
      </c>
      <c r="J232" s="18">
        <f t="shared" si="36"/>
        <v>20.6</v>
      </c>
    </row>
    <row r="233" spans="1:10" ht="12.75">
      <c r="A233" s="11">
        <v>24</v>
      </c>
      <c r="B233" s="4" t="s">
        <v>169</v>
      </c>
      <c r="C233" s="19">
        <v>46.7</v>
      </c>
      <c r="D233" s="18">
        <f t="shared" si="37"/>
        <v>77.522</v>
      </c>
      <c r="E233" s="19"/>
      <c r="F233" s="18"/>
      <c r="G233" s="32">
        <v>2.1</v>
      </c>
      <c r="H233" s="18">
        <f t="shared" si="38"/>
        <v>17.85</v>
      </c>
      <c r="I233" s="32">
        <v>2.1</v>
      </c>
      <c r="J233" s="18">
        <f t="shared" si="36"/>
        <v>4.3260000000000005</v>
      </c>
    </row>
    <row r="234" spans="1:10" ht="12.75">
      <c r="A234" s="11">
        <v>25</v>
      </c>
      <c r="B234" s="12" t="s">
        <v>33</v>
      </c>
      <c r="C234" s="19">
        <v>19</v>
      </c>
      <c r="D234" s="18">
        <f t="shared" si="37"/>
        <v>31.54</v>
      </c>
      <c r="E234" s="19"/>
      <c r="F234" s="18"/>
      <c r="G234" s="32">
        <v>0.4</v>
      </c>
      <c r="H234" s="18">
        <f t="shared" si="38"/>
        <v>3.4000000000000004</v>
      </c>
      <c r="I234" s="32">
        <v>0.4</v>
      </c>
      <c r="J234" s="18">
        <f t="shared" si="36"/>
        <v>0.8240000000000001</v>
      </c>
    </row>
    <row r="235" spans="1:10" ht="12.75">
      <c r="A235" s="11">
        <v>26</v>
      </c>
      <c r="B235" s="12" t="s">
        <v>170</v>
      </c>
      <c r="C235" s="19">
        <v>114.5</v>
      </c>
      <c r="D235" s="18">
        <f t="shared" si="37"/>
        <v>190.07</v>
      </c>
      <c r="E235" s="19">
        <v>999</v>
      </c>
      <c r="F235" s="18">
        <f>0.763*E235</f>
        <v>762.237</v>
      </c>
      <c r="G235" s="32">
        <v>1.9</v>
      </c>
      <c r="H235" s="18">
        <f t="shared" si="38"/>
        <v>16.15</v>
      </c>
      <c r="I235" s="32">
        <v>1.9</v>
      </c>
      <c r="J235" s="18">
        <f t="shared" si="36"/>
        <v>3.9139999999999997</v>
      </c>
    </row>
    <row r="236" spans="1:10" ht="12.75">
      <c r="A236" s="11">
        <v>27</v>
      </c>
      <c r="B236" s="12" t="s">
        <v>171</v>
      </c>
      <c r="C236" s="19">
        <v>44.2</v>
      </c>
      <c r="D236" s="18">
        <f t="shared" si="37"/>
        <v>73.372</v>
      </c>
      <c r="E236" s="19"/>
      <c r="F236" s="18"/>
      <c r="G236" s="32">
        <v>4.8</v>
      </c>
      <c r="H236" s="18">
        <f t="shared" si="38"/>
        <v>40.8</v>
      </c>
      <c r="I236" s="32">
        <v>4.8</v>
      </c>
      <c r="J236" s="18">
        <f t="shared" si="36"/>
        <v>9.888</v>
      </c>
    </row>
    <row r="237" spans="1:10" ht="12.75">
      <c r="A237" s="11">
        <v>28</v>
      </c>
      <c r="B237" s="12" t="s">
        <v>115</v>
      </c>
      <c r="C237" s="19">
        <v>21.8</v>
      </c>
      <c r="D237" s="18">
        <f t="shared" si="37"/>
        <v>36.188</v>
      </c>
      <c r="E237" s="19"/>
      <c r="F237" s="18"/>
      <c r="G237" s="32">
        <v>0.4</v>
      </c>
      <c r="H237" s="18">
        <f t="shared" si="38"/>
        <v>3.4000000000000004</v>
      </c>
      <c r="I237" s="32">
        <v>0.4</v>
      </c>
      <c r="J237" s="18">
        <f t="shared" si="36"/>
        <v>0.8240000000000001</v>
      </c>
    </row>
    <row r="238" spans="1:10" ht="12.75">
      <c r="A238" s="48" t="s">
        <v>36</v>
      </c>
      <c r="B238" s="49"/>
      <c r="C238" s="19">
        <f>SUM(C230:C237,C209:C228)</f>
        <v>2369.9000000000005</v>
      </c>
      <c r="D238" s="18">
        <f>SUM(D209:D228,D230:D237)</f>
        <v>3934.0339999999997</v>
      </c>
      <c r="E238" s="19">
        <f>SUM(E230:E237,E209:E228)</f>
        <v>16827</v>
      </c>
      <c r="F238" s="18">
        <v>12839</v>
      </c>
      <c r="G238" s="32">
        <f>SUM(G230:G237,G209:G228)</f>
        <v>183.7</v>
      </c>
      <c r="H238" s="18">
        <f t="shared" si="38"/>
        <v>1561.4499999999998</v>
      </c>
      <c r="I238" s="32">
        <v>183.7</v>
      </c>
      <c r="J238" s="18">
        <f t="shared" si="36"/>
        <v>378.42199999999997</v>
      </c>
    </row>
    <row r="239" spans="1:10" ht="15.75">
      <c r="A239" s="53" t="s">
        <v>37</v>
      </c>
      <c r="B239" s="54"/>
      <c r="C239" s="54"/>
      <c r="D239" s="54"/>
      <c r="E239" s="54"/>
      <c r="F239" s="54"/>
      <c r="G239" s="54"/>
      <c r="H239" s="54"/>
      <c r="I239" s="54"/>
      <c r="J239" s="55"/>
    </row>
    <row r="240" spans="1:10" ht="12.75">
      <c r="A240" s="11">
        <v>29</v>
      </c>
      <c r="B240" s="12" t="s">
        <v>88</v>
      </c>
      <c r="C240" s="19">
        <v>45</v>
      </c>
      <c r="D240" s="18">
        <f>1.66*C240</f>
        <v>74.7</v>
      </c>
      <c r="E240" s="19">
        <v>1062</v>
      </c>
      <c r="F240" s="18">
        <f>0.763*E240</f>
        <v>810.306</v>
      </c>
      <c r="G240" s="32">
        <v>6.7</v>
      </c>
      <c r="H240" s="18">
        <f>8.5*G240</f>
        <v>56.95</v>
      </c>
      <c r="I240" s="32">
        <v>6.7</v>
      </c>
      <c r="J240" s="18">
        <f>2.06*I240</f>
        <v>13.802000000000001</v>
      </c>
    </row>
    <row r="241" spans="1:10" ht="12.75">
      <c r="A241" s="11">
        <v>30</v>
      </c>
      <c r="B241" s="12" t="s">
        <v>190</v>
      </c>
      <c r="C241" s="19">
        <v>216.8</v>
      </c>
      <c r="D241" s="18">
        <f>1.66*C241</f>
        <v>359.888</v>
      </c>
      <c r="E241" s="19">
        <v>1771</v>
      </c>
      <c r="F241" s="18">
        <f>0.763*E241</f>
        <v>1351.273</v>
      </c>
      <c r="G241" s="32">
        <v>44</v>
      </c>
      <c r="H241" s="18">
        <f>8.5*G241</f>
        <v>374</v>
      </c>
      <c r="I241" s="32">
        <v>44</v>
      </c>
      <c r="J241" s="18">
        <f>2.06*I241</f>
        <v>90.64</v>
      </c>
    </row>
    <row r="242" spans="1:10" ht="12.75">
      <c r="A242" s="11">
        <v>31</v>
      </c>
      <c r="B242" s="12" t="s">
        <v>187</v>
      </c>
      <c r="C242" s="19">
        <v>191.3</v>
      </c>
      <c r="D242" s="18">
        <f>1.66*C242</f>
        <v>317.558</v>
      </c>
      <c r="E242" s="19">
        <v>898</v>
      </c>
      <c r="F242" s="18">
        <f>0.763*E242</f>
        <v>685.174</v>
      </c>
      <c r="G242" s="32">
        <v>17.8</v>
      </c>
      <c r="H242" s="18">
        <f>8.5*G242</f>
        <v>151.3</v>
      </c>
      <c r="I242" s="32">
        <v>17.8</v>
      </c>
      <c r="J242" s="18">
        <f>2.06*I242</f>
        <v>36.668</v>
      </c>
    </row>
    <row r="243" spans="1:10" ht="12.75">
      <c r="A243" s="48" t="s">
        <v>36</v>
      </c>
      <c r="B243" s="49"/>
      <c r="C243" s="19">
        <f aca="true" t="shared" si="39" ref="C243:I243">SUM(C240:C242)</f>
        <v>453.1</v>
      </c>
      <c r="D243" s="18">
        <f>1.66*C243</f>
        <v>752.146</v>
      </c>
      <c r="E243" s="19">
        <f t="shared" si="39"/>
        <v>3731</v>
      </c>
      <c r="F243" s="18">
        <f>0.763*E243</f>
        <v>2846.753</v>
      </c>
      <c r="G243" s="32">
        <f t="shared" si="39"/>
        <v>68.5</v>
      </c>
      <c r="H243" s="18">
        <f>8.5*G243</f>
        <v>582.25</v>
      </c>
      <c r="I243" s="32">
        <f t="shared" si="39"/>
        <v>68.5</v>
      </c>
      <c r="J243" s="18">
        <f>2.06*I243</f>
        <v>141.11</v>
      </c>
    </row>
    <row r="244" spans="1:10" ht="15.75">
      <c r="A244" s="53" t="s">
        <v>41</v>
      </c>
      <c r="B244" s="54"/>
      <c r="C244" s="54"/>
      <c r="D244" s="54"/>
      <c r="E244" s="54"/>
      <c r="F244" s="54"/>
      <c r="G244" s="54"/>
      <c r="H244" s="54"/>
      <c r="I244" s="54"/>
      <c r="J244" s="55"/>
    </row>
    <row r="245" spans="1:10" ht="12.75">
      <c r="A245" s="11">
        <v>32</v>
      </c>
      <c r="B245" s="12" t="s">
        <v>120</v>
      </c>
      <c r="C245" s="19">
        <v>13.5</v>
      </c>
      <c r="D245" s="18">
        <f>1.66*C245</f>
        <v>22.41</v>
      </c>
      <c r="E245" s="19">
        <v>122</v>
      </c>
      <c r="F245" s="18">
        <f>0.763*E245</f>
        <v>93.086</v>
      </c>
      <c r="G245" s="32">
        <v>0.6</v>
      </c>
      <c r="H245" s="18">
        <f>8.5*G245</f>
        <v>5.1</v>
      </c>
      <c r="I245" s="32">
        <v>0.6</v>
      </c>
      <c r="J245" s="18">
        <f>2.06*I245</f>
        <v>1.236</v>
      </c>
    </row>
    <row r="246" spans="1:10" ht="15.75">
      <c r="A246" s="53" t="s">
        <v>42</v>
      </c>
      <c r="B246" s="54"/>
      <c r="C246" s="54"/>
      <c r="D246" s="54"/>
      <c r="E246" s="54"/>
      <c r="F246" s="54"/>
      <c r="G246" s="54"/>
      <c r="H246" s="54"/>
      <c r="I246" s="54"/>
      <c r="J246" s="55"/>
    </row>
    <row r="247" spans="1:10" ht="12.75">
      <c r="A247" s="8">
        <v>33</v>
      </c>
      <c r="B247" s="4" t="s">
        <v>43</v>
      </c>
      <c r="C247" s="19">
        <v>93.2</v>
      </c>
      <c r="D247" s="18">
        <f>1.66*C247</f>
        <v>154.712</v>
      </c>
      <c r="E247" s="19">
        <v>658</v>
      </c>
      <c r="F247" s="18">
        <f>0.763*E247</f>
        <v>502.05400000000003</v>
      </c>
      <c r="G247" s="32">
        <v>2.3</v>
      </c>
      <c r="H247" s="18">
        <f>8.5*G247</f>
        <v>19.549999999999997</v>
      </c>
      <c r="I247" s="32">
        <v>2.3</v>
      </c>
      <c r="J247" s="18">
        <f>2.06*I247</f>
        <v>4.7379999999999995</v>
      </c>
    </row>
    <row r="248" spans="1:10" ht="12.75">
      <c r="A248" s="8">
        <v>34</v>
      </c>
      <c r="B248" s="4" t="s">
        <v>44</v>
      </c>
      <c r="C248" s="19">
        <v>73.2</v>
      </c>
      <c r="D248" s="18">
        <f>1.66*C248</f>
        <v>121.512</v>
      </c>
      <c r="E248" s="19">
        <v>218</v>
      </c>
      <c r="F248" s="18">
        <f>0.763*E248</f>
        <v>166.334</v>
      </c>
      <c r="G248" s="32">
        <v>1</v>
      </c>
      <c r="H248" s="18">
        <f>8.5*G248</f>
        <v>8.5</v>
      </c>
      <c r="I248" s="32">
        <v>1</v>
      </c>
      <c r="J248" s="18">
        <f>2.06*I248</f>
        <v>2.06</v>
      </c>
    </row>
    <row r="249" spans="1:10" ht="15.75">
      <c r="A249" s="50" t="s">
        <v>45</v>
      </c>
      <c r="B249" s="51"/>
      <c r="C249" s="23">
        <f>SUM(C247:C248,C245,C243,C238)</f>
        <v>3002.9000000000005</v>
      </c>
      <c r="D249" s="18">
        <f>1.66*C249</f>
        <v>4984.814</v>
      </c>
      <c r="E249" s="23">
        <f>SUM(E247:E248,E245,E243,E238)</f>
        <v>21556</v>
      </c>
      <c r="F249" s="18">
        <f>0.763*E249</f>
        <v>16447.228</v>
      </c>
      <c r="G249" s="33">
        <f>SUM(G247:G248,G245,G243,G238)</f>
        <v>256.1</v>
      </c>
      <c r="H249" s="18">
        <f>8.5*G249</f>
        <v>2176.8500000000004</v>
      </c>
      <c r="I249" s="33">
        <f>SUM(I247:I248,I245,I243,I238)</f>
        <v>256.1</v>
      </c>
      <c r="J249" s="18">
        <f>2.06*I249</f>
        <v>527.566</v>
      </c>
    </row>
    <row r="250" spans="1:10" ht="15.75">
      <c r="A250" s="50" t="s">
        <v>172</v>
      </c>
      <c r="B250" s="51"/>
      <c r="C250" s="23">
        <f aca="true" t="shared" si="40" ref="C250:I250">SUM(C249,C206,C161,C116,C57)</f>
        <v>14420.4</v>
      </c>
      <c r="D250" s="18">
        <f>1.66*C250</f>
        <v>23937.863999999998</v>
      </c>
      <c r="E250" s="23">
        <f t="shared" si="40"/>
        <v>94606.62</v>
      </c>
      <c r="F250" s="18">
        <f>0.763*E250</f>
        <v>72184.85106</v>
      </c>
      <c r="G250" s="33">
        <f t="shared" si="40"/>
        <v>1107.442</v>
      </c>
      <c r="H250" s="18">
        <f>8.5*G250</f>
        <v>9413.257</v>
      </c>
      <c r="I250" s="33">
        <f t="shared" si="40"/>
        <v>1108.3319999999999</v>
      </c>
      <c r="J250" s="18">
        <f>2.06*I250</f>
        <v>2283.16392</v>
      </c>
    </row>
    <row r="252" spans="3:7" ht="12.75">
      <c r="C252" s="52" t="s">
        <v>173</v>
      </c>
      <c r="D252" s="52"/>
      <c r="E252" s="52"/>
      <c r="F252" s="52"/>
      <c r="G252" s="52"/>
    </row>
    <row r="253" spans="3:7" ht="12.75">
      <c r="C253" s="52"/>
      <c r="D253" s="52"/>
      <c r="E253" s="52"/>
      <c r="F253" s="52"/>
      <c r="G253" s="52"/>
    </row>
  </sheetData>
  <mergeCells count="48">
    <mergeCell ref="A45:B45"/>
    <mergeCell ref="G2:I5"/>
    <mergeCell ref="G8:H8"/>
    <mergeCell ref="I8:J8"/>
    <mergeCell ref="A11:J15"/>
    <mergeCell ref="A8:A9"/>
    <mergeCell ref="B8:B9"/>
    <mergeCell ref="C8:D8"/>
    <mergeCell ref="E8:F8"/>
    <mergeCell ref="A54:J54"/>
    <mergeCell ref="A57:B57"/>
    <mergeCell ref="A58:J59"/>
    <mergeCell ref="A46:J46"/>
    <mergeCell ref="A49:B49"/>
    <mergeCell ref="A50:J50"/>
    <mergeCell ref="A53:B53"/>
    <mergeCell ref="A100:J100"/>
    <mergeCell ref="A107:B107"/>
    <mergeCell ref="A108:J108"/>
    <mergeCell ref="A110:J110"/>
    <mergeCell ref="A112:J112"/>
    <mergeCell ref="A116:B116"/>
    <mergeCell ref="A117:J118"/>
    <mergeCell ref="A147:B147"/>
    <mergeCell ref="A148:J148"/>
    <mergeCell ref="A153:B153"/>
    <mergeCell ref="A158:J158"/>
    <mergeCell ref="A156:J156"/>
    <mergeCell ref="A154:J154"/>
    <mergeCell ref="A166:J167"/>
    <mergeCell ref="A191:B191"/>
    <mergeCell ref="A161:B161"/>
    <mergeCell ref="A192:J192"/>
    <mergeCell ref="A249:B249"/>
    <mergeCell ref="A198:B198"/>
    <mergeCell ref="A199:J199"/>
    <mergeCell ref="A201:J201"/>
    <mergeCell ref="A203:J203"/>
    <mergeCell ref="A99:B99"/>
    <mergeCell ref="A250:B250"/>
    <mergeCell ref="C252:G253"/>
    <mergeCell ref="A239:J239"/>
    <mergeCell ref="A243:B243"/>
    <mergeCell ref="A244:J244"/>
    <mergeCell ref="A246:J246"/>
    <mergeCell ref="A206:B206"/>
    <mergeCell ref="A207:J208"/>
    <mergeCell ref="A238:B238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25"/>
  <sheetViews>
    <sheetView zoomScale="75" zoomScaleNormal="75" workbookViewId="0" topLeftCell="A84">
      <selection activeCell="A108" sqref="A108:J108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11.00390625" style="0" customWidth="1"/>
    <col min="4" max="4" width="9.625" style="0" customWidth="1"/>
    <col min="5" max="5" width="12.25390625" style="0" bestFit="1" customWidth="1"/>
    <col min="6" max="6" width="11.25390625" style="0" customWidth="1"/>
    <col min="7" max="7" width="10.25390625" style="0" customWidth="1"/>
    <col min="8" max="8" width="10.625" style="0" customWidth="1"/>
    <col min="9" max="9" width="12.00390625" style="0" customWidth="1"/>
    <col min="10" max="10" width="12.75390625" style="0" customWidth="1"/>
  </cols>
  <sheetData>
    <row r="3" spans="7:9" ht="12.75">
      <c r="G3" s="68" t="s">
        <v>311</v>
      </c>
      <c r="H3" s="68"/>
      <c r="I3" s="68"/>
    </row>
    <row r="4" spans="7:9" ht="12.75">
      <c r="G4" s="68"/>
      <c r="H4" s="68"/>
      <c r="I4" s="68"/>
    </row>
    <row r="5" spans="7:9" ht="12.75">
      <c r="G5" s="68"/>
      <c r="H5" s="68"/>
      <c r="I5" s="68"/>
    </row>
    <row r="6" spans="7:9" ht="12.75">
      <c r="G6" s="68"/>
      <c r="H6" s="68"/>
      <c r="I6" s="68"/>
    </row>
    <row r="8" spans="1:10" ht="12.75">
      <c r="A8" s="72" t="s">
        <v>0</v>
      </c>
      <c r="B8" s="72" t="s">
        <v>1</v>
      </c>
      <c r="C8" s="69" t="s">
        <v>2</v>
      </c>
      <c r="D8" s="69"/>
      <c r="E8" s="73" t="s">
        <v>4</v>
      </c>
      <c r="F8" s="73"/>
      <c r="G8" s="69" t="s">
        <v>7</v>
      </c>
      <c r="H8" s="69"/>
      <c r="I8" s="69" t="s">
        <v>8</v>
      </c>
      <c r="J8" s="69"/>
    </row>
    <row r="9" spans="1:10" ht="38.25">
      <c r="A9" s="72"/>
      <c r="B9" s="72"/>
      <c r="C9" s="14" t="s">
        <v>3</v>
      </c>
      <c r="D9" s="13" t="s">
        <v>5</v>
      </c>
      <c r="E9" s="14" t="s">
        <v>6</v>
      </c>
      <c r="F9" s="13" t="s">
        <v>5</v>
      </c>
      <c r="G9" s="14" t="s">
        <v>182</v>
      </c>
      <c r="H9" s="13" t="s">
        <v>5</v>
      </c>
      <c r="I9" s="14" t="s">
        <v>182</v>
      </c>
      <c r="J9" s="13" t="s">
        <v>5</v>
      </c>
    </row>
    <row r="10" spans="1:10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ht="12.75">
      <c r="A11" s="70" t="s">
        <v>284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2.7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2.7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2.7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2.75">
      <c r="A16" s="8">
        <v>1</v>
      </c>
      <c r="B16" s="4" t="s">
        <v>242</v>
      </c>
      <c r="C16" s="19">
        <v>55</v>
      </c>
      <c r="D16" s="18">
        <f>1.66*C16</f>
        <v>91.3</v>
      </c>
      <c r="E16" s="8">
        <v>380</v>
      </c>
      <c r="F16" s="18">
        <f>0.763*E16</f>
        <v>289.94</v>
      </c>
      <c r="G16" s="32">
        <v>5.9</v>
      </c>
      <c r="H16" s="18">
        <f>8.5*G16</f>
        <v>50.150000000000006</v>
      </c>
      <c r="I16" s="32">
        <v>5.9</v>
      </c>
      <c r="J16" s="18">
        <f>2.06*I16</f>
        <v>12.154000000000002</v>
      </c>
    </row>
    <row r="17" spans="1:10" ht="12.75">
      <c r="A17" s="8">
        <v>2</v>
      </c>
      <c r="B17" s="4" t="s">
        <v>243</v>
      </c>
      <c r="C17" s="19">
        <v>50</v>
      </c>
      <c r="D17" s="18">
        <f aca="true" t="shared" si="0" ref="D17:D33">1.66*C17</f>
        <v>83</v>
      </c>
      <c r="E17" s="8"/>
      <c r="F17" s="18"/>
      <c r="G17" s="32">
        <v>2.04</v>
      </c>
      <c r="H17" s="18">
        <f aca="true" t="shared" si="1" ref="H17:H33">8.5*G17</f>
        <v>17.34</v>
      </c>
      <c r="I17" s="32">
        <v>2.04</v>
      </c>
      <c r="J17" s="18">
        <f aca="true" t="shared" si="2" ref="J17:J33">2.06*I17</f>
        <v>4.2024</v>
      </c>
    </row>
    <row r="18" spans="1:10" ht="12.75">
      <c r="A18" s="8">
        <v>3</v>
      </c>
      <c r="B18" s="4" t="s">
        <v>244</v>
      </c>
      <c r="C18" s="19">
        <v>107</v>
      </c>
      <c r="D18" s="18">
        <f t="shared" si="0"/>
        <v>177.62</v>
      </c>
      <c r="E18" s="8">
        <v>940</v>
      </c>
      <c r="F18" s="18">
        <f>0.763*E18</f>
        <v>717.22</v>
      </c>
      <c r="G18" s="32">
        <v>12.2</v>
      </c>
      <c r="H18" s="18">
        <f t="shared" si="1"/>
        <v>103.69999999999999</v>
      </c>
      <c r="I18" s="32">
        <v>12.2</v>
      </c>
      <c r="J18" s="18">
        <f t="shared" si="2"/>
        <v>25.131999999999998</v>
      </c>
    </row>
    <row r="19" spans="1:10" ht="12.75">
      <c r="A19" s="8">
        <v>4</v>
      </c>
      <c r="B19" s="4" t="s">
        <v>245</v>
      </c>
      <c r="C19" s="19">
        <v>22</v>
      </c>
      <c r="D19" s="18">
        <f t="shared" si="0"/>
        <v>36.519999999999996</v>
      </c>
      <c r="E19" s="8"/>
      <c r="F19" s="18"/>
      <c r="G19" s="32">
        <v>2.5</v>
      </c>
      <c r="H19" s="18">
        <f t="shared" si="1"/>
        <v>21.25</v>
      </c>
      <c r="I19" s="32">
        <v>2.5</v>
      </c>
      <c r="J19" s="18">
        <f t="shared" si="2"/>
        <v>5.15</v>
      </c>
    </row>
    <row r="20" spans="1:10" ht="12.75">
      <c r="A20" s="8">
        <v>5</v>
      </c>
      <c r="B20" s="4" t="s">
        <v>246</v>
      </c>
      <c r="C20" s="19">
        <v>100</v>
      </c>
      <c r="D20" s="18">
        <f t="shared" si="0"/>
        <v>166</v>
      </c>
      <c r="E20" s="8">
        <v>1040</v>
      </c>
      <c r="F20" s="18">
        <f>0.763*E20</f>
        <v>793.52</v>
      </c>
      <c r="G20" s="32">
        <v>4.8</v>
      </c>
      <c r="H20" s="18">
        <f t="shared" si="1"/>
        <v>40.8</v>
      </c>
      <c r="I20" s="32">
        <v>4.8</v>
      </c>
      <c r="J20" s="18">
        <f t="shared" si="2"/>
        <v>9.888</v>
      </c>
    </row>
    <row r="21" spans="1:10" ht="12.75">
      <c r="A21" s="8">
        <v>6</v>
      </c>
      <c r="B21" s="4" t="s">
        <v>247</v>
      </c>
      <c r="C21" s="19">
        <v>88</v>
      </c>
      <c r="D21" s="18">
        <f t="shared" si="0"/>
        <v>146.07999999999998</v>
      </c>
      <c r="E21" s="8">
        <v>800</v>
      </c>
      <c r="F21" s="18">
        <f>0.763*E21</f>
        <v>610.4</v>
      </c>
      <c r="G21" s="32">
        <v>4.3</v>
      </c>
      <c r="H21" s="18">
        <f t="shared" si="1"/>
        <v>36.55</v>
      </c>
      <c r="I21" s="32">
        <v>4.3</v>
      </c>
      <c r="J21" s="18">
        <f t="shared" si="2"/>
        <v>8.858</v>
      </c>
    </row>
    <row r="22" spans="1:10" ht="12.75">
      <c r="A22" s="8">
        <v>7</v>
      </c>
      <c r="B22" s="4" t="s">
        <v>248</v>
      </c>
      <c r="C22" s="19">
        <v>69</v>
      </c>
      <c r="D22" s="18">
        <f t="shared" si="0"/>
        <v>114.53999999999999</v>
      </c>
      <c r="E22" s="8">
        <v>504</v>
      </c>
      <c r="F22" s="18">
        <f>0.763*E22</f>
        <v>384.552</v>
      </c>
      <c r="G22" s="32">
        <v>3.725</v>
      </c>
      <c r="H22" s="18">
        <f t="shared" si="1"/>
        <v>31.6625</v>
      </c>
      <c r="I22" s="32">
        <v>3.725</v>
      </c>
      <c r="J22" s="18">
        <f t="shared" si="2"/>
        <v>7.673500000000001</v>
      </c>
    </row>
    <row r="23" spans="1:10" ht="12.75">
      <c r="A23" s="8">
        <v>8</v>
      </c>
      <c r="B23" s="4" t="s">
        <v>249</v>
      </c>
      <c r="C23" s="19">
        <v>67</v>
      </c>
      <c r="D23" s="18">
        <f t="shared" si="0"/>
        <v>111.22</v>
      </c>
      <c r="E23" s="8"/>
      <c r="F23" s="18"/>
      <c r="G23" s="32">
        <v>2.4</v>
      </c>
      <c r="H23" s="18">
        <f t="shared" si="1"/>
        <v>20.4</v>
      </c>
      <c r="I23" s="32">
        <v>2.4</v>
      </c>
      <c r="J23" s="18">
        <f t="shared" si="2"/>
        <v>4.944</v>
      </c>
    </row>
    <row r="24" spans="1:10" ht="12.75">
      <c r="A24" s="8">
        <v>9</v>
      </c>
      <c r="B24" s="4" t="s">
        <v>250</v>
      </c>
      <c r="C24" s="19">
        <v>62</v>
      </c>
      <c r="D24" s="18">
        <f t="shared" si="0"/>
        <v>102.92</v>
      </c>
      <c r="E24" s="8">
        <v>571</v>
      </c>
      <c r="F24" s="18">
        <f>0.763*E24</f>
        <v>435.673</v>
      </c>
      <c r="G24" s="32">
        <v>3.3</v>
      </c>
      <c r="H24" s="18">
        <f t="shared" si="1"/>
        <v>28.049999999999997</v>
      </c>
      <c r="I24" s="32">
        <v>3.3</v>
      </c>
      <c r="J24" s="18">
        <f t="shared" si="2"/>
        <v>6.798</v>
      </c>
    </row>
    <row r="25" spans="1:10" ht="12.75">
      <c r="A25" s="8">
        <v>10</v>
      </c>
      <c r="B25" s="4" t="s">
        <v>251</v>
      </c>
      <c r="C25" s="19">
        <v>61</v>
      </c>
      <c r="D25" s="18">
        <f t="shared" si="0"/>
        <v>101.25999999999999</v>
      </c>
      <c r="E25" s="8">
        <v>1460</v>
      </c>
      <c r="F25" s="18">
        <f aca="true" t="shared" si="3" ref="F25:F33">0.763*E25</f>
        <v>1113.98</v>
      </c>
      <c r="G25" s="32">
        <v>16.244</v>
      </c>
      <c r="H25" s="18">
        <f t="shared" si="1"/>
        <v>138.074</v>
      </c>
      <c r="I25" s="32">
        <v>16.244</v>
      </c>
      <c r="J25" s="18">
        <f t="shared" si="2"/>
        <v>33.46264</v>
      </c>
    </row>
    <row r="26" spans="1:10" ht="12.75">
      <c r="A26" s="8">
        <v>11</v>
      </c>
      <c r="B26" s="4" t="s">
        <v>252</v>
      </c>
      <c r="C26" s="19">
        <v>55</v>
      </c>
      <c r="D26" s="18">
        <f t="shared" si="0"/>
        <v>91.3</v>
      </c>
      <c r="E26" s="8">
        <v>1006</v>
      </c>
      <c r="F26" s="18">
        <f t="shared" si="3"/>
        <v>767.578</v>
      </c>
      <c r="G26" s="32">
        <v>5.1</v>
      </c>
      <c r="H26" s="18">
        <f t="shared" si="1"/>
        <v>43.349999999999994</v>
      </c>
      <c r="I26" s="32">
        <v>5.1</v>
      </c>
      <c r="J26" s="18">
        <f t="shared" si="2"/>
        <v>10.506</v>
      </c>
    </row>
    <row r="27" spans="1:10" ht="12.75">
      <c r="A27" s="8">
        <v>12</v>
      </c>
      <c r="B27" s="4" t="s">
        <v>253</v>
      </c>
      <c r="C27" s="19">
        <v>58</v>
      </c>
      <c r="D27" s="18">
        <f t="shared" si="0"/>
        <v>96.28</v>
      </c>
      <c r="E27" s="8">
        <v>709</v>
      </c>
      <c r="F27" s="18">
        <f t="shared" si="3"/>
        <v>540.967</v>
      </c>
      <c r="G27" s="32">
        <v>3.8</v>
      </c>
      <c r="H27" s="18">
        <f t="shared" si="1"/>
        <v>32.3</v>
      </c>
      <c r="I27" s="32">
        <v>3.8</v>
      </c>
      <c r="J27" s="18">
        <f t="shared" si="2"/>
        <v>7.827999999999999</v>
      </c>
    </row>
    <row r="28" spans="1:10" ht="12.75">
      <c r="A28" s="8">
        <v>13</v>
      </c>
      <c r="B28" s="4" t="s">
        <v>254</v>
      </c>
      <c r="C28" s="19">
        <v>120</v>
      </c>
      <c r="D28" s="18">
        <f t="shared" si="0"/>
        <v>199.2</v>
      </c>
      <c r="E28" s="8">
        <v>1250</v>
      </c>
      <c r="F28" s="18">
        <f t="shared" si="3"/>
        <v>953.75</v>
      </c>
      <c r="G28" s="32">
        <v>9.3</v>
      </c>
      <c r="H28" s="18">
        <f t="shared" si="1"/>
        <v>79.05000000000001</v>
      </c>
      <c r="I28" s="32">
        <v>9.3</v>
      </c>
      <c r="J28" s="18">
        <f t="shared" si="2"/>
        <v>19.158</v>
      </c>
    </row>
    <row r="29" spans="1:10" ht="12.75">
      <c r="A29" s="8">
        <v>14</v>
      </c>
      <c r="B29" s="4" t="s">
        <v>255</v>
      </c>
      <c r="C29" s="19">
        <v>72</v>
      </c>
      <c r="D29" s="18">
        <f t="shared" si="0"/>
        <v>119.52</v>
      </c>
      <c r="E29" s="8">
        <v>816</v>
      </c>
      <c r="F29" s="18">
        <f t="shared" si="3"/>
        <v>622.6080000000001</v>
      </c>
      <c r="G29" s="32">
        <v>8.5</v>
      </c>
      <c r="H29" s="18">
        <f t="shared" si="1"/>
        <v>72.25</v>
      </c>
      <c r="I29" s="32">
        <v>8.5</v>
      </c>
      <c r="J29" s="18">
        <f t="shared" si="2"/>
        <v>17.51</v>
      </c>
    </row>
    <row r="30" spans="1:10" ht="12.75">
      <c r="A30" s="8">
        <v>15</v>
      </c>
      <c r="B30" s="4" t="s">
        <v>256</v>
      </c>
      <c r="C30" s="19">
        <v>86</v>
      </c>
      <c r="D30" s="18">
        <f t="shared" si="0"/>
        <v>142.76</v>
      </c>
      <c r="E30" s="8">
        <v>950</v>
      </c>
      <c r="F30" s="18">
        <f t="shared" si="3"/>
        <v>724.85</v>
      </c>
      <c r="G30" s="32">
        <v>4.6</v>
      </c>
      <c r="H30" s="18">
        <f t="shared" si="1"/>
        <v>39.099999999999994</v>
      </c>
      <c r="I30" s="32">
        <v>4.6</v>
      </c>
      <c r="J30" s="18">
        <f t="shared" si="2"/>
        <v>9.475999999999999</v>
      </c>
    </row>
    <row r="31" spans="1:10" ht="12.75">
      <c r="A31" s="8">
        <v>16</v>
      </c>
      <c r="B31" s="4" t="s">
        <v>257</v>
      </c>
      <c r="C31" s="19">
        <v>102</v>
      </c>
      <c r="D31" s="18">
        <f t="shared" si="0"/>
        <v>169.32</v>
      </c>
      <c r="E31" s="8">
        <v>1094</v>
      </c>
      <c r="F31" s="18">
        <f t="shared" si="3"/>
        <v>834.722</v>
      </c>
      <c r="G31" s="32">
        <v>8.6</v>
      </c>
      <c r="H31" s="18">
        <f t="shared" si="1"/>
        <v>73.1</v>
      </c>
      <c r="I31" s="32">
        <v>8.6</v>
      </c>
      <c r="J31" s="18">
        <f t="shared" si="2"/>
        <v>17.716</v>
      </c>
    </row>
    <row r="32" spans="1:10" ht="12.75">
      <c r="A32" s="8">
        <v>17</v>
      </c>
      <c r="B32" s="4" t="s">
        <v>258</v>
      </c>
      <c r="C32" s="19">
        <v>75</v>
      </c>
      <c r="D32" s="18">
        <f t="shared" si="0"/>
        <v>124.5</v>
      </c>
      <c r="E32" s="8">
        <v>1540</v>
      </c>
      <c r="F32" s="18">
        <f t="shared" si="3"/>
        <v>1175.02</v>
      </c>
      <c r="G32" s="32">
        <v>7.6</v>
      </c>
      <c r="H32" s="18">
        <f t="shared" si="1"/>
        <v>64.6</v>
      </c>
      <c r="I32" s="32">
        <v>7.6</v>
      </c>
      <c r="J32" s="18">
        <f t="shared" si="2"/>
        <v>15.655999999999999</v>
      </c>
    </row>
    <row r="33" spans="1:10" ht="12.75">
      <c r="A33" s="8">
        <v>18</v>
      </c>
      <c r="B33" s="4" t="s">
        <v>191</v>
      </c>
      <c r="C33" s="19">
        <v>128</v>
      </c>
      <c r="D33" s="18">
        <f t="shared" si="0"/>
        <v>212.48</v>
      </c>
      <c r="E33" s="8">
        <v>1228</v>
      </c>
      <c r="F33" s="18">
        <f t="shared" si="3"/>
        <v>936.964</v>
      </c>
      <c r="G33" s="32">
        <v>4.2</v>
      </c>
      <c r="H33" s="18">
        <f t="shared" si="1"/>
        <v>35.7</v>
      </c>
      <c r="I33" s="32">
        <v>4.2</v>
      </c>
      <c r="J33" s="18">
        <f t="shared" si="2"/>
        <v>8.652000000000001</v>
      </c>
    </row>
    <row r="34" spans="1:10" ht="12.75">
      <c r="A34" s="15">
        <v>1</v>
      </c>
      <c r="B34" s="15">
        <v>2</v>
      </c>
      <c r="C34" s="25">
        <v>3</v>
      </c>
      <c r="D34" s="25">
        <v>4</v>
      </c>
      <c r="E34" s="14">
        <v>5</v>
      </c>
      <c r="F34" s="25">
        <v>6</v>
      </c>
      <c r="G34" s="25">
        <v>7</v>
      </c>
      <c r="H34" s="25">
        <v>8</v>
      </c>
      <c r="I34" s="25">
        <v>9</v>
      </c>
      <c r="J34" s="25">
        <v>10</v>
      </c>
    </row>
    <row r="35" spans="1:10" ht="10.5" customHeight="1">
      <c r="A35" s="11">
        <v>19</v>
      </c>
      <c r="B35" s="12" t="s">
        <v>192</v>
      </c>
      <c r="C35" s="19">
        <v>160</v>
      </c>
      <c r="D35" s="18">
        <f>1.66*C35</f>
        <v>265.59999999999997</v>
      </c>
      <c r="E35" s="8">
        <v>2800</v>
      </c>
      <c r="F35" s="18">
        <f>0.763*E35</f>
        <v>2136.4</v>
      </c>
      <c r="G35" s="32">
        <v>9.5</v>
      </c>
      <c r="H35" s="18">
        <f>8.5*G35</f>
        <v>80.75</v>
      </c>
      <c r="I35" s="32">
        <v>9.5</v>
      </c>
      <c r="J35" s="18">
        <f>2.06*I35</f>
        <v>19.57</v>
      </c>
    </row>
    <row r="36" spans="1:10" ht="12.75">
      <c r="A36" s="11">
        <v>20</v>
      </c>
      <c r="B36" s="12" t="s">
        <v>193</v>
      </c>
      <c r="C36" s="19">
        <v>338</v>
      </c>
      <c r="D36" s="18">
        <f aca="true" t="shared" si="4" ref="D36:D60">1.66*C36</f>
        <v>561.0799999999999</v>
      </c>
      <c r="E36" s="8">
        <v>2000</v>
      </c>
      <c r="F36" s="18">
        <f aca="true" t="shared" si="5" ref="F36:F41">0.763*E36</f>
        <v>1526</v>
      </c>
      <c r="G36" s="32">
        <v>14.65</v>
      </c>
      <c r="H36" s="18">
        <f aca="true" t="shared" si="6" ref="H36:H55">8.5*G36</f>
        <v>124.525</v>
      </c>
      <c r="I36" s="32">
        <v>14.65</v>
      </c>
      <c r="J36" s="18">
        <f aca="true" t="shared" si="7" ref="J36:J55">2.06*I36</f>
        <v>30.179000000000002</v>
      </c>
    </row>
    <row r="37" spans="1:10" ht="12.75">
      <c r="A37" s="11">
        <v>21</v>
      </c>
      <c r="B37" s="12" t="s">
        <v>194</v>
      </c>
      <c r="C37" s="19">
        <v>310</v>
      </c>
      <c r="D37" s="18">
        <f t="shared" si="4"/>
        <v>514.6</v>
      </c>
      <c r="E37" s="8">
        <v>1725</v>
      </c>
      <c r="F37" s="18">
        <f t="shared" si="5"/>
        <v>1316.175</v>
      </c>
      <c r="G37" s="32">
        <v>8.7</v>
      </c>
      <c r="H37" s="18">
        <f t="shared" si="6"/>
        <v>73.94999999999999</v>
      </c>
      <c r="I37" s="32">
        <v>8.7</v>
      </c>
      <c r="J37" s="18">
        <f t="shared" si="7"/>
        <v>17.922</v>
      </c>
    </row>
    <row r="38" spans="1:10" ht="12.75">
      <c r="A38" s="11">
        <v>22</v>
      </c>
      <c r="B38" s="12" t="s">
        <v>195</v>
      </c>
      <c r="C38" s="19">
        <v>230</v>
      </c>
      <c r="D38" s="18">
        <f t="shared" si="4"/>
        <v>381.79999999999995</v>
      </c>
      <c r="E38" s="8">
        <v>2610</v>
      </c>
      <c r="F38" s="18">
        <f t="shared" si="5"/>
        <v>1991.43</v>
      </c>
      <c r="G38" s="32">
        <v>7.5</v>
      </c>
      <c r="H38" s="18">
        <f t="shared" si="6"/>
        <v>63.75</v>
      </c>
      <c r="I38" s="32">
        <v>7.5</v>
      </c>
      <c r="J38" s="18">
        <f t="shared" si="7"/>
        <v>15.450000000000001</v>
      </c>
    </row>
    <row r="39" spans="1:10" ht="12.75">
      <c r="A39" s="11">
        <v>23</v>
      </c>
      <c r="B39" s="12" t="s">
        <v>196</v>
      </c>
      <c r="C39" s="19">
        <v>202</v>
      </c>
      <c r="D39" s="18">
        <f t="shared" si="4"/>
        <v>335.32</v>
      </c>
      <c r="E39" s="8">
        <v>2000</v>
      </c>
      <c r="F39" s="18">
        <f t="shared" si="5"/>
        <v>1526</v>
      </c>
      <c r="G39" s="32">
        <v>5.8</v>
      </c>
      <c r="H39" s="18">
        <f t="shared" si="6"/>
        <v>49.3</v>
      </c>
      <c r="I39" s="32">
        <v>5.8</v>
      </c>
      <c r="J39" s="18">
        <f t="shared" si="7"/>
        <v>11.948</v>
      </c>
    </row>
    <row r="40" spans="1:10" ht="12.75">
      <c r="A40" s="11">
        <v>24</v>
      </c>
      <c r="B40" s="12" t="s">
        <v>197</v>
      </c>
      <c r="C40" s="19">
        <v>102</v>
      </c>
      <c r="D40" s="18">
        <f t="shared" si="4"/>
        <v>169.32</v>
      </c>
      <c r="E40" s="8">
        <v>1200</v>
      </c>
      <c r="F40" s="18">
        <f t="shared" si="5"/>
        <v>915.6</v>
      </c>
      <c r="G40" s="32">
        <v>3.3</v>
      </c>
      <c r="H40" s="18">
        <f t="shared" si="6"/>
        <v>28.049999999999997</v>
      </c>
      <c r="I40" s="32">
        <v>3.3</v>
      </c>
      <c r="J40" s="18">
        <f t="shared" si="7"/>
        <v>6.798</v>
      </c>
    </row>
    <row r="41" spans="1:10" ht="12.75">
      <c r="A41" s="11">
        <v>25</v>
      </c>
      <c r="B41" s="12" t="s">
        <v>198</v>
      </c>
      <c r="C41" s="19">
        <v>4</v>
      </c>
      <c r="D41" s="18">
        <f t="shared" si="4"/>
        <v>6.64</v>
      </c>
      <c r="E41" s="8">
        <v>24</v>
      </c>
      <c r="F41" s="18">
        <f t="shared" si="5"/>
        <v>18.312</v>
      </c>
      <c r="G41" s="32">
        <v>0.16</v>
      </c>
      <c r="H41" s="18">
        <f t="shared" si="6"/>
        <v>1.36</v>
      </c>
      <c r="I41" s="32">
        <v>0.16</v>
      </c>
      <c r="J41" s="18">
        <f t="shared" si="7"/>
        <v>0.3296</v>
      </c>
    </row>
    <row r="42" spans="1:10" ht="12.75">
      <c r="A42" s="11">
        <v>26</v>
      </c>
      <c r="B42" s="12" t="s">
        <v>199</v>
      </c>
      <c r="C42" s="19">
        <v>48</v>
      </c>
      <c r="D42" s="18">
        <f t="shared" si="4"/>
        <v>79.67999999999999</v>
      </c>
      <c r="E42" s="8"/>
      <c r="F42" s="18"/>
      <c r="G42" s="32">
        <v>2.273</v>
      </c>
      <c r="H42" s="18">
        <f t="shared" si="6"/>
        <v>19.320500000000003</v>
      </c>
      <c r="I42" s="32">
        <v>2.273</v>
      </c>
      <c r="J42" s="18">
        <f t="shared" si="7"/>
        <v>4.68238</v>
      </c>
    </row>
    <row r="43" spans="1:10" ht="12.75">
      <c r="A43" s="11">
        <v>27</v>
      </c>
      <c r="B43" s="12" t="s">
        <v>282</v>
      </c>
      <c r="C43" s="19">
        <v>62</v>
      </c>
      <c r="D43" s="18">
        <f t="shared" si="4"/>
        <v>102.92</v>
      </c>
      <c r="E43" s="8"/>
      <c r="F43" s="18"/>
      <c r="G43" s="32">
        <v>3.75</v>
      </c>
      <c r="H43" s="18">
        <f t="shared" si="6"/>
        <v>31.875</v>
      </c>
      <c r="I43" s="32">
        <v>3.75</v>
      </c>
      <c r="J43" s="18">
        <f t="shared" si="7"/>
        <v>7.7250000000000005</v>
      </c>
    </row>
    <row r="44" spans="1:10" ht="12.75">
      <c r="A44" s="11">
        <v>28</v>
      </c>
      <c r="B44" s="12" t="s">
        <v>200</v>
      </c>
      <c r="C44" s="19">
        <v>32</v>
      </c>
      <c r="D44" s="18">
        <f t="shared" si="4"/>
        <v>53.12</v>
      </c>
      <c r="E44" s="8"/>
      <c r="F44" s="18"/>
      <c r="G44" s="32">
        <v>0.195</v>
      </c>
      <c r="H44" s="18">
        <f t="shared" si="6"/>
        <v>1.6575</v>
      </c>
      <c r="I44" s="32">
        <v>0.195</v>
      </c>
      <c r="J44" s="18">
        <f t="shared" si="7"/>
        <v>0.4017</v>
      </c>
    </row>
    <row r="45" spans="1:10" ht="12.75">
      <c r="A45" s="11">
        <v>29</v>
      </c>
      <c r="B45" s="12" t="s">
        <v>259</v>
      </c>
      <c r="C45" s="19">
        <v>15</v>
      </c>
      <c r="D45" s="18">
        <f t="shared" si="4"/>
        <v>24.9</v>
      </c>
      <c r="E45" s="8">
        <v>205</v>
      </c>
      <c r="F45" s="18">
        <f>0.763*E45</f>
        <v>156.415</v>
      </c>
      <c r="G45" s="32">
        <v>0.2</v>
      </c>
      <c r="H45" s="18">
        <f t="shared" si="6"/>
        <v>1.7000000000000002</v>
      </c>
      <c r="I45" s="32">
        <v>0.2</v>
      </c>
      <c r="J45" s="18">
        <f t="shared" si="7"/>
        <v>0.41200000000000003</v>
      </c>
    </row>
    <row r="46" spans="1:10" ht="12.75">
      <c r="A46" s="11">
        <v>30</v>
      </c>
      <c r="B46" s="12" t="s">
        <v>260</v>
      </c>
      <c r="C46" s="19">
        <v>8</v>
      </c>
      <c r="D46" s="18">
        <f t="shared" si="4"/>
        <v>13.28</v>
      </c>
      <c r="E46" s="8">
        <v>360</v>
      </c>
      <c r="F46" s="18">
        <f>0.763*E46</f>
        <v>274.68</v>
      </c>
      <c r="G46" s="32">
        <v>0.09</v>
      </c>
      <c r="H46" s="18">
        <f t="shared" si="6"/>
        <v>0.765</v>
      </c>
      <c r="I46" s="32">
        <v>0.09</v>
      </c>
      <c r="J46" s="18">
        <f t="shared" si="7"/>
        <v>0.1854</v>
      </c>
    </row>
    <row r="47" spans="1:10" ht="12.75">
      <c r="A47" s="11">
        <v>31</v>
      </c>
      <c r="B47" s="12" t="s">
        <v>261</v>
      </c>
      <c r="C47" s="19">
        <v>30</v>
      </c>
      <c r="D47" s="18">
        <f t="shared" si="4"/>
        <v>49.8</v>
      </c>
      <c r="E47" s="8"/>
      <c r="F47" s="18"/>
      <c r="G47" s="32">
        <v>0.65</v>
      </c>
      <c r="H47" s="18">
        <f t="shared" si="6"/>
        <v>5.525</v>
      </c>
      <c r="I47" s="32">
        <v>0.65</v>
      </c>
      <c r="J47" s="18">
        <f t="shared" si="7"/>
        <v>1.3390000000000002</v>
      </c>
    </row>
    <row r="48" spans="1:10" ht="12.75">
      <c r="A48" s="11">
        <v>32</v>
      </c>
      <c r="B48" s="12" t="s">
        <v>262</v>
      </c>
      <c r="C48" s="19">
        <v>28</v>
      </c>
      <c r="D48" s="18">
        <f t="shared" si="4"/>
        <v>46.48</v>
      </c>
      <c r="E48" s="8">
        <v>200</v>
      </c>
      <c r="F48" s="18">
        <f>0.763*E48</f>
        <v>152.6</v>
      </c>
      <c r="G48" s="32">
        <v>0.2</v>
      </c>
      <c r="H48" s="18">
        <f t="shared" si="6"/>
        <v>1.7000000000000002</v>
      </c>
      <c r="I48" s="32">
        <v>0.2</v>
      </c>
      <c r="J48" s="18">
        <f t="shared" si="7"/>
        <v>0.41200000000000003</v>
      </c>
    </row>
    <row r="49" spans="1:10" ht="12.75">
      <c r="A49" s="11">
        <v>33</v>
      </c>
      <c r="B49" s="12" t="s">
        <v>263</v>
      </c>
      <c r="C49" s="19">
        <v>109</v>
      </c>
      <c r="D49" s="18">
        <f t="shared" si="4"/>
        <v>180.94</v>
      </c>
      <c r="E49" s="8">
        <v>544</v>
      </c>
      <c r="F49" s="18">
        <f aca="true" t="shared" si="8" ref="F49:F55">0.763*E49</f>
        <v>415.072</v>
      </c>
      <c r="G49" s="32">
        <v>0.4</v>
      </c>
      <c r="H49" s="18">
        <f t="shared" si="6"/>
        <v>3.4000000000000004</v>
      </c>
      <c r="I49" s="32">
        <v>0.4</v>
      </c>
      <c r="J49" s="18">
        <f t="shared" si="7"/>
        <v>0.8240000000000001</v>
      </c>
    </row>
    <row r="50" spans="1:10" ht="12.75">
      <c r="A50" s="11">
        <v>34</v>
      </c>
      <c r="B50" s="12" t="s">
        <v>264</v>
      </c>
      <c r="C50" s="19">
        <v>19</v>
      </c>
      <c r="D50" s="18">
        <f t="shared" si="4"/>
        <v>31.54</v>
      </c>
      <c r="E50" s="8">
        <v>150</v>
      </c>
      <c r="F50" s="18">
        <f t="shared" si="8"/>
        <v>114.45</v>
      </c>
      <c r="G50" s="32">
        <v>0.5</v>
      </c>
      <c r="H50" s="18">
        <f t="shared" si="6"/>
        <v>4.25</v>
      </c>
      <c r="I50" s="32">
        <v>0.5</v>
      </c>
      <c r="J50" s="18">
        <f t="shared" si="7"/>
        <v>1.03</v>
      </c>
    </row>
    <row r="51" spans="1:10" ht="12.75">
      <c r="A51" s="11">
        <v>35</v>
      </c>
      <c r="B51" s="12" t="s">
        <v>265</v>
      </c>
      <c r="C51" s="19">
        <v>20</v>
      </c>
      <c r="D51" s="18">
        <f t="shared" si="4"/>
        <v>33.199999999999996</v>
      </c>
      <c r="E51" s="8">
        <v>150</v>
      </c>
      <c r="F51" s="18">
        <f t="shared" si="8"/>
        <v>114.45</v>
      </c>
      <c r="G51" s="32">
        <v>0.27</v>
      </c>
      <c r="H51" s="18">
        <f t="shared" si="6"/>
        <v>2.295</v>
      </c>
      <c r="I51" s="32">
        <v>0.27</v>
      </c>
      <c r="J51" s="18">
        <f t="shared" si="7"/>
        <v>0.5562</v>
      </c>
    </row>
    <row r="52" spans="1:10" ht="12.75">
      <c r="A52" s="11">
        <v>36</v>
      </c>
      <c r="B52" s="12" t="s">
        <v>266</v>
      </c>
      <c r="C52" s="19">
        <v>15</v>
      </c>
      <c r="D52" s="18">
        <f t="shared" si="4"/>
        <v>24.9</v>
      </c>
      <c r="E52" s="8">
        <v>296</v>
      </c>
      <c r="F52" s="18">
        <f t="shared" si="8"/>
        <v>225.848</v>
      </c>
      <c r="G52" s="32">
        <v>0.624</v>
      </c>
      <c r="H52" s="18">
        <f t="shared" si="6"/>
        <v>5.304</v>
      </c>
      <c r="I52" s="32">
        <v>0.624</v>
      </c>
      <c r="J52" s="18">
        <f t="shared" si="7"/>
        <v>1.2854400000000001</v>
      </c>
    </row>
    <row r="53" spans="1:10" ht="12.75">
      <c r="A53" s="11">
        <v>37</v>
      </c>
      <c r="B53" s="12" t="s">
        <v>267</v>
      </c>
      <c r="C53" s="19">
        <v>6</v>
      </c>
      <c r="D53" s="18">
        <f t="shared" si="4"/>
        <v>9.959999999999999</v>
      </c>
      <c r="E53" s="8">
        <v>137</v>
      </c>
      <c r="F53" s="18">
        <f t="shared" si="8"/>
        <v>104.531</v>
      </c>
      <c r="G53" s="32">
        <v>0.086</v>
      </c>
      <c r="H53" s="18">
        <f t="shared" si="6"/>
        <v>0.731</v>
      </c>
      <c r="I53" s="32">
        <v>0.086</v>
      </c>
      <c r="J53" s="18">
        <f t="shared" si="7"/>
        <v>0.17715999999999998</v>
      </c>
    </row>
    <row r="54" spans="1:10" ht="12.75">
      <c r="A54" s="11">
        <v>38</v>
      </c>
      <c r="B54" s="12" t="s">
        <v>35</v>
      </c>
      <c r="C54" s="19">
        <v>213</v>
      </c>
      <c r="D54" s="18">
        <f t="shared" si="4"/>
        <v>353.58</v>
      </c>
      <c r="E54" s="8">
        <v>3087</v>
      </c>
      <c r="F54" s="18">
        <f t="shared" si="8"/>
        <v>2355.381</v>
      </c>
      <c r="G54" s="32">
        <v>11.64</v>
      </c>
      <c r="H54" s="18">
        <f t="shared" si="6"/>
        <v>98.94</v>
      </c>
      <c r="I54" s="32">
        <v>11.64</v>
      </c>
      <c r="J54" s="18">
        <f t="shared" si="7"/>
        <v>23.9784</v>
      </c>
    </row>
    <row r="55" spans="1:10" ht="12.75">
      <c r="A55" s="11">
        <v>39</v>
      </c>
      <c r="B55" s="12" t="s">
        <v>201</v>
      </c>
      <c r="C55" s="19">
        <v>763</v>
      </c>
      <c r="D55" s="18">
        <f t="shared" si="4"/>
        <v>1266.58</v>
      </c>
      <c r="E55" s="8">
        <v>4350</v>
      </c>
      <c r="F55" s="18">
        <f t="shared" si="8"/>
        <v>3319.05</v>
      </c>
      <c r="G55" s="32">
        <v>86</v>
      </c>
      <c r="H55" s="18">
        <f t="shared" si="6"/>
        <v>731</v>
      </c>
      <c r="I55" s="32">
        <v>86</v>
      </c>
      <c r="J55" s="18">
        <f t="shared" si="7"/>
        <v>177.16</v>
      </c>
    </row>
    <row r="56" spans="1:10" ht="12.75">
      <c r="A56" s="11">
        <v>40</v>
      </c>
      <c r="B56" s="12" t="s">
        <v>268</v>
      </c>
      <c r="C56" s="19">
        <v>50</v>
      </c>
      <c r="D56" s="18">
        <f t="shared" si="4"/>
        <v>83</v>
      </c>
      <c r="E56" s="8"/>
      <c r="F56" s="18"/>
      <c r="G56" s="32"/>
      <c r="H56" s="18"/>
      <c r="I56" s="32"/>
      <c r="J56" s="18"/>
    </row>
    <row r="57" spans="1:10" ht="12.75">
      <c r="A57" s="11">
        <v>41</v>
      </c>
      <c r="B57" s="12" t="s">
        <v>269</v>
      </c>
      <c r="C57" s="19">
        <v>163</v>
      </c>
      <c r="D57" s="18">
        <f t="shared" si="4"/>
        <v>270.58</v>
      </c>
      <c r="E57" s="8"/>
      <c r="F57" s="18"/>
      <c r="G57" s="32"/>
      <c r="H57" s="18"/>
      <c r="I57" s="32"/>
      <c r="J57" s="18"/>
    </row>
    <row r="58" spans="1:10" ht="12.75">
      <c r="A58" s="11">
        <v>42</v>
      </c>
      <c r="B58" s="12" t="s">
        <v>270</v>
      </c>
      <c r="C58" s="19">
        <v>96</v>
      </c>
      <c r="D58" s="18">
        <f t="shared" si="4"/>
        <v>159.35999999999999</v>
      </c>
      <c r="E58" s="8"/>
      <c r="F58" s="18"/>
      <c r="G58" s="32">
        <v>1</v>
      </c>
      <c r="H58" s="18">
        <f>8.5*G58</f>
        <v>8.5</v>
      </c>
      <c r="I58" s="32">
        <v>1</v>
      </c>
      <c r="J58" s="18">
        <f>2.06*I58</f>
        <v>2.06</v>
      </c>
    </row>
    <row r="59" spans="1:10" ht="12.75">
      <c r="A59" s="11">
        <v>43</v>
      </c>
      <c r="B59" s="12" t="s">
        <v>178</v>
      </c>
      <c r="C59" s="19">
        <v>9</v>
      </c>
      <c r="D59" s="18">
        <f t="shared" si="4"/>
        <v>14.94</v>
      </c>
      <c r="E59" s="8">
        <v>69</v>
      </c>
      <c r="F59" s="18">
        <f>0.763*E59</f>
        <v>52.647</v>
      </c>
      <c r="G59" s="32">
        <v>0.15</v>
      </c>
      <c r="H59" s="18">
        <f>8.5*G59</f>
        <v>1.275</v>
      </c>
      <c r="I59" s="32">
        <v>0.15</v>
      </c>
      <c r="J59" s="18">
        <f>2.06*I59</f>
        <v>0.309</v>
      </c>
    </row>
    <row r="60" spans="1:10" ht="15.75">
      <c r="A60" s="63" t="s">
        <v>210</v>
      </c>
      <c r="B60" s="74"/>
      <c r="C60" s="23">
        <f>SUM(C16:C33,C35:C59)</f>
        <v>4409</v>
      </c>
      <c r="D60" s="18">
        <f t="shared" si="4"/>
        <v>7318.94</v>
      </c>
      <c r="E60" s="22">
        <f>SUM(E16:E33,E35:E59)</f>
        <v>36195</v>
      </c>
      <c r="F60" s="18">
        <f>0.763*E60</f>
        <v>27616.785</v>
      </c>
      <c r="G60" s="33">
        <f>SUM(G16:G33,G35:G59)</f>
        <v>266.74699999999996</v>
      </c>
      <c r="H60" s="18">
        <f>8.5*G60</f>
        <v>2267.3495</v>
      </c>
      <c r="I60" s="33">
        <f>SUM(I16:I33,I35:I59)</f>
        <v>266.74699999999996</v>
      </c>
      <c r="J60" s="18">
        <f>2.06*I60</f>
        <v>549.4988199999999</v>
      </c>
    </row>
    <row r="61" spans="1:10" ht="12.75" customHeight="1">
      <c r="A61" s="62" t="s">
        <v>283</v>
      </c>
      <c r="B61" s="62"/>
      <c r="C61" s="62"/>
      <c r="D61" s="62"/>
      <c r="E61" s="62"/>
      <c r="F61" s="62"/>
      <c r="G61" s="62"/>
      <c r="H61" s="62"/>
      <c r="I61" s="62"/>
      <c r="J61" s="62"/>
    </row>
    <row r="62" spans="1:10" ht="12.75">
      <c r="A62" s="11">
        <v>1</v>
      </c>
      <c r="B62" s="16" t="s">
        <v>236</v>
      </c>
      <c r="C62" s="8">
        <v>1493</v>
      </c>
      <c r="D62" s="18">
        <f>1.66*C62</f>
        <v>2478.3799999999997</v>
      </c>
      <c r="E62" s="8">
        <v>7426</v>
      </c>
      <c r="F62" s="18">
        <f aca="true" t="shared" si="9" ref="F62:F67">0.763*E62</f>
        <v>5666.0380000000005</v>
      </c>
      <c r="G62" s="32">
        <v>147.2</v>
      </c>
      <c r="H62" s="18">
        <f>8.5*G62</f>
        <v>1251.1999999999998</v>
      </c>
      <c r="I62" s="32">
        <v>147.2</v>
      </c>
      <c r="J62" s="18">
        <f>2.06*I62</f>
        <v>303.23199999999997</v>
      </c>
    </row>
    <row r="63" spans="1:10" ht="12.75">
      <c r="A63" s="11">
        <v>2</v>
      </c>
      <c r="B63" s="16" t="s">
        <v>202</v>
      </c>
      <c r="C63" s="8">
        <v>1300</v>
      </c>
      <c r="D63" s="18">
        <f aca="true" t="shared" si="10" ref="D63:D68">1.66*C63</f>
        <v>2158</v>
      </c>
      <c r="E63" s="8">
        <v>6280</v>
      </c>
      <c r="F63" s="18">
        <f t="shared" si="9"/>
        <v>4791.64</v>
      </c>
      <c r="G63" s="32">
        <v>273.7</v>
      </c>
      <c r="H63" s="18">
        <f aca="true" t="shared" si="11" ref="H63:H68">8.5*G63</f>
        <v>2326.45</v>
      </c>
      <c r="I63" s="32">
        <v>273.7</v>
      </c>
      <c r="J63" s="18">
        <f aca="true" t="shared" si="12" ref="J63:J68">2.06*I63</f>
        <v>563.822</v>
      </c>
    </row>
    <row r="64" spans="1:10" ht="12.75">
      <c r="A64" s="11">
        <v>3</v>
      </c>
      <c r="B64" s="16" t="s">
        <v>203</v>
      </c>
      <c r="C64" s="8">
        <v>728</v>
      </c>
      <c r="D64" s="18">
        <f t="shared" si="10"/>
        <v>1208.48</v>
      </c>
      <c r="E64" s="8">
        <v>3964</v>
      </c>
      <c r="F64" s="18">
        <f t="shared" si="9"/>
        <v>3024.532</v>
      </c>
      <c r="G64" s="32">
        <v>70</v>
      </c>
      <c r="H64" s="18">
        <f t="shared" si="11"/>
        <v>595</v>
      </c>
      <c r="I64" s="32">
        <v>70</v>
      </c>
      <c r="J64" s="18">
        <f t="shared" si="12"/>
        <v>144.20000000000002</v>
      </c>
    </row>
    <row r="65" spans="1:10" ht="12.75">
      <c r="A65" s="11">
        <v>4</v>
      </c>
      <c r="B65" s="16" t="s">
        <v>237</v>
      </c>
      <c r="C65" s="8">
        <v>363</v>
      </c>
      <c r="D65" s="18">
        <f t="shared" si="10"/>
        <v>602.5799999999999</v>
      </c>
      <c r="E65" s="8">
        <v>229</v>
      </c>
      <c r="F65" s="18">
        <f t="shared" si="9"/>
        <v>174.727</v>
      </c>
      <c r="G65" s="32">
        <v>9</v>
      </c>
      <c r="H65" s="18">
        <f t="shared" si="11"/>
        <v>76.5</v>
      </c>
      <c r="I65" s="32">
        <v>9</v>
      </c>
      <c r="J65" s="18">
        <f t="shared" si="12"/>
        <v>18.54</v>
      </c>
    </row>
    <row r="66" spans="1:10" ht="12.75">
      <c r="A66" s="11">
        <v>5</v>
      </c>
      <c r="B66" s="16" t="s">
        <v>204</v>
      </c>
      <c r="C66" s="8">
        <v>615</v>
      </c>
      <c r="D66" s="18">
        <f t="shared" si="10"/>
        <v>1020.9</v>
      </c>
      <c r="E66" s="8">
        <v>2200</v>
      </c>
      <c r="F66" s="18">
        <f t="shared" si="9"/>
        <v>1678.6000000000001</v>
      </c>
      <c r="G66" s="32">
        <v>24</v>
      </c>
      <c r="H66" s="18">
        <f t="shared" si="11"/>
        <v>204</v>
      </c>
      <c r="I66" s="32">
        <v>24</v>
      </c>
      <c r="J66" s="18">
        <f t="shared" si="12"/>
        <v>49.44</v>
      </c>
    </row>
    <row r="67" spans="1:10" ht="12.75">
      <c r="A67" s="11">
        <v>6</v>
      </c>
      <c r="B67" s="16" t="s">
        <v>238</v>
      </c>
      <c r="C67" s="8">
        <v>240</v>
      </c>
      <c r="D67" s="18">
        <f t="shared" si="10"/>
        <v>398.4</v>
      </c>
      <c r="E67" s="8">
        <v>1092</v>
      </c>
      <c r="F67" s="18">
        <f t="shared" si="9"/>
        <v>833.196</v>
      </c>
      <c r="G67" s="32">
        <v>9</v>
      </c>
      <c r="H67" s="18">
        <f t="shared" si="11"/>
        <v>76.5</v>
      </c>
      <c r="I67" s="32">
        <v>9</v>
      </c>
      <c r="J67" s="18">
        <f t="shared" si="12"/>
        <v>18.54</v>
      </c>
    </row>
    <row r="68" spans="1:10" ht="12.75">
      <c r="A68" s="11">
        <v>7</v>
      </c>
      <c r="B68" s="16" t="s">
        <v>205</v>
      </c>
      <c r="C68" s="8">
        <v>120</v>
      </c>
      <c r="D68" s="18">
        <f t="shared" si="10"/>
        <v>199.2</v>
      </c>
      <c r="E68" s="8"/>
      <c r="F68" s="18"/>
      <c r="G68" s="32">
        <v>8</v>
      </c>
      <c r="H68" s="18">
        <f t="shared" si="11"/>
        <v>68</v>
      </c>
      <c r="I68" s="32">
        <v>8</v>
      </c>
      <c r="J68" s="18">
        <f t="shared" si="12"/>
        <v>16.48</v>
      </c>
    </row>
    <row r="69" spans="1:10" ht="12.75">
      <c r="A69" s="15">
        <v>1</v>
      </c>
      <c r="B69" s="15">
        <v>2</v>
      </c>
      <c r="C69" s="14">
        <v>3</v>
      </c>
      <c r="D69" s="25">
        <v>4</v>
      </c>
      <c r="E69" s="14">
        <v>5</v>
      </c>
      <c r="F69" s="25">
        <v>6</v>
      </c>
      <c r="G69" s="25">
        <v>7</v>
      </c>
      <c r="H69" s="25">
        <v>8</v>
      </c>
      <c r="I69" s="25">
        <v>9</v>
      </c>
      <c r="J69" s="18">
        <v>10</v>
      </c>
    </row>
    <row r="70" spans="1:10" ht="12.75">
      <c r="A70" s="11">
        <v>8</v>
      </c>
      <c r="B70" s="16" t="s">
        <v>206</v>
      </c>
      <c r="C70" s="8">
        <v>45</v>
      </c>
      <c r="D70" s="18">
        <f>1.66*C70</f>
        <v>74.7</v>
      </c>
      <c r="E70" s="8"/>
      <c r="F70" s="18"/>
      <c r="G70" s="32">
        <v>2</v>
      </c>
      <c r="H70" s="18">
        <f>8.5*G70</f>
        <v>17</v>
      </c>
      <c r="I70" s="32">
        <v>2</v>
      </c>
      <c r="J70" s="18">
        <f aca="true" t="shared" si="13" ref="J70:J76">2.06*I70</f>
        <v>4.12</v>
      </c>
    </row>
    <row r="71" spans="1:10" ht="12.75">
      <c r="A71" s="11">
        <v>9</v>
      </c>
      <c r="B71" s="16" t="s">
        <v>207</v>
      </c>
      <c r="C71" s="8">
        <v>160</v>
      </c>
      <c r="D71" s="18">
        <f aca="true" t="shared" si="14" ref="D71:D76">1.66*C71</f>
        <v>265.59999999999997</v>
      </c>
      <c r="E71" s="8">
        <v>120.5</v>
      </c>
      <c r="F71" s="18">
        <f aca="true" t="shared" si="15" ref="F71:F76">0.763*E71</f>
        <v>91.9415</v>
      </c>
      <c r="G71" s="32">
        <v>6</v>
      </c>
      <c r="H71" s="18">
        <f aca="true" t="shared" si="16" ref="H71:H76">8.5*G71</f>
        <v>51</v>
      </c>
      <c r="I71" s="32">
        <v>6</v>
      </c>
      <c r="J71" s="18">
        <f t="shared" si="13"/>
        <v>12.36</v>
      </c>
    </row>
    <row r="72" spans="1:10" ht="12.75">
      <c r="A72" s="11">
        <v>10</v>
      </c>
      <c r="B72" s="16" t="s">
        <v>208</v>
      </c>
      <c r="C72" s="8">
        <v>64</v>
      </c>
      <c r="D72" s="18">
        <f t="shared" si="14"/>
        <v>106.24</v>
      </c>
      <c r="E72" s="8">
        <v>436</v>
      </c>
      <c r="F72" s="18">
        <f t="shared" si="15"/>
        <v>332.668</v>
      </c>
      <c r="G72" s="32">
        <v>2</v>
      </c>
      <c r="H72" s="18">
        <f t="shared" si="16"/>
        <v>17</v>
      </c>
      <c r="I72" s="32">
        <v>2</v>
      </c>
      <c r="J72" s="18">
        <f t="shared" si="13"/>
        <v>4.12</v>
      </c>
    </row>
    <row r="73" spans="1:10" ht="12.75">
      <c r="A73" s="11">
        <v>11</v>
      </c>
      <c r="B73" s="16" t="s">
        <v>239</v>
      </c>
      <c r="C73" s="8">
        <v>80</v>
      </c>
      <c r="D73" s="18">
        <f t="shared" si="14"/>
        <v>132.79999999999998</v>
      </c>
      <c r="E73" s="8"/>
      <c r="F73" s="18">
        <f t="shared" si="15"/>
        <v>0</v>
      </c>
      <c r="G73" s="32">
        <v>2</v>
      </c>
      <c r="H73" s="18">
        <f t="shared" si="16"/>
        <v>17</v>
      </c>
      <c r="I73" s="32">
        <v>2</v>
      </c>
      <c r="J73" s="18">
        <f t="shared" si="13"/>
        <v>4.12</v>
      </c>
    </row>
    <row r="74" spans="1:10" ht="25.5">
      <c r="A74" s="11">
        <v>12</v>
      </c>
      <c r="B74" s="17" t="s">
        <v>240</v>
      </c>
      <c r="C74" s="8">
        <v>70</v>
      </c>
      <c r="D74" s="18">
        <f t="shared" si="14"/>
        <v>116.19999999999999</v>
      </c>
      <c r="E74" s="8">
        <v>576</v>
      </c>
      <c r="F74" s="18">
        <f t="shared" si="15"/>
        <v>439.488</v>
      </c>
      <c r="G74" s="32">
        <v>4.4</v>
      </c>
      <c r="H74" s="18">
        <f t="shared" si="16"/>
        <v>37.400000000000006</v>
      </c>
      <c r="I74" s="32">
        <v>4.4</v>
      </c>
      <c r="J74" s="18">
        <f t="shared" si="13"/>
        <v>9.064000000000002</v>
      </c>
    </row>
    <row r="75" spans="1:10" ht="25.5">
      <c r="A75" s="11">
        <v>13</v>
      </c>
      <c r="B75" s="5" t="s">
        <v>209</v>
      </c>
      <c r="C75" s="8">
        <v>85</v>
      </c>
      <c r="D75" s="18">
        <f t="shared" si="14"/>
        <v>141.1</v>
      </c>
      <c r="E75" s="8">
        <v>1000</v>
      </c>
      <c r="F75" s="18">
        <f t="shared" si="15"/>
        <v>763</v>
      </c>
      <c r="G75" s="32">
        <v>6.5</v>
      </c>
      <c r="H75" s="18">
        <f t="shared" si="16"/>
        <v>55.25</v>
      </c>
      <c r="I75" s="32">
        <v>6.5</v>
      </c>
      <c r="J75" s="18">
        <f t="shared" si="13"/>
        <v>13.39</v>
      </c>
    </row>
    <row r="76" spans="1:10" ht="15.75">
      <c r="A76" s="63" t="s">
        <v>210</v>
      </c>
      <c r="B76" s="74"/>
      <c r="C76" s="22">
        <f>SUM(C62:C68,C70:C75)</f>
        <v>5363</v>
      </c>
      <c r="D76" s="18">
        <f t="shared" si="14"/>
        <v>8902.58</v>
      </c>
      <c r="E76" s="23">
        <f>SUM(E62:E68,E70:E75)</f>
        <v>23323.5</v>
      </c>
      <c r="F76" s="18">
        <f t="shared" si="15"/>
        <v>17795.8305</v>
      </c>
      <c r="G76" s="33">
        <f>SUM(G62:G68,G70:G75)</f>
        <v>563.8</v>
      </c>
      <c r="H76" s="18">
        <f t="shared" si="16"/>
        <v>4792.299999999999</v>
      </c>
      <c r="I76" s="33">
        <f>SUM(I62:I68,I70:I75)</f>
        <v>563.8</v>
      </c>
      <c r="J76" s="18">
        <f t="shared" si="13"/>
        <v>1161.4279999999999</v>
      </c>
    </row>
    <row r="77" spans="1:10" ht="15.75">
      <c r="A77" s="62" t="s">
        <v>211</v>
      </c>
      <c r="B77" s="62"/>
      <c r="C77" s="62"/>
      <c r="D77" s="62"/>
      <c r="E77" s="62"/>
      <c r="F77" s="62"/>
      <c r="G77" s="62"/>
      <c r="H77" s="62"/>
      <c r="I77" s="62"/>
      <c r="J77" s="62"/>
    </row>
    <row r="78" spans="1:10" ht="12.75">
      <c r="A78" s="11">
        <v>1</v>
      </c>
      <c r="B78" s="17" t="s">
        <v>212</v>
      </c>
      <c r="C78" s="19">
        <v>38.1</v>
      </c>
      <c r="D78" s="18">
        <f>1.66*C78</f>
        <v>63.246</v>
      </c>
      <c r="E78" s="8">
        <v>323</v>
      </c>
      <c r="F78" s="18">
        <f>0.763*E78</f>
        <v>246.449</v>
      </c>
      <c r="G78" s="32">
        <v>2.2</v>
      </c>
      <c r="H78" s="18">
        <f>8.5*G78</f>
        <v>18.700000000000003</v>
      </c>
      <c r="I78" s="32">
        <v>2.2</v>
      </c>
      <c r="J78" s="18">
        <f>2.06*I78</f>
        <v>4.532000000000001</v>
      </c>
    </row>
    <row r="79" spans="1:10" ht="12.75">
      <c r="A79" s="11">
        <v>2</v>
      </c>
      <c r="B79" s="17" t="s">
        <v>213</v>
      </c>
      <c r="C79" s="19">
        <v>6</v>
      </c>
      <c r="D79" s="18">
        <f aca="true" t="shared" si="17" ref="D79:D87">1.66*C79</f>
        <v>9.959999999999999</v>
      </c>
      <c r="E79" s="8"/>
      <c r="F79" s="18"/>
      <c r="G79" s="32">
        <v>0.25</v>
      </c>
      <c r="H79" s="18">
        <f aca="true" t="shared" si="18" ref="H79:H87">8.5*G79</f>
        <v>2.125</v>
      </c>
      <c r="I79" s="32">
        <v>0.25</v>
      </c>
      <c r="J79" s="18">
        <f aca="true" t="shared" si="19" ref="J79:J87">2.06*I79</f>
        <v>0.515</v>
      </c>
    </row>
    <row r="80" spans="1:10" ht="12.75">
      <c r="A80" s="11">
        <v>3</v>
      </c>
      <c r="B80" s="17" t="s">
        <v>214</v>
      </c>
      <c r="C80" s="19">
        <v>80</v>
      </c>
      <c r="D80" s="18">
        <f t="shared" si="17"/>
        <v>132.79999999999998</v>
      </c>
      <c r="E80" s="8"/>
      <c r="F80" s="18"/>
      <c r="G80" s="32">
        <v>3.8</v>
      </c>
      <c r="H80" s="18">
        <f t="shared" si="18"/>
        <v>32.3</v>
      </c>
      <c r="I80" s="32">
        <v>3.8</v>
      </c>
      <c r="J80" s="18">
        <f t="shared" si="19"/>
        <v>7.827999999999999</v>
      </c>
    </row>
    <row r="81" spans="1:10" ht="12.75">
      <c r="A81" s="11">
        <v>4</v>
      </c>
      <c r="B81" s="17" t="s">
        <v>215</v>
      </c>
      <c r="C81" s="19">
        <v>24</v>
      </c>
      <c r="D81" s="18">
        <f t="shared" si="17"/>
        <v>39.839999999999996</v>
      </c>
      <c r="E81" s="8">
        <v>43</v>
      </c>
      <c r="F81" s="18">
        <f>0.763*E81</f>
        <v>32.809</v>
      </c>
      <c r="G81" s="32">
        <v>0.56</v>
      </c>
      <c r="H81" s="18">
        <f t="shared" si="18"/>
        <v>4.760000000000001</v>
      </c>
      <c r="I81" s="32">
        <v>0.56</v>
      </c>
      <c r="J81" s="18">
        <f t="shared" si="19"/>
        <v>1.1536000000000002</v>
      </c>
    </row>
    <row r="82" spans="1:10" ht="12.75">
      <c r="A82" s="11">
        <v>5</v>
      </c>
      <c r="B82" s="17" t="s">
        <v>216</v>
      </c>
      <c r="C82" s="19">
        <v>67</v>
      </c>
      <c r="D82" s="18">
        <f t="shared" si="17"/>
        <v>111.22</v>
      </c>
      <c r="E82" s="8">
        <v>305</v>
      </c>
      <c r="F82" s="18">
        <f aca="true" t="shared" si="20" ref="F82:F87">0.763*E82</f>
        <v>232.715</v>
      </c>
      <c r="G82" s="32">
        <v>0.75</v>
      </c>
      <c r="H82" s="18">
        <f t="shared" si="18"/>
        <v>6.375</v>
      </c>
      <c r="I82" s="32">
        <v>0.75</v>
      </c>
      <c r="J82" s="18">
        <f t="shared" si="19"/>
        <v>1.545</v>
      </c>
    </row>
    <row r="83" spans="1:10" ht="25.5">
      <c r="A83" s="11">
        <v>6</v>
      </c>
      <c r="B83" s="5" t="s">
        <v>217</v>
      </c>
      <c r="C83" s="19">
        <v>93</v>
      </c>
      <c r="D83" s="18">
        <f t="shared" si="17"/>
        <v>154.38</v>
      </c>
      <c r="E83" s="8">
        <v>108</v>
      </c>
      <c r="F83" s="18">
        <f t="shared" si="20"/>
        <v>82.404</v>
      </c>
      <c r="G83" s="32">
        <v>5.4</v>
      </c>
      <c r="H83" s="18">
        <f t="shared" si="18"/>
        <v>45.900000000000006</v>
      </c>
      <c r="I83" s="32">
        <v>5.4</v>
      </c>
      <c r="J83" s="18">
        <f t="shared" si="19"/>
        <v>11.124</v>
      </c>
    </row>
    <row r="84" spans="1:10" ht="12.75">
      <c r="A84" s="11">
        <v>7</v>
      </c>
      <c r="B84" s="5" t="s">
        <v>218</v>
      </c>
      <c r="C84" s="19">
        <v>20</v>
      </c>
      <c r="D84" s="18">
        <f t="shared" si="17"/>
        <v>33.199999999999996</v>
      </c>
      <c r="E84" s="8">
        <v>30</v>
      </c>
      <c r="F84" s="18">
        <f t="shared" si="20"/>
        <v>22.89</v>
      </c>
      <c r="G84" s="32">
        <v>0.65</v>
      </c>
      <c r="H84" s="18">
        <f t="shared" si="18"/>
        <v>5.525</v>
      </c>
      <c r="I84" s="32">
        <v>0.65</v>
      </c>
      <c r="J84" s="18">
        <f t="shared" si="19"/>
        <v>1.3390000000000002</v>
      </c>
    </row>
    <row r="85" spans="1:10" ht="25.5">
      <c r="A85" s="11">
        <v>8</v>
      </c>
      <c r="B85" s="5" t="s">
        <v>219</v>
      </c>
      <c r="C85" s="19">
        <v>80</v>
      </c>
      <c r="D85" s="18">
        <f t="shared" si="17"/>
        <v>132.79999999999998</v>
      </c>
      <c r="E85" s="8">
        <v>300</v>
      </c>
      <c r="F85" s="18">
        <f t="shared" si="20"/>
        <v>228.9</v>
      </c>
      <c r="G85" s="32">
        <v>3</v>
      </c>
      <c r="H85" s="18">
        <f t="shared" si="18"/>
        <v>25.5</v>
      </c>
      <c r="I85" s="32">
        <v>3</v>
      </c>
      <c r="J85" s="18">
        <f t="shared" si="19"/>
        <v>6.18</v>
      </c>
    </row>
    <row r="86" spans="1:10" ht="12.75">
      <c r="A86" s="11">
        <v>9</v>
      </c>
      <c r="B86" s="5" t="s">
        <v>285</v>
      </c>
      <c r="C86" s="19">
        <v>44.4</v>
      </c>
      <c r="D86" s="18">
        <f t="shared" si="17"/>
        <v>73.704</v>
      </c>
      <c r="E86" s="8">
        <v>190</v>
      </c>
      <c r="F86" s="18">
        <f t="shared" si="20"/>
        <v>144.97</v>
      </c>
      <c r="G86" s="32">
        <v>0.59</v>
      </c>
      <c r="H86" s="18">
        <f t="shared" si="18"/>
        <v>5.015</v>
      </c>
      <c r="I86" s="32">
        <v>0.59</v>
      </c>
      <c r="J86" s="18">
        <f t="shared" si="19"/>
        <v>1.2154</v>
      </c>
    </row>
    <row r="87" spans="1:10" ht="15.75">
      <c r="A87" s="63" t="s">
        <v>210</v>
      </c>
      <c r="B87" s="74"/>
      <c r="C87" s="23">
        <f>SUM(C78:C86)</f>
        <v>452.5</v>
      </c>
      <c r="D87" s="18">
        <f t="shared" si="17"/>
        <v>751.15</v>
      </c>
      <c r="E87" s="22">
        <f>SUM(E78:E86)</f>
        <v>1299</v>
      </c>
      <c r="F87" s="18">
        <f t="shared" si="20"/>
        <v>991.1370000000001</v>
      </c>
      <c r="G87" s="33">
        <f>SUM(G78:G86)</f>
        <v>17.2</v>
      </c>
      <c r="H87" s="18">
        <f t="shared" si="18"/>
        <v>146.2</v>
      </c>
      <c r="I87" s="33">
        <f>SUM(I78:I86)</f>
        <v>17.2</v>
      </c>
      <c r="J87" s="18">
        <f t="shared" si="19"/>
        <v>35.432</v>
      </c>
    </row>
    <row r="88" spans="1:10" ht="15.75">
      <c r="A88" s="62" t="s">
        <v>185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12.75">
      <c r="A89" s="11">
        <v>1</v>
      </c>
      <c r="B89" s="17" t="s">
        <v>220</v>
      </c>
      <c r="C89" s="19">
        <v>180</v>
      </c>
      <c r="D89" s="18">
        <f aca="true" t="shared" si="21" ref="D89:D94">1.66*C89</f>
        <v>298.8</v>
      </c>
      <c r="E89" s="8"/>
      <c r="F89" s="8"/>
      <c r="G89" s="8"/>
      <c r="H89" s="8"/>
      <c r="I89" s="8"/>
      <c r="J89" s="8"/>
    </row>
    <row r="90" spans="1:10" ht="12.75">
      <c r="A90" s="11">
        <v>2</v>
      </c>
      <c r="B90" s="17" t="s">
        <v>273</v>
      </c>
      <c r="C90" s="19">
        <v>370</v>
      </c>
      <c r="D90" s="18">
        <f t="shared" si="21"/>
        <v>614.1999999999999</v>
      </c>
      <c r="E90" s="8"/>
      <c r="F90" s="8"/>
      <c r="G90" s="32">
        <v>9.036</v>
      </c>
      <c r="H90" s="18">
        <v>110.2</v>
      </c>
      <c r="I90" s="32">
        <v>9.036</v>
      </c>
      <c r="J90" s="18">
        <v>105.5</v>
      </c>
    </row>
    <row r="91" spans="1:10" ht="12.75">
      <c r="A91" s="11">
        <v>3</v>
      </c>
      <c r="B91" s="17" t="s">
        <v>274</v>
      </c>
      <c r="C91" s="19">
        <v>5.4</v>
      </c>
      <c r="D91" s="18">
        <f t="shared" si="21"/>
        <v>8.964</v>
      </c>
      <c r="E91" s="19">
        <v>9.9</v>
      </c>
      <c r="F91" s="19">
        <f>0.763*E91</f>
        <v>7.5537</v>
      </c>
      <c r="G91" s="32">
        <v>0.02</v>
      </c>
      <c r="H91" s="18">
        <f>8.5*G91</f>
        <v>0.17</v>
      </c>
      <c r="I91" s="32">
        <v>0.02</v>
      </c>
      <c r="J91" s="18">
        <f>2*I91</f>
        <v>0.04</v>
      </c>
    </row>
    <row r="92" spans="1:10" ht="12.75">
      <c r="A92" s="11">
        <v>4</v>
      </c>
      <c r="B92" s="17" t="s">
        <v>275</v>
      </c>
      <c r="C92" s="19">
        <v>10</v>
      </c>
      <c r="D92" s="18">
        <f t="shared" si="21"/>
        <v>16.599999999999998</v>
      </c>
      <c r="E92" s="19"/>
      <c r="F92" s="19"/>
      <c r="G92" s="32">
        <v>1.044</v>
      </c>
      <c r="H92" s="18">
        <f>8.5*G92</f>
        <v>8.874</v>
      </c>
      <c r="I92" s="32">
        <v>1.044</v>
      </c>
      <c r="J92" s="18">
        <f>2.06*I92</f>
        <v>2.15064</v>
      </c>
    </row>
    <row r="93" spans="1:10" ht="12.75">
      <c r="A93" s="11">
        <v>5</v>
      </c>
      <c r="B93" s="17" t="s">
        <v>221</v>
      </c>
      <c r="C93" s="19">
        <v>92.7</v>
      </c>
      <c r="D93" s="18">
        <f t="shared" si="21"/>
        <v>153.882</v>
      </c>
      <c r="E93" s="19"/>
      <c r="F93" s="19"/>
      <c r="G93" s="32"/>
      <c r="H93" s="18"/>
      <c r="I93" s="32">
        <v>0.264</v>
      </c>
      <c r="J93" s="18">
        <f>2.06*I93</f>
        <v>0.54384</v>
      </c>
    </row>
    <row r="94" spans="1:10" ht="15.75">
      <c r="A94" s="63" t="s">
        <v>210</v>
      </c>
      <c r="B94" s="74"/>
      <c r="C94" s="23">
        <f aca="true" t="shared" si="22" ref="C94:I94">SUM(C89:C93)</f>
        <v>658.1</v>
      </c>
      <c r="D94" s="18">
        <f t="shared" si="21"/>
        <v>1092.446</v>
      </c>
      <c r="E94" s="23">
        <f t="shared" si="22"/>
        <v>9.9</v>
      </c>
      <c r="F94" s="23">
        <f t="shared" si="22"/>
        <v>7.5537</v>
      </c>
      <c r="G94" s="33">
        <f t="shared" si="22"/>
        <v>10.1</v>
      </c>
      <c r="H94" s="24">
        <f t="shared" si="22"/>
        <v>119.244</v>
      </c>
      <c r="I94" s="33">
        <f t="shared" si="22"/>
        <v>10.363999999999999</v>
      </c>
      <c r="J94" s="18">
        <v>108.2</v>
      </c>
    </row>
    <row r="95" spans="1:10" ht="12.75">
      <c r="A95" s="52"/>
      <c r="B95" s="52"/>
      <c r="C95" s="52"/>
      <c r="D95" s="52"/>
      <c r="E95" s="52"/>
      <c r="F95" s="52"/>
      <c r="G95" s="52"/>
      <c r="H95" s="52"/>
      <c r="I95" s="52"/>
      <c r="J95" s="52"/>
    </row>
    <row r="98" spans="1:10" ht="12.75">
      <c r="A98" s="15">
        <v>1</v>
      </c>
      <c r="B98" s="15">
        <v>2</v>
      </c>
      <c r="C98" s="15">
        <v>3</v>
      </c>
      <c r="D98" s="15">
        <v>4</v>
      </c>
      <c r="E98" s="15">
        <v>5</v>
      </c>
      <c r="F98" s="15">
        <v>6</v>
      </c>
      <c r="G98" s="15">
        <v>7</v>
      </c>
      <c r="H98" s="15">
        <v>8</v>
      </c>
      <c r="I98" s="15">
        <v>9</v>
      </c>
      <c r="J98" s="15">
        <v>10</v>
      </c>
    </row>
    <row r="99" spans="1:10" ht="15.75">
      <c r="A99" s="62" t="s">
        <v>222</v>
      </c>
      <c r="B99" s="62"/>
      <c r="C99" s="62"/>
      <c r="D99" s="62"/>
      <c r="E99" s="62"/>
      <c r="F99" s="62"/>
      <c r="G99" s="62"/>
      <c r="H99" s="62"/>
      <c r="I99" s="62"/>
      <c r="J99" s="62"/>
    </row>
    <row r="100" spans="1:10" ht="25.5">
      <c r="A100" s="11">
        <v>1</v>
      </c>
      <c r="B100" s="5" t="s">
        <v>223</v>
      </c>
      <c r="C100" s="19">
        <v>253.5</v>
      </c>
      <c r="D100" s="18">
        <f>1.66*C100</f>
        <v>420.81</v>
      </c>
      <c r="E100" s="19">
        <v>1481.4</v>
      </c>
      <c r="F100" s="18">
        <f>0.763*E100</f>
        <v>1130.3082000000002</v>
      </c>
      <c r="G100" s="32">
        <v>3.7</v>
      </c>
      <c r="H100" s="18">
        <f>8.5*G100</f>
        <v>31.450000000000003</v>
      </c>
      <c r="I100" s="32">
        <v>3.7</v>
      </c>
      <c r="J100" s="18">
        <f>2.06*I100</f>
        <v>7.622000000000001</v>
      </c>
    </row>
    <row r="101" spans="1:10" ht="12.75">
      <c r="A101" s="11">
        <v>2</v>
      </c>
      <c r="B101" s="4" t="s">
        <v>224</v>
      </c>
      <c r="C101" s="19">
        <v>11</v>
      </c>
      <c r="D101" s="18">
        <f aca="true" t="shared" si="23" ref="D101:D107">1.66*C101</f>
        <v>18.259999999999998</v>
      </c>
      <c r="E101" s="19">
        <v>247</v>
      </c>
      <c r="F101" s="18">
        <f aca="true" t="shared" si="24" ref="F101:F107">0.763*E101</f>
        <v>188.461</v>
      </c>
      <c r="G101" s="32">
        <v>0.4</v>
      </c>
      <c r="H101" s="18">
        <f aca="true" t="shared" si="25" ref="H101:H107">8.5*G101</f>
        <v>3.4000000000000004</v>
      </c>
      <c r="I101" s="32">
        <v>0.4</v>
      </c>
      <c r="J101" s="18">
        <f aca="true" t="shared" si="26" ref="J101:J107">2.06*I101</f>
        <v>0.8240000000000001</v>
      </c>
    </row>
    <row r="102" spans="1:10" ht="12.75">
      <c r="A102" s="11">
        <v>3</v>
      </c>
      <c r="B102" s="4" t="s">
        <v>225</v>
      </c>
      <c r="C102" s="19">
        <v>120.5</v>
      </c>
      <c r="D102" s="18">
        <f t="shared" si="23"/>
        <v>200.03</v>
      </c>
      <c r="E102" s="19">
        <v>900</v>
      </c>
      <c r="F102" s="18">
        <f t="shared" si="24"/>
        <v>686.7</v>
      </c>
      <c r="G102" s="32">
        <v>2.7</v>
      </c>
      <c r="H102" s="18">
        <f t="shared" si="25"/>
        <v>22.950000000000003</v>
      </c>
      <c r="I102" s="32">
        <v>2.7</v>
      </c>
      <c r="J102" s="18">
        <f t="shared" si="26"/>
        <v>5.562</v>
      </c>
    </row>
    <row r="103" spans="1:10" ht="12.75">
      <c r="A103" s="11">
        <v>4</v>
      </c>
      <c r="B103" s="4" t="s">
        <v>226</v>
      </c>
      <c r="C103" s="19">
        <v>1098.9</v>
      </c>
      <c r="D103" s="18">
        <f t="shared" si="23"/>
        <v>1824.174</v>
      </c>
      <c r="E103" s="19">
        <v>1193</v>
      </c>
      <c r="F103" s="18">
        <f t="shared" si="24"/>
        <v>910.259</v>
      </c>
      <c r="G103" s="32">
        <v>25.9</v>
      </c>
      <c r="H103" s="18">
        <f t="shared" si="25"/>
        <v>220.14999999999998</v>
      </c>
      <c r="I103" s="32">
        <v>30.1</v>
      </c>
      <c r="J103" s="18">
        <f t="shared" si="26"/>
        <v>62.00600000000001</v>
      </c>
    </row>
    <row r="104" spans="1:10" ht="12.75">
      <c r="A104" s="11">
        <v>5</v>
      </c>
      <c r="B104" s="4" t="s">
        <v>227</v>
      </c>
      <c r="C104" s="19">
        <v>39.4</v>
      </c>
      <c r="D104" s="18">
        <f t="shared" si="23"/>
        <v>65.404</v>
      </c>
      <c r="E104" s="19"/>
      <c r="F104" s="18">
        <f t="shared" si="24"/>
        <v>0</v>
      </c>
      <c r="G104" s="32">
        <v>2.3</v>
      </c>
      <c r="H104" s="18">
        <f t="shared" si="25"/>
        <v>19.549999999999997</v>
      </c>
      <c r="I104" s="32">
        <v>2.3</v>
      </c>
      <c r="J104" s="18">
        <f t="shared" si="26"/>
        <v>4.7379999999999995</v>
      </c>
    </row>
    <row r="105" spans="1:10" ht="12.75">
      <c r="A105" s="11">
        <v>6</v>
      </c>
      <c r="B105" s="4" t="s">
        <v>228</v>
      </c>
      <c r="C105" s="19">
        <v>18.1</v>
      </c>
      <c r="D105" s="18">
        <f t="shared" si="23"/>
        <v>30.046</v>
      </c>
      <c r="E105" s="19">
        <v>154</v>
      </c>
      <c r="F105" s="18">
        <f t="shared" si="24"/>
        <v>117.502</v>
      </c>
      <c r="G105" s="32">
        <v>0.5</v>
      </c>
      <c r="H105" s="18">
        <f t="shared" si="25"/>
        <v>4.25</v>
      </c>
      <c r="I105" s="32">
        <v>0.5</v>
      </c>
      <c r="J105" s="18">
        <f t="shared" si="26"/>
        <v>1.03</v>
      </c>
    </row>
    <row r="106" spans="1:10" ht="25.5">
      <c r="A106" s="11">
        <v>7</v>
      </c>
      <c r="B106" s="5" t="s">
        <v>229</v>
      </c>
      <c r="C106" s="19">
        <v>2</v>
      </c>
      <c r="D106" s="18">
        <f t="shared" si="23"/>
        <v>3.32</v>
      </c>
      <c r="E106" s="19"/>
      <c r="F106" s="18">
        <f t="shared" si="24"/>
        <v>0</v>
      </c>
      <c r="G106" s="32">
        <v>0.1</v>
      </c>
      <c r="H106" s="18">
        <f t="shared" si="25"/>
        <v>0.8500000000000001</v>
      </c>
      <c r="I106" s="32">
        <v>0.1</v>
      </c>
      <c r="J106" s="18">
        <f t="shared" si="26"/>
        <v>0.20600000000000002</v>
      </c>
    </row>
    <row r="107" spans="1:10" ht="15.75">
      <c r="A107" s="63" t="s">
        <v>210</v>
      </c>
      <c r="B107" s="74"/>
      <c r="C107" s="23">
        <f aca="true" t="shared" si="27" ref="C107:I107">SUM(C100:C106)</f>
        <v>1543.4</v>
      </c>
      <c r="D107" s="18">
        <f t="shared" si="23"/>
        <v>2562.044</v>
      </c>
      <c r="E107" s="23">
        <f t="shared" si="27"/>
        <v>3975.4</v>
      </c>
      <c r="F107" s="18">
        <f t="shared" si="24"/>
        <v>3033.2302</v>
      </c>
      <c r="G107" s="33">
        <f t="shared" si="27"/>
        <v>35.6</v>
      </c>
      <c r="H107" s="18">
        <f t="shared" si="25"/>
        <v>302.6</v>
      </c>
      <c r="I107" s="33">
        <f t="shared" si="27"/>
        <v>39.800000000000004</v>
      </c>
      <c r="J107" s="18">
        <f t="shared" si="26"/>
        <v>81.98800000000001</v>
      </c>
    </row>
    <row r="108" spans="1:10" ht="15.75">
      <c r="A108" s="62" t="s">
        <v>230</v>
      </c>
      <c r="B108" s="62"/>
      <c r="C108" s="62"/>
      <c r="D108" s="62"/>
      <c r="E108" s="62"/>
      <c r="F108" s="62"/>
      <c r="G108" s="62"/>
      <c r="H108" s="62"/>
      <c r="I108" s="62"/>
      <c r="J108" s="62"/>
    </row>
    <row r="109" spans="1:10" ht="12.75">
      <c r="A109" s="11">
        <v>1</v>
      </c>
      <c r="B109" s="4" t="s">
        <v>276</v>
      </c>
      <c r="C109" s="19">
        <v>17.7</v>
      </c>
      <c r="D109" s="18">
        <f>1.66*C109</f>
        <v>29.381999999999998</v>
      </c>
      <c r="E109" s="19">
        <v>5.2</v>
      </c>
      <c r="F109" s="18">
        <f>0.763*E109</f>
        <v>3.9676</v>
      </c>
      <c r="G109" s="8">
        <v>0.22</v>
      </c>
      <c r="H109" s="18">
        <f>8.5*G109</f>
        <v>1.87</v>
      </c>
      <c r="I109" s="8">
        <v>0.22</v>
      </c>
      <c r="J109" s="18">
        <f>2.06*I109</f>
        <v>0.4532</v>
      </c>
    </row>
    <row r="110" spans="1:10" ht="12.75">
      <c r="A110" s="11">
        <v>2</v>
      </c>
      <c r="B110" s="4" t="s">
        <v>277</v>
      </c>
      <c r="C110" s="19">
        <v>12.4</v>
      </c>
      <c r="D110" s="18">
        <f>1.66*C110</f>
        <v>20.584</v>
      </c>
      <c r="E110" s="19"/>
      <c r="F110" s="18"/>
      <c r="G110" s="8"/>
      <c r="H110" s="18"/>
      <c r="I110" s="8"/>
      <c r="J110" s="18"/>
    </row>
    <row r="111" spans="1:10" ht="15.75">
      <c r="A111" s="63" t="s">
        <v>210</v>
      </c>
      <c r="B111" s="74"/>
      <c r="C111" s="23">
        <f aca="true" t="shared" si="28" ref="C111:J111">SUM(C109:C110)</f>
        <v>30.1</v>
      </c>
      <c r="D111" s="18">
        <f>1.66*C111</f>
        <v>49.966</v>
      </c>
      <c r="E111" s="23">
        <f t="shared" si="28"/>
        <v>5.2</v>
      </c>
      <c r="F111" s="24">
        <f t="shared" si="28"/>
        <v>3.9676</v>
      </c>
      <c r="G111" s="22">
        <f t="shared" si="28"/>
        <v>0.22</v>
      </c>
      <c r="H111" s="24">
        <f t="shared" si="28"/>
        <v>1.87</v>
      </c>
      <c r="I111" s="22">
        <f t="shared" si="28"/>
        <v>0.22</v>
      </c>
      <c r="J111" s="24">
        <f t="shared" si="28"/>
        <v>0.4532</v>
      </c>
    </row>
    <row r="112" spans="1:10" ht="15.75">
      <c r="A112" s="62" t="s">
        <v>231</v>
      </c>
      <c r="B112" s="62"/>
      <c r="C112" s="62"/>
      <c r="D112" s="62"/>
      <c r="E112" s="62"/>
      <c r="F112" s="62"/>
      <c r="G112" s="62"/>
      <c r="H112" s="62"/>
      <c r="I112" s="62"/>
      <c r="J112" s="62"/>
    </row>
    <row r="113" spans="1:10" ht="12.75">
      <c r="A113" s="11">
        <v>1</v>
      </c>
      <c r="B113" s="4" t="s">
        <v>232</v>
      </c>
      <c r="C113" s="8">
        <v>411</v>
      </c>
      <c r="D113" s="19">
        <f>1.66*C113</f>
        <v>682.26</v>
      </c>
      <c r="E113" s="8">
        <v>1389</v>
      </c>
      <c r="F113" s="18">
        <f>0.763*E113</f>
        <v>1059.807</v>
      </c>
      <c r="G113" s="8">
        <v>24</v>
      </c>
      <c r="H113" s="8">
        <f>8.5*G113</f>
        <v>204</v>
      </c>
      <c r="I113" s="8">
        <v>24</v>
      </c>
      <c r="J113" s="8">
        <f>2.06*I113</f>
        <v>49.44</v>
      </c>
    </row>
    <row r="114" spans="1:10" ht="12.75">
      <c r="A114" s="11">
        <v>2</v>
      </c>
      <c r="B114" s="4" t="s">
        <v>233</v>
      </c>
      <c r="C114" s="8">
        <v>7</v>
      </c>
      <c r="D114" s="19">
        <f>1.66*C114</f>
        <v>11.62</v>
      </c>
      <c r="E114" s="8"/>
      <c r="F114" s="8"/>
      <c r="G114" s="8">
        <v>3</v>
      </c>
      <c r="H114" s="8">
        <f>8.5*G114</f>
        <v>25.5</v>
      </c>
      <c r="I114" s="8">
        <v>3</v>
      </c>
      <c r="J114" s="8">
        <f>2.06*I114</f>
        <v>6.18</v>
      </c>
    </row>
    <row r="115" spans="1:10" ht="12.75">
      <c r="A115" s="11">
        <v>3</v>
      </c>
      <c r="B115" s="4" t="s">
        <v>234</v>
      </c>
      <c r="C115" s="8">
        <v>72.4</v>
      </c>
      <c r="D115" s="19">
        <f>1.66*C115</f>
        <v>120.184</v>
      </c>
      <c r="E115" s="8">
        <v>180.6</v>
      </c>
      <c r="F115" s="18">
        <f>0.763*E115</f>
        <v>137.7978</v>
      </c>
      <c r="G115" s="8">
        <v>0.84</v>
      </c>
      <c r="H115" s="8">
        <f>8.5*G115</f>
        <v>7.14</v>
      </c>
      <c r="I115" s="8">
        <v>0.83</v>
      </c>
      <c r="J115" s="8">
        <v>1.7</v>
      </c>
    </row>
    <row r="116" spans="1:10" ht="15.75">
      <c r="A116" s="63" t="s">
        <v>210</v>
      </c>
      <c r="B116" s="74"/>
      <c r="C116" s="23">
        <f aca="true" t="shared" si="29" ref="C116:I116">SUM(C113:C115)</f>
        <v>490.4</v>
      </c>
      <c r="D116" s="19">
        <f>1.66*C116</f>
        <v>814.064</v>
      </c>
      <c r="E116" s="23">
        <f t="shared" si="29"/>
        <v>1569.6</v>
      </c>
      <c r="F116" s="18">
        <f>0.763*E116</f>
        <v>1197.6047999999998</v>
      </c>
      <c r="G116" s="22">
        <f t="shared" si="29"/>
        <v>27.84</v>
      </c>
      <c r="H116" s="8">
        <f>8.5*G116</f>
        <v>236.64</v>
      </c>
      <c r="I116" s="22">
        <f t="shared" si="29"/>
        <v>27.83</v>
      </c>
      <c r="J116" s="8">
        <v>57.3</v>
      </c>
    </row>
    <row r="117" spans="1:10" ht="15.75">
      <c r="A117" s="63" t="s">
        <v>278</v>
      </c>
      <c r="B117" s="74"/>
      <c r="C117" s="23">
        <f aca="true" t="shared" si="30" ref="C117:I117">SUM(C116,C111,C107,C94,C87,C76,C60)</f>
        <v>12946.5</v>
      </c>
      <c r="D117" s="19">
        <f>1.66*C117</f>
        <v>21491.19</v>
      </c>
      <c r="E117" s="23">
        <f t="shared" si="30"/>
        <v>66377.6</v>
      </c>
      <c r="F117" s="18">
        <f>0.763*E117</f>
        <v>50646.1088</v>
      </c>
      <c r="G117" s="33">
        <f t="shared" si="30"/>
        <v>921.507</v>
      </c>
      <c r="H117" s="8">
        <f>8.5*G117</f>
        <v>7832.809499999999</v>
      </c>
      <c r="I117" s="33">
        <f t="shared" si="30"/>
        <v>925.9609999999999</v>
      </c>
      <c r="J117" s="8">
        <v>1907.47</v>
      </c>
    </row>
    <row r="119" spans="2:5" ht="12.75">
      <c r="B119" t="s">
        <v>304</v>
      </c>
      <c r="C119" t="s">
        <v>312</v>
      </c>
      <c r="E119" t="s">
        <v>313</v>
      </c>
    </row>
    <row r="120" spans="3:4" ht="25.5">
      <c r="C120" s="1" t="s">
        <v>315</v>
      </c>
      <c r="D120" s="44">
        <v>1.66</v>
      </c>
    </row>
    <row r="121" spans="3:4" ht="25.5">
      <c r="C121" s="1" t="s">
        <v>316</v>
      </c>
      <c r="D121" s="45" t="s">
        <v>308</v>
      </c>
    </row>
    <row r="122" spans="3:4" ht="12.75">
      <c r="C122" t="s">
        <v>305</v>
      </c>
      <c r="D122" s="45" t="s">
        <v>309</v>
      </c>
    </row>
    <row r="123" spans="3:4" ht="12.75">
      <c r="C123" t="s">
        <v>306</v>
      </c>
      <c r="D123" s="45" t="s">
        <v>310</v>
      </c>
    </row>
    <row r="124" spans="3:7" ht="12.75">
      <c r="C124" s="52" t="s">
        <v>235</v>
      </c>
      <c r="D124" s="52"/>
      <c r="E124" s="52"/>
      <c r="F124" s="52"/>
      <c r="G124" s="52"/>
    </row>
    <row r="125" spans="3:7" ht="12.75">
      <c r="C125" s="52"/>
      <c r="D125" s="52"/>
      <c r="E125" s="52"/>
      <c r="F125" s="52"/>
      <c r="G125" s="52"/>
    </row>
  </sheetData>
  <mergeCells count="24">
    <mergeCell ref="G3:I6"/>
    <mergeCell ref="A8:A9"/>
    <mergeCell ref="B8:B9"/>
    <mergeCell ref="C8:D8"/>
    <mergeCell ref="E8:F8"/>
    <mergeCell ref="G8:H8"/>
    <mergeCell ref="I8:J8"/>
    <mergeCell ref="A11:J15"/>
    <mergeCell ref="A60:B60"/>
    <mergeCell ref="A61:J61"/>
    <mergeCell ref="A76:B76"/>
    <mergeCell ref="A77:J77"/>
    <mergeCell ref="A87:B87"/>
    <mergeCell ref="A88:J88"/>
    <mergeCell ref="A94:B94"/>
    <mergeCell ref="A95:J95"/>
    <mergeCell ref="A99:J99"/>
    <mergeCell ref="A107:B107"/>
    <mergeCell ref="A108:J108"/>
    <mergeCell ref="A111:B111"/>
    <mergeCell ref="A112:J112"/>
    <mergeCell ref="A116:B116"/>
    <mergeCell ref="C124:G125"/>
    <mergeCell ref="A117:B117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="75" zoomScaleNormal="75" workbookViewId="0" topLeftCell="A2">
      <selection activeCell="E13" sqref="E13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11.00390625" style="0" bestFit="1" customWidth="1"/>
    <col min="4" max="4" width="9.625" style="0" customWidth="1"/>
    <col min="5" max="5" width="10.875" style="0" customWidth="1"/>
    <col min="6" max="6" width="11.25390625" style="0" customWidth="1"/>
    <col min="7" max="7" width="10.25390625" style="0" customWidth="1"/>
    <col min="8" max="8" width="10.625" style="0" customWidth="1"/>
    <col min="9" max="9" width="12.00390625" style="0" customWidth="1"/>
    <col min="10" max="10" width="12.75390625" style="0" customWidth="1"/>
  </cols>
  <sheetData>
    <row r="2" spans="6:9" ht="12.75">
      <c r="F2" t="s">
        <v>319</v>
      </c>
      <c r="G2" s="68" t="s">
        <v>314</v>
      </c>
      <c r="H2" s="68"/>
      <c r="I2" s="68"/>
    </row>
    <row r="3" spans="7:9" ht="12.75">
      <c r="G3" s="68"/>
      <c r="H3" s="68"/>
      <c r="I3" s="68"/>
    </row>
    <row r="4" spans="7:9" ht="12.75">
      <c r="G4" s="68"/>
      <c r="H4" s="68"/>
      <c r="I4" s="68"/>
    </row>
    <row r="5" spans="7:9" ht="12.75">
      <c r="G5" s="68"/>
      <c r="H5" s="68"/>
      <c r="I5" s="68"/>
    </row>
    <row r="7" spans="2:9" ht="12.75">
      <c r="B7" s="76" t="s">
        <v>286</v>
      </c>
      <c r="C7" s="77"/>
      <c r="D7" s="77"/>
      <c r="E7" s="77"/>
      <c r="F7" s="77"/>
      <c r="G7" s="77"/>
      <c r="H7" s="77"/>
      <c r="I7" s="77"/>
    </row>
    <row r="8" spans="2:9" ht="12.75">
      <c r="B8" s="77"/>
      <c r="C8" s="77"/>
      <c r="D8" s="77"/>
      <c r="E8" s="77"/>
      <c r="F8" s="77"/>
      <c r="G8" s="77"/>
      <c r="H8" s="77"/>
      <c r="I8" s="77"/>
    </row>
    <row r="9" spans="2:9" ht="12.75">
      <c r="B9" s="77"/>
      <c r="C9" s="77"/>
      <c r="D9" s="77"/>
      <c r="E9" s="77"/>
      <c r="F9" s="77"/>
      <c r="G9" s="77"/>
      <c r="H9" s="77"/>
      <c r="I9" s="77"/>
    </row>
    <row r="10" spans="2:9" ht="12.75">
      <c r="B10" s="77"/>
      <c r="C10" s="77"/>
      <c r="D10" s="77"/>
      <c r="E10" s="77"/>
      <c r="F10" s="77"/>
      <c r="G10" s="77"/>
      <c r="H10" s="77"/>
      <c r="I10" s="77"/>
    </row>
    <row r="11" spans="2:9" ht="12.75">
      <c r="B11" s="77"/>
      <c r="C11" s="77"/>
      <c r="D11" s="77"/>
      <c r="E11" s="77"/>
      <c r="F11" s="77"/>
      <c r="G11" s="77"/>
      <c r="H11" s="77"/>
      <c r="I11" s="77"/>
    </row>
    <row r="12" spans="2:9" ht="12.75">
      <c r="B12" s="77"/>
      <c r="C12" s="77"/>
      <c r="D12" s="77"/>
      <c r="E12" s="77"/>
      <c r="F12" s="77"/>
      <c r="G12" s="77"/>
      <c r="H12" s="77"/>
      <c r="I12" s="77"/>
    </row>
    <row r="14" spans="1:10" ht="12.75">
      <c r="A14" s="72" t="s">
        <v>0</v>
      </c>
      <c r="B14" s="72" t="s">
        <v>1</v>
      </c>
      <c r="C14" s="69" t="s">
        <v>2</v>
      </c>
      <c r="D14" s="69"/>
      <c r="E14" s="73" t="s">
        <v>4</v>
      </c>
      <c r="F14" s="73"/>
      <c r="G14" s="69" t="s">
        <v>7</v>
      </c>
      <c r="H14" s="69"/>
      <c r="I14" s="69" t="s">
        <v>8</v>
      </c>
      <c r="J14" s="69"/>
    </row>
    <row r="15" spans="1:10" ht="38.25">
      <c r="A15" s="72"/>
      <c r="B15" s="72"/>
      <c r="C15" s="14" t="s">
        <v>3</v>
      </c>
      <c r="D15" s="13" t="s">
        <v>5</v>
      </c>
      <c r="E15" s="14" t="s">
        <v>6</v>
      </c>
      <c r="F15" s="13" t="s">
        <v>5</v>
      </c>
      <c r="G15" s="14" t="s">
        <v>182</v>
      </c>
      <c r="H15" s="13" t="s">
        <v>5</v>
      </c>
      <c r="I15" s="14" t="s">
        <v>182</v>
      </c>
      <c r="J15" s="13" t="s">
        <v>5</v>
      </c>
    </row>
    <row r="16" spans="1:10" ht="12.7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</row>
    <row r="17" spans="1:10" ht="12.75">
      <c r="A17" s="8">
        <v>1</v>
      </c>
      <c r="B17" s="4" t="s">
        <v>174</v>
      </c>
      <c r="C17" s="19">
        <v>2974.1</v>
      </c>
      <c r="D17" s="19">
        <v>4937.006</v>
      </c>
      <c r="E17" s="19">
        <v>15952</v>
      </c>
      <c r="F17" s="19">
        <v>12171.376</v>
      </c>
      <c r="G17" s="19">
        <v>217.56</v>
      </c>
      <c r="H17" s="19">
        <v>1849.26</v>
      </c>
      <c r="I17" s="19">
        <v>217.66</v>
      </c>
      <c r="J17" s="19">
        <v>448.3796</v>
      </c>
    </row>
    <row r="18" spans="1:10" ht="12.75">
      <c r="A18" s="8">
        <v>2</v>
      </c>
      <c r="B18" s="4" t="s">
        <v>175</v>
      </c>
      <c r="C18" s="19">
        <v>3537.3</v>
      </c>
      <c r="D18" s="18">
        <v>5871.917999999999</v>
      </c>
      <c r="E18" s="19">
        <v>31279</v>
      </c>
      <c r="F18" s="18">
        <v>23865.877</v>
      </c>
      <c r="G18" s="32">
        <v>284.2</v>
      </c>
      <c r="H18" s="18">
        <v>2415.7</v>
      </c>
      <c r="I18" s="32">
        <v>286.4</v>
      </c>
      <c r="J18" s="18">
        <v>589.9839999999999</v>
      </c>
    </row>
    <row r="19" spans="1:10" ht="12.75">
      <c r="A19" s="8">
        <v>3</v>
      </c>
      <c r="B19" s="4" t="s">
        <v>176</v>
      </c>
      <c r="C19" s="26">
        <v>2632.6</v>
      </c>
      <c r="D19" s="27">
        <v>4370.116</v>
      </c>
      <c r="E19" s="26">
        <v>16445</v>
      </c>
      <c r="F19" s="27">
        <v>12547.535</v>
      </c>
      <c r="G19" s="36">
        <v>214.75</v>
      </c>
      <c r="H19" s="27">
        <v>1825.375</v>
      </c>
      <c r="I19" s="36">
        <v>213.34</v>
      </c>
      <c r="J19" s="27">
        <v>439.4804</v>
      </c>
    </row>
    <row r="20" spans="1:10" ht="12.75">
      <c r="A20" s="8">
        <v>4</v>
      </c>
      <c r="B20" s="4" t="s">
        <v>177</v>
      </c>
      <c r="C20" s="19">
        <v>2273.5</v>
      </c>
      <c r="D20" s="18">
        <v>3777.91</v>
      </c>
      <c r="E20" s="19">
        <v>9375</v>
      </c>
      <c r="F20" s="18">
        <v>7152.8</v>
      </c>
      <c r="G20" s="32">
        <v>134.832</v>
      </c>
      <c r="H20" s="18">
        <v>1146.072</v>
      </c>
      <c r="I20" s="32">
        <v>134.832</v>
      </c>
      <c r="J20" s="18">
        <v>277.75392</v>
      </c>
    </row>
    <row r="21" spans="1:10" ht="12.75" customHeight="1">
      <c r="A21" s="8">
        <v>5</v>
      </c>
      <c r="B21" s="4" t="s">
        <v>147</v>
      </c>
      <c r="C21" s="41">
        <v>3002.9</v>
      </c>
      <c r="D21" s="42">
        <v>4984.814</v>
      </c>
      <c r="E21" s="41">
        <v>21556</v>
      </c>
      <c r="F21" s="42">
        <v>16447.228</v>
      </c>
      <c r="G21" s="43">
        <v>256.1</v>
      </c>
      <c r="H21" s="42">
        <v>2176.85</v>
      </c>
      <c r="I21" s="43">
        <v>256.1</v>
      </c>
      <c r="J21" s="42">
        <v>527.566</v>
      </c>
    </row>
    <row r="22" spans="1:10" ht="12.75">
      <c r="A22" s="8">
        <v>6</v>
      </c>
      <c r="B22" s="4" t="s">
        <v>178</v>
      </c>
      <c r="C22" s="19">
        <v>4409</v>
      </c>
      <c r="D22" s="18">
        <v>7318.94</v>
      </c>
      <c r="E22" s="19">
        <v>36195</v>
      </c>
      <c r="F22" s="18">
        <v>27616.785</v>
      </c>
      <c r="G22" s="32">
        <v>266.74699999999996</v>
      </c>
      <c r="H22" s="18">
        <v>2267.3495</v>
      </c>
      <c r="I22" s="32">
        <v>266.74699999999996</v>
      </c>
      <c r="J22" s="18">
        <v>549.4988199999999</v>
      </c>
    </row>
    <row r="23" spans="1:10" ht="12.75">
      <c r="A23" s="8">
        <v>7</v>
      </c>
      <c r="B23" s="4" t="s">
        <v>183</v>
      </c>
      <c r="C23" s="19">
        <v>5363</v>
      </c>
      <c r="D23" s="18">
        <v>8902.58</v>
      </c>
      <c r="E23" s="19">
        <v>23323.5</v>
      </c>
      <c r="F23" s="18">
        <v>17795.8305</v>
      </c>
      <c r="G23" s="32">
        <v>563.8</v>
      </c>
      <c r="H23" s="18">
        <v>4792.3</v>
      </c>
      <c r="I23" s="32">
        <v>563.8</v>
      </c>
      <c r="J23" s="18">
        <v>1161.4279999999999</v>
      </c>
    </row>
    <row r="24" spans="1:10" ht="25.5">
      <c r="A24" s="8">
        <v>8</v>
      </c>
      <c r="B24" s="5" t="s">
        <v>184</v>
      </c>
      <c r="C24" s="19">
        <v>452.5</v>
      </c>
      <c r="D24" s="18">
        <v>751.15</v>
      </c>
      <c r="E24" s="19">
        <v>1299</v>
      </c>
      <c r="F24" s="18">
        <v>991.1370000000001</v>
      </c>
      <c r="G24" s="32">
        <v>17.2</v>
      </c>
      <c r="H24" s="18">
        <v>146.2</v>
      </c>
      <c r="I24" s="32">
        <v>17.2</v>
      </c>
      <c r="J24" s="18">
        <v>35.432</v>
      </c>
    </row>
    <row r="25" spans="1:10" ht="12.75">
      <c r="A25" s="8">
        <v>9</v>
      </c>
      <c r="B25" s="4" t="s">
        <v>185</v>
      </c>
      <c r="C25" s="19">
        <v>658.1</v>
      </c>
      <c r="D25" s="18">
        <v>1092.446</v>
      </c>
      <c r="E25" s="19">
        <v>9.9</v>
      </c>
      <c r="F25" s="18">
        <v>7.5537</v>
      </c>
      <c r="G25" s="32">
        <v>10.1</v>
      </c>
      <c r="H25" s="18">
        <v>119.244</v>
      </c>
      <c r="I25" s="32">
        <v>10.363999999999999</v>
      </c>
      <c r="J25" s="18">
        <v>108.2</v>
      </c>
    </row>
    <row r="26" spans="1:10" ht="12.75">
      <c r="A26" s="8">
        <v>10</v>
      </c>
      <c r="B26" s="4" t="s">
        <v>179</v>
      </c>
      <c r="C26" s="19">
        <v>1543.4</v>
      </c>
      <c r="D26" s="18">
        <v>2562.044</v>
      </c>
      <c r="E26" s="19">
        <v>3975.4</v>
      </c>
      <c r="F26" s="18">
        <v>3033.2302</v>
      </c>
      <c r="G26" s="32">
        <v>35.6</v>
      </c>
      <c r="H26" s="18">
        <v>302.6</v>
      </c>
      <c r="I26" s="32">
        <v>39.8</v>
      </c>
      <c r="J26" s="18">
        <v>81.98800000000001</v>
      </c>
    </row>
    <row r="27" spans="1:10" ht="12.75">
      <c r="A27" s="8">
        <v>11</v>
      </c>
      <c r="B27" s="4" t="s">
        <v>186</v>
      </c>
      <c r="C27" s="19">
        <v>30.1</v>
      </c>
      <c r="D27" s="18">
        <v>49.966</v>
      </c>
      <c r="E27" s="19">
        <v>5.2</v>
      </c>
      <c r="F27" s="18">
        <v>3.9676</v>
      </c>
      <c r="G27" s="32">
        <v>0.22</v>
      </c>
      <c r="H27" s="18">
        <v>1.87</v>
      </c>
      <c r="I27" s="32">
        <v>0.22</v>
      </c>
      <c r="J27" s="18">
        <v>0.4532</v>
      </c>
    </row>
    <row r="28" spans="1:10" ht="12.75">
      <c r="A28" s="8">
        <v>12</v>
      </c>
      <c r="B28" s="4" t="s">
        <v>180</v>
      </c>
      <c r="C28" s="19">
        <v>490.4</v>
      </c>
      <c r="D28" s="18">
        <v>814.064</v>
      </c>
      <c r="E28" s="19">
        <v>1569.6</v>
      </c>
      <c r="F28" s="18">
        <v>1197.6047999999998</v>
      </c>
      <c r="G28" s="32">
        <v>27.84</v>
      </c>
      <c r="H28" s="18">
        <v>236.64</v>
      </c>
      <c r="I28" s="32">
        <v>27.83</v>
      </c>
      <c r="J28" s="18">
        <v>57.3</v>
      </c>
    </row>
    <row r="29" spans="1:10" ht="18">
      <c r="A29" s="75" t="s">
        <v>181</v>
      </c>
      <c r="B29" s="75"/>
      <c r="C29" s="23">
        <f aca="true" t="shared" si="0" ref="C29:J29">SUM(C17:C28)</f>
        <v>27366.9</v>
      </c>
      <c r="D29" s="23" t="s">
        <v>318</v>
      </c>
      <c r="E29" s="23">
        <f t="shared" si="0"/>
        <v>160984.6</v>
      </c>
      <c r="F29" s="24">
        <f t="shared" si="0"/>
        <v>122830.92480000002</v>
      </c>
      <c r="G29" s="33">
        <f t="shared" si="0"/>
        <v>2028.9489999999996</v>
      </c>
      <c r="H29" s="24">
        <f t="shared" si="0"/>
        <v>17279.460499999997</v>
      </c>
      <c r="I29" s="33">
        <f t="shared" si="0"/>
        <v>2034.2929999999997</v>
      </c>
      <c r="J29" s="24">
        <f t="shared" si="0"/>
        <v>4277.46394</v>
      </c>
    </row>
    <row r="57" ht="0.7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mergeCells count="9">
    <mergeCell ref="A29:B29"/>
    <mergeCell ref="G14:H14"/>
    <mergeCell ref="I14:J14"/>
    <mergeCell ref="G2:I5"/>
    <mergeCell ref="B7:I12"/>
    <mergeCell ref="A14:A15"/>
    <mergeCell ref="B14:B15"/>
    <mergeCell ref="C14:D14"/>
    <mergeCell ref="E14:F14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J16" sqref="J16"/>
    </sheetView>
  </sheetViews>
  <sheetFormatPr defaultColWidth="9.00390625" defaultRowHeight="12.75"/>
  <cols>
    <col min="1" max="1" width="5.00390625" style="0" bestFit="1" customWidth="1"/>
    <col min="2" max="2" width="31.75390625" style="0" customWidth="1"/>
    <col min="3" max="3" width="12.125" style="0" customWidth="1"/>
    <col min="4" max="4" width="12.375" style="0" customWidth="1"/>
    <col min="5" max="5" width="12.625" style="0" customWidth="1"/>
    <col min="6" max="6" width="13.375" style="0" customWidth="1"/>
    <col min="7" max="7" width="13.875" style="0" customWidth="1"/>
    <col min="8" max="8" width="14.875" style="0" customWidth="1"/>
    <col min="9" max="9" width="14.25390625" style="0" customWidth="1"/>
  </cols>
  <sheetData>
    <row r="1" spans="6:8" ht="19.5" customHeight="1">
      <c r="F1" s="68" t="s">
        <v>317</v>
      </c>
      <c r="G1" s="68"/>
      <c r="H1" s="68"/>
    </row>
    <row r="2" spans="6:8" ht="13.5" customHeight="1">
      <c r="F2" s="68"/>
      <c r="G2" s="68"/>
      <c r="H2" s="68"/>
    </row>
    <row r="3" spans="6:8" ht="12.75" customHeight="1">
      <c r="F3" s="68"/>
      <c r="G3" s="68"/>
      <c r="H3" s="68"/>
    </row>
    <row r="4" spans="6:8" ht="12.75">
      <c r="F4" s="1"/>
      <c r="G4" s="1"/>
      <c r="H4" s="1"/>
    </row>
    <row r="5" spans="1:8" ht="13.5" customHeight="1">
      <c r="A5" s="88" t="s">
        <v>287</v>
      </c>
      <c r="B5" s="88"/>
      <c r="C5" s="88"/>
      <c r="D5" s="88"/>
      <c r="E5" s="88"/>
      <c r="F5" s="88"/>
      <c r="G5" s="88"/>
      <c r="H5" s="88"/>
    </row>
    <row r="6" spans="1:9" ht="15.75" customHeight="1">
      <c r="A6" s="88"/>
      <c r="B6" s="88"/>
      <c r="C6" s="88"/>
      <c r="D6" s="88"/>
      <c r="E6" s="88"/>
      <c r="F6" s="88"/>
      <c r="G6" s="88"/>
      <c r="H6" s="88"/>
      <c r="I6" s="38"/>
    </row>
    <row r="7" spans="1:8" ht="12.75" customHeight="1">
      <c r="A7" s="88"/>
      <c r="B7" s="88"/>
      <c r="C7" s="88"/>
      <c r="D7" s="88"/>
      <c r="E7" s="88"/>
      <c r="F7" s="88"/>
      <c r="G7" s="88"/>
      <c r="H7" s="88"/>
    </row>
    <row r="8" spans="1:8" ht="12.75" customHeight="1">
      <c r="A8" s="39"/>
      <c r="B8" s="39"/>
      <c r="C8" s="39"/>
      <c r="D8" s="37" t="s">
        <v>288</v>
      </c>
      <c r="E8" s="39"/>
      <c r="F8" s="39"/>
      <c r="G8" s="39"/>
      <c r="H8" s="39"/>
    </row>
    <row r="9" spans="1:8" ht="26.25" customHeight="1">
      <c r="A9" s="81" t="s">
        <v>289</v>
      </c>
      <c r="B9" s="81" t="s">
        <v>290</v>
      </c>
      <c r="C9" s="78" t="s">
        <v>292</v>
      </c>
      <c r="D9" s="79"/>
      <c r="E9" s="78" t="s">
        <v>293</v>
      </c>
      <c r="F9" s="80"/>
      <c r="G9" s="79"/>
      <c r="H9" s="81" t="s">
        <v>291</v>
      </c>
    </row>
    <row r="10" spans="1:8" ht="12.75" customHeight="1">
      <c r="A10" s="82"/>
      <c r="B10" s="82"/>
      <c r="C10" s="84" t="s">
        <v>294</v>
      </c>
      <c r="D10" s="84" t="s">
        <v>295</v>
      </c>
      <c r="E10" s="84" t="s">
        <v>294</v>
      </c>
      <c r="F10" s="86" t="s">
        <v>295</v>
      </c>
      <c r="G10" s="87"/>
      <c r="H10" s="82"/>
    </row>
    <row r="11" spans="1:8" ht="12.75" customHeight="1">
      <c r="A11" s="83"/>
      <c r="B11" s="83"/>
      <c r="C11" s="85"/>
      <c r="D11" s="85"/>
      <c r="E11" s="85"/>
      <c r="F11" s="8" t="s">
        <v>296</v>
      </c>
      <c r="G11" s="8" t="s">
        <v>297</v>
      </c>
      <c r="H11" s="83"/>
    </row>
    <row r="12" spans="1:8" ht="12.75">
      <c r="A12" s="8">
        <v>1</v>
      </c>
      <c r="B12" s="4"/>
      <c r="C12" s="4"/>
      <c r="D12" s="4"/>
      <c r="E12" s="4"/>
      <c r="F12" s="4"/>
      <c r="G12" s="4"/>
      <c r="H12" s="4"/>
    </row>
    <row r="13" spans="1:8" ht="15.75" customHeight="1">
      <c r="A13" s="8" t="s">
        <v>298</v>
      </c>
      <c r="B13" s="4"/>
      <c r="C13" s="4"/>
      <c r="D13" s="4"/>
      <c r="E13" s="4"/>
      <c r="F13" s="4"/>
      <c r="G13" s="4"/>
      <c r="H13" s="4"/>
    </row>
    <row r="14" spans="1:8" ht="12.75">
      <c r="A14" s="48" t="s">
        <v>210</v>
      </c>
      <c r="B14" s="49"/>
      <c r="C14" s="4"/>
      <c r="D14" s="4"/>
      <c r="E14" s="4"/>
      <c r="F14" s="4"/>
      <c r="G14" s="4"/>
      <c r="H14" s="4"/>
    </row>
    <row r="15" ht="15.75">
      <c r="D15" s="37" t="s">
        <v>299</v>
      </c>
    </row>
    <row r="16" spans="1:8" ht="26.25" customHeight="1">
      <c r="A16" s="81" t="s">
        <v>289</v>
      </c>
      <c r="B16" s="81" t="s">
        <v>290</v>
      </c>
      <c r="C16" s="78" t="s">
        <v>292</v>
      </c>
      <c r="D16" s="79"/>
      <c r="E16" s="78" t="s">
        <v>293</v>
      </c>
      <c r="F16" s="80"/>
      <c r="G16" s="79"/>
      <c r="H16" s="81" t="s">
        <v>291</v>
      </c>
    </row>
    <row r="17" spans="1:8" ht="12.75">
      <c r="A17" s="82"/>
      <c r="B17" s="82"/>
      <c r="C17" s="84" t="s">
        <v>6</v>
      </c>
      <c r="D17" s="84" t="s">
        <v>295</v>
      </c>
      <c r="E17" s="84" t="s">
        <v>6</v>
      </c>
      <c r="F17" s="86" t="s">
        <v>295</v>
      </c>
      <c r="G17" s="87"/>
      <c r="H17" s="82"/>
    </row>
    <row r="18" spans="1:8" ht="12.75">
      <c r="A18" s="83"/>
      <c r="B18" s="83"/>
      <c r="C18" s="85"/>
      <c r="D18" s="85"/>
      <c r="E18" s="85"/>
      <c r="F18" s="8" t="s">
        <v>296</v>
      </c>
      <c r="G18" s="8" t="s">
        <v>297</v>
      </c>
      <c r="H18" s="83"/>
    </row>
    <row r="19" spans="1:8" ht="12.75">
      <c r="A19" s="8">
        <v>1</v>
      </c>
      <c r="B19" s="4"/>
      <c r="C19" s="4"/>
      <c r="D19" s="4"/>
      <c r="E19" s="4"/>
      <c r="F19" s="4"/>
      <c r="G19" s="4"/>
      <c r="H19" s="4"/>
    </row>
    <row r="20" spans="1:8" ht="12.75" customHeight="1">
      <c r="A20" s="8" t="s">
        <v>298</v>
      </c>
      <c r="B20" s="4"/>
      <c r="C20" s="4"/>
      <c r="D20" s="4"/>
      <c r="E20" s="4"/>
      <c r="F20" s="4"/>
      <c r="G20" s="4"/>
      <c r="H20" s="4"/>
    </row>
    <row r="21" spans="1:8" ht="12.75">
      <c r="A21" s="48" t="s">
        <v>210</v>
      </c>
      <c r="B21" s="49"/>
      <c r="C21" s="4"/>
      <c r="D21" s="4"/>
      <c r="E21" s="4"/>
      <c r="F21" s="4"/>
      <c r="G21" s="4"/>
      <c r="H21" s="4"/>
    </row>
    <row r="22" ht="15.75" customHeight="1">
      <c r="D22" s="37" t="s">
        <v>300</v>
      </c>
    </row>
    <row r="23" spans="1:8" ht="26.25" customHeight="1">
      <c r="A23" s="81" t="s">
        <v>289</v>
      </c>
      <c r="B23" s="81" t="s">
        <v>290</v>
      </c>
      <c r="C23" s="78" t="s">
        <v>292</v>
      </c>
      <c r="D23" s="79"/>
      <c r="E23" s="78" t="s">
        <v>293</v>
      </c>
      <c r="F23" s="80"/>
      <c r="G23" s="79"/>
      <c r="H23" s="81" t="s">
        <v>291</v>
      </c>
    </row>
    <row r="24" spans="1:8" ht="12.75">
      <c r="A24" s="82"/>
      <c r="B24" s="82"/>
      <c r="C24" s="84" t="s">
        <v>6</v>
      </c>
      <c r="D24" s="84" t="s">
        <v>295</v>
      </c>
      <c r="E24" s="84" t="s">
        <v>6</v>
      </c>
      <c r="F24" s="86" t="s">
        <v>295</v>
      </c>
      <c r="G24" s="87"/>
      <c r="H24" s="82"/>
    </row>
    <row r="25" spans="1:8" ht="12.75">
      <c r="A25" s="83"/>
      <c r="B25" s="83"/>
      <c r="C25" s="85"/>
      <c r="D25" s="85"/>
      <c r="E25" s="85"/>
      <c r="F25" s="8" t="s">
        <v>296</v>
      </c>
      <c r="G25" s="8" t="s">
        <v>297</v>
      </c>
      <c r="H25" s="83"/>
    </row>
    <row r="26" spans="1:8" ht="12.75">
      <c r="A26" s="8">
        <v>1</v>
      </c>
      <c r="B26" s="4"/>
      <c r="C26" s="4"/>
      <c r="D26" s="4"/>
      <c r="E26" s="4"/>
      <c r="F26" s="4"/>
      <c r="G26" s="4"/>
      <c r="H26" s="4"/>
    </row>
    <row r="27" spans="1:8" ht="12.75">
      <c r="A27" s="8" t="s">
        <v>298</v>
      </c>
      <c r="B27" s="4"/>
      <c r="C27" s="4"/>
      <c r="D27" s="4"/>
      <c r="E27" s="4"/>
      <c r="F27" s="4"/>
      <c r="G27" s="4"/>
      <c r="H27" s="4"/>
    </row>
    <row r="28" spans="1:8" ht="12.75">
      <c r="A28" s="48" t="s">
        <v>210</v>
      </c>
      <c r="B28" s="49"/>
      <c r="C28" s="4"/>
      <c r="D28" s="4"/>
      <c r="E28" s="4"/>
      <c r="F28" s="4"/>
      <c r="G28" s="4"/>
      <c r="H28" s="4"/>
    </row>
    <row r="29" spans="1:8" ht="12.75">
      <c r="A29" s="47" t="s">
        <v>301</v>
      </c>
      <c r="B29" s="47"/>
      <c r="C29" s="4"/>
      <c r="D29" s="4"/>
      <c r="E29" s="4"/>
      <c r="F29" s="4"/>
      <c r="G29" s="4"/>
      <c r="H29" s="4"/>
    </row>
  </sheetData>
  <mergeCells count="33">
    <mergeCell ref="A28:B28"/>
    <mergeCell ref="A29:B29"/>
    <mergeCell ref="E23:G23"/>
    <mergeCell ref="F24:G24"/>
    <mergeCell ref="A23:A25"/>
    <mergeCell ref="B23:B25"/>
    <mergeCell ref="C23:D23"/>
    <mergeCell ref="D24:D25"/>
    <mergeCell ref="C24:C25"/>
    <mergeCell ref="H23:H25"/>
    <mergeCell ref="E24:E25"/>
    <mergeCell ref="F17:G17"/>
    <mergeCell ref="E17:E18"/>
    <mergeCell ref="F1:H3"/>
    <mergeCell ref="A5:H7"/>
    <mergeCell ref="A9:A11"/>
    <mergeCell ref="B9:B11"/>
    <mergeCell ref="C9:D9"/>
    <mergeCell ref="E9:G9"/>
    <mergeCell ref="H9:H11"/>
    <mergeCell ref="C10:C11"/>
    <mergeCell ref="A21:B21"/>
    <mergeCell ref="A14:B14"/>
    <mergeCell ref="A16:A18"/>
    <mergeCell ref="B16:B18"/>
    <mergeCell ref="C16:D16"/>
    <mergeCell ref="E16:G16"/>
    <mergeCell ref="H16:H18"/>
    <mergeCell ref="D10:D11"/>
    <mergeCell ref="E10:E11"/>
    <mergeCell ref="F10:G10"/>
    <mergeCell ref="D17:D18"/>
    <mergeCell ref="C17:C1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</dc:creator>
  <cp:keywords/>
  <dc:description/>
  <cp:lastModifiedBy>ECS</cp:lastModifiedBy>
  <cp:lastPrinted>2004-03-11T14:43:23Z</cp:lastPrinted>
  <dcterms:created xsi:type="dcterms:W3CDTF">2004-01-15T12:57:08Z</dcterms:created>
  <dcterms:modified xsi:type="dcterms:W3CDTF">2004-03-11T14:45:38Z</dcterms:modified>
  <cp:category/>
  <cp:version/>
  <cp:contentType/>
  <cp:contentStatus/>
</cp:coreProperties>
</file>