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1.1.154\obmen\Управление учета и найма жилья\Богук\бюджет 2022\Программа переселения\"/>
    </mc:Choice>
  </mc:AlternateContent>
  <xr:revisionPtr revIDLastSave="0" documentId="13_ncr:1_{AF24A513-D98F-4D5B-BF2B-ABED47327CC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Общие сведения" sheetId="6" state="hidden" r:id="rId1"/>
    <sheet name="Приложение № 1" sheetId="7" r:id="rId2"/>
    <sheet name="Приложение № 2" sheetId="8" r:id="rId3"/>
    <sheet name="Приложение № 3" sheetId="9" r:id="rId4"/>
    <sheet name="Приложение № 4" sheetId="10" r:id="rId5"/>
    <sheet name="Приложение № 5" sheetId="16" r:id="rId6"/>
    <sheet name="Приложение № 6" sheetId="12" r:id="rId7"/>
  </sheets>
  <definedNames>
    <definedName name="_xlnm._FilterDatabase" localSheetId="0" hidden="1">'Общие сведения'!$A$1:$S$93</definedName>
    <definedName name="JR_PAGE_ANCHOR_0_1" localSheetId="5">#REF!</definedName>
    <definedName name="JR_PAGE_ANCHOR_0_1" localSheetId="6">#REF!</definedName>
    <definedName name="JR_PAGE_ANCHOR_0_1">'Общие сведения'!#REF!</definedName>
    <definedName name="JR_PAGE_ANCHOR_0_2" localSheetId="5">#REF!</definedName>
    <definedName name="JR_PAGE_ANCHOR_0_2">#REF!</definedName>
    <definedName name="_xlnm.Print_Titles" localSheetId="1">'Приложение № 1'!$12:$12</definedName>
    <definedName name="_xlnm.Print_Titles" localSheetId="3">'Приложение № 3'!$6:$8</definedName>
    <definedName name="_xlnm.Print_Titles" localSheetId="4">'Приложение № 4'!$8:$10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6" l="1"/>
  <c r="L8" i="16"/>
  <c r="D30" i="16"/>
  <c r="D27" i="16"/>
  <c r="C27" i="16"/>
  <c r="C30" i="16" s="1"/>
  <c r="J19" i="16"/>
  <c r="I19" i="16"/>
  <c r="H19" i="16"/>
  <c r="F19" i="16"/>
  <c r="E18" i="16"/>
  <c r="F18" i="16" s="1"/>
  <c r="G18" i="16" s="1"/>
  <c r="H18" i="16" s="1"/>
  <c r="I18" i="16" s="1"/>
  <c r="J18" i="16" s="1"/>
  <c r="L9" i="16"/>
  <c r="E24" i="12"/>
  <c r="E22" i="12"/>
  <c r="E12" i="12" s="1"/>
  <c r="E21" i="12"/>
  <c r="E11" i="12" s="1"/>
  <c r="E20" i="12"/>
  <c r="E17" i="12"/>
  <c r="E16" i="12"/>
  <c r="E15" i="12"/>
  <c r="E10" i="12"/>
  <c r="R25" i="10"/>
  <c r="R24" i="10" s="1"/>
  <c r="J25" i="10"/>
  <c r="J24" i="10" s="1"/>
  <c r="Q24" i="10"/>
  <c r="P24" i="10"/>
  <c r="O24" i="10"/>
  <c r="N24" i="10"/>
  <c r="M24" i="10"/>
  <c r="L24" i="10"/>
  <c r="K24" i="10"/>
  <c r="I24" i="10"/>
  <c r="H24" i="10"/>
  <c r="G24" i="10"/>
  <c r="F24" i="10"/>
  <c r="E24" i="10"/>
  <c r="D24" i="10"/>
  <c r="C24" i="10"/>
  <c r="R23" i="10"/>
  <c r="J23" i="10"/>
  <c r="J22" i="10" s="1"/>
  <c r="R22" i="10"/>
  <c r="Q22" i="10"/>
  <c r="P22" i="10"/>
  <c r="O22" i="10"/>
  <c r="N22" i="10"/>
  <c r="M22" i="10"/>
  <c r="L22" i="10"/>
  <c r="K22" i="10"/>
  <c r="I22" i="10"/>
  <c r="H22" i="10"/>
  <c r="G22" i="10"/>
  <c r="F22" i="10"/>
  <c r="E22" i="10"/>
  <c r="D22" i="10"/>
  <c r="C22" i="10"/>
  <c r="R21" i="10"/>
  <c r="R20" i="10" s="1"/>
  <c r="J21" i="10"/>
  <c r="J20" i="10" s="1"/>
  <c r="Q20" i="10"/>
  <c r="P20" i="10"/>
  <c r="O20" i="10"/>
  <c r="N20" i="10"/>
  <c r="N13" i="10" s="1"/>
  <c r="N12" i="10" s="1"/>
  <c r="M20" i="10"/>
  <c r="L20" i="10"/>
  <c r="K20" i="10"/>
  <c r="I20" i="10"/>
  <c r="I13" i="10" s="1"/>
  <c r="I12" i="10" s="1"/>
  <c r="H20" i="10"/>
  <c r="G20" i="10"/>
  <c r="F20" i="10"/>
  <c r="E20" i="10"/>
  <c r="D20" i="10"/>
  <c r="C20" i="10"/>
  <c r="R19" i="10"/>
  <c r="J19" i="10"/>
  <c r="J18" i="10" s="1"/>
  <c r="R18" i="10"/>
  <c r="Q18" i="10"/>
  <c r="P18" i="10"/>
  <c r="O18" i="10"/>
  <c r="N18" i="10"/>
  <c r="M18" i="10"/>
  <c r="L18" i="10"/>
  <c r="K18" i="10"/>
  <c r="I18" i="10"/>
  <c r="H18" i="10"/>
  <c r="G18" i="10"/>
  <c r="F18" i="10"/>
  <c r="E18" i="10"/>
  <c r="D18" i="10"/>
  <c r="C18" i="10"/>
  <c r="R17" i="10"/>
  <c r="R16" i="10" s="1"/>
  <c r="J17" i="10"/>
  <c r="J16" i="10" s="1"/>
  <c r="Q16" i="10"/>
  <c r="P16" i="10"/>
  <c r="O16" i="10"/>
  <c r="O13" i="10" s="1"/>
  <c r="O12" i="10" s="1"/>
  <c r="N16" i="10"/>
  <c r="M16" i="10"/>
  <c r="L16" i="10"/>
  <c r="K16" i="10"/>
  <c r="K13" i="10" s="1"/>
  <c r="K12" i="10" s="1"/>
  <c r="I16" i="10"/>
  <c r="H16" i="10"/>
  <c r="G16" i="10"/>
  <c r="F16" i="10"/>
  <c r="F13" i="10" s="1"/>
  <c r="F12" i="10" s="1"/>
  <c r="E16" i="10"/>
  <c r="D16" i="10"/>
  <c r="C16" i="10"/>
  <c r="R15" i="10"/>
  <c r="R14" i="10" s="1"/>
  <c r="J15" i="10"/>
  <c r="J14" i="10" s="1"/>
  <c r="Q14" i="10"/>
  <c r="P14" i="10"/>
  <c r="O14" i="10"/>
  <c r="N14" i="10"/>
  <c r="M14" i="10"/>
  <c r="L14" i="10"/>
  <c r="K14" i="10"/>
  <c r="I14" i="10"/>
  <c r="H14" i="10"/>
  <c r="G14" i="10"/>
  <c r="F14" i="10"/>
  <c r="E14" i="10"/>
  <c r="E13" i="10" s="1"/>
  <c r="E12" i="10" s="1"/>
  <c r="D14" i="10"/>
  <c r="C14" i="10"/>
  <c r="Q13" i="10"/>
  <c r="M13" i="10"/>
  <c r="M12" i="10" s="1"/>
  <c r="Q12" i="10"/>
  <c r="R13" i="10" l="1"/>
  <c r="R12" i="10" s="1"/>
  <c r="C13" i="10"/>
  <c r="C12" i="10" s="1"/>
  <c r="G13" i="10"/>
  <c r="G12" i="10" s="1"/>
  <c r="L13" i="10"/>
  <c r="L12" i="10" s="1"/>
  <c r="P13" i="10"/>
  <c r="P12" i="10" s="1"/>
  <c r="D13" i="10"/>
  <c r="D12" i="10" s="1"/>
  <c r="H13" i="10"/>
  <c r="H12" i="10" s="1"/>
  <c r="J13" i="10"/>
  <c r="J12" i="10" s="1"/>
  <c r="E19" i="12"/>
  <c r="E14" i="12"/>
  <c r="L19" i="16"/>
  <c r="E22" i="16" s="1"/>
  <c r="E23" i="16" s="1"/>
  <c r="E7" i="16" s="1"/>
  <c r="F7" i="16" s="1"/>
  <c r="E9" i="12"/>
  <c r="J21" i="9"/>
  <c r="G21" i="9"/>
  <c r="D21" i="9"/>
  <c r="D20" i="9" s="1"/>
  <c r="M20" i="9"/>
  <c r="L20" i="9"/>
  <c r="K20" i="9"/>
  <c r="J20" i="9"/>
  <c r="I20" i="9"/>
  <c r="H20" i="9"/>
  <c r="G20" i="9"/>
  <c r="F20" i="9"/>
  <c r="E20" i="9"/>
  <c r="C20" i="9"/>
  <c r="J19" i="9"/>
  <c r="G19" i="9"/>
  <c r="D19" i="9"/>
  <c r="M18" i="9"/>
  <c r="L18" i="9"/>
  <c r="K18" i="9"/>
  <c r="J18" i="9"/>
  <c r="I18" i="9"/>
  <c r="H18" i="9"/>
  <c r="G18" i="9"/>
  <c r="F18" i="9"/>
  <c r="E18" i="9"/>
  <c r="D18" i="9"/>
  <c r="C18" i="9"/>
  <c r="J17" i="9"/>
  <c r="J16" i="9" s="1"/>
  <c r="G17" i="9"/>
  <c r="D17" i="9"/>
  <c r="M16" i="9"/>
  <c r="L16" i="9"/>
  <c r="K16" i="9"/>
  <c r="I16" i="9"/>
  <c r="H16" i="9"/>
  <c r="G16" i="9"/>
  <c r="F16" i="9"/>
  <c r="E16" i="9"/>
  <c r="D16" i="9"/>
  <c r="C16" i="9"/>
  <c r="J15" i="9"/>
  <c r="G15" i="9"/>
  <c r="G14" i="9" s="1"/>
  <c r="G11" i="9" s="1"/>
  <c r="D15" i="9"/>
  <c r="D14" i="9" s="1"/>
  <c r="M14" i="9"/>
  <c r="L14" i="9"/>
  <c r="K14" i="9"/>
  <c r="K11" i="9" s="1"/>
  <c r="J14" i="9"/>
  <c r="I14" i="9"/>
  <c r="H14" i="9"/>
  <c r="F14" i="9"/>
  <c r="F11" i="9" s="1"/>
  <c r="E14" i="9"/>
  <c r="C14" i="9"/>
  <c r="J13" i="9"/>
  <c r="J12" i="9" s="1"/>
  <c r="G13" i="9"/>
  <c r="D13" i="9"/>
  <c r="M12" i="9"/>
  <c r="L12" i="9"/>
  <c r="L11" i="9" s="1"/>
  <c r="K12" i="9"/>
  <c r="I12" i="9"/>
  <c r="H12" i="9"/>
  <c r="G12" i="9"/>
  <c r="F12" i="9"/>
  <c r="E12" i="9"/>
  <c r="D12" i="9"/>
  <c r="D11" i="9" s="1"/>
  <c r="C12" i="9"/>
  <c r="H11" i="9"/>
  <c r="J11" i="9" l="1"/>
  <c r="I11" i="9"/>
  <c r="C11" i="9"/>
  <c r="E11" i="9"/>
  <c r="M11" i="9"/>
  <c r="F22" i="16"/>
  <c r="F23" i="16"/>
  <c r="G7" i="16" s="1"/>
  <c r="G22" i="16"/>
  <c r="P22" i="8"/>
  <c r="D22" i="8" s="1"/>
  <c r="D21" i="8" s="1"/>
  <c r="O22" i="8"/>
  <c r="O21" i="8" s="1"/>
  <c r="E22" i="8"/>
  <c r="E21" i="8" s="1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M21" i="8"/>
  <c r="L21" i="8"/>
  <c r="K21" i="8"/>
  <c r="J21" i="8"/>
  <c r="I21" i="8"/>
  <c r="H21" i="8"/>
  <c r="G21" i="8"/>
  <c r="F21" i="8"/>
  <c r="C21" i="8"/>
  <c r="P20" i="8"/>
  <c r="D20" i="8" s="1"/>
  <c r="D19" i="8" s="1"/>
  <c r="O20" i="8"/>
  <c r="E20" i="8"/>
  <c r="N20" i="8" s="1"/>
  <c r="N19" i="8" s="1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M19" i="8"/>
  <c r="L19" i="8"/>
  <c r="K19" i="8"/>
  <c r="J19" i="8"/>
  <c r="I19" i="8"/>
  <c r="H19" i="8"/>
  <c r="G19" i="8"/>
  <c r="F19" i="8"/>
  <c r="C19" i="8"/>
  <c r="P18" i="8"/>
  <c r="D18" i="8" s="1"/>
  <c r="D17" i="8" s="1"/>
  <c r="O18" i="8"/>
  <c r="O17" i="8" s="1"/>
  <c r="E18" i="8"/>
  <c r="E17" i="8" s="1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M17" i="8"/>
  <c r="L17" i="8"/>
  <c r="K17" i="8"/>
  <c r="J17" i="8"/>
  <c r="I17" i="8"/>
  <c r="H17" i="8"/>
  <c r="G17" i="8"/>
  <c r="F17" i="8"/>
  <c r="C17" i="8"/>
  <c r="P16" i="8"/>
  <c r="P15" i="8" s="1"/>
  <c r="O16" i="8"/>
  <c r="O15" i="8" s="1"/>
  <c r="E16" i="8"/>
  <c r="E15" i="8" s="1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M15" i="8"/>
  <c r="L15" i="8"/>
  <c r="K15" i="8"/>
  <c r="J15" i="8"/>
  <c r="I15" i="8"/>
  <c r="H15" i="8"/>
  <c r="G15" i="8"/>
  <c r="F15" i="8"/>
  <c r="C15" i="8"/>
  <c r="P14" i="8"/>
  <c r="D14" i="8" s="1"/>
  <c r="D13" i="8" s="1"/>
  <c r="O14" i="8"/>
  <c r="O13" i="8" s="1"/>
  <c r="E14" i="8"/>
  <c r="E13" i="8" s="1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M13" i="8"/>
  <c r="L13" i="8"/>
  <c r="K13" i="8"/>
  <c r="J13" i="8"/>
  <c r="I13" i="8"/>
  <c r="H13" i="8"/>
  <c r="G13" i="8"/>
  <c r="F13" i="8"/>
  <c r="C13" i="8"/>
  <c r="H22" i="16" l="1"/>
  <c r="G23" i="16"/>
  <c r="H7" i="16" s="1"/>
  <c r="P21" i="8"/>
  <c r="P12" i="8" s="1"/>
  <c r="F12" i="8"/>
  <c r="Q12" i="8"/>
  <c r="Y12" i="8"/>
  <c r="U12" i="8"/>
  <c r="AC12" i="8"/>
  <c r="J12" i="8"/>
  <c r="I12" i="8"/>
  <c r="M12" i="8"/>
  <c r="R12" i="8"/>
  <c r="V12" i="8"/>
  <c r="Z12" i="8"/>
  <c r="O12" i="8"/>
  <c r="S12" i="8"/>
  <c r="W12" i="8"/>
  <c r="AA12" i="8"/>
  <c r="D16" i="8"/>
  <c r="D15" i="8" s="1"/>
  <c r="D12" i="8" s="1"/>
  <c r="G12" i="8"/>
  <c r="K12" i="8"/>
  <c r="T12" i="8"/>
  <c r="X12" i="8"/>
  <c r="AB12" i="8"/>
  <c r="C12" i="8"/>
  <c r="H12" i="8"/>
  <c r="L12" i="8"/>
  <c r="N14" i="8"/>
  <c r="N13" i="8" s="1"/>
  <c r="N16" i="8"/>
  <c r="N15" i="8" s="1"/>
  <c r="N18" i="8"/>
  <c r="N17" i="8" s="1"/>
  <c r="N22" i="8"/>
  <c r="N21" i="8" s="1"/>
  <c r="E19" i="8"/>
  <c r="E12" i="8" s="1"/>
  <c r="I22" i="16" l="1"/>
  <c r="H23" i="16"/>
  <c r="I7" i="16" s="1"/>
  <c r="N12" i="8"/>
  <c r="J91" i="7"/>
  <c r="J90" i="7" s="1"/>
  <c r="I91" i="7"/>
  <c r="I90" i="7" s="1"/>
  <c r="G91" i="7"/>
  <c r="G90" i="7" s="1"/>
  <c r="F91" i="7"/>
  <c r="F90" i="7" s="1"/>
  <c r="J15" i="7"/>
  <c r="J14" i="7" s="1"/>
  <c r="I15" i="7"/>
  <c r="I14" i="7" s="1"/>
  <c r="G15" i="7"/>
  <c r="G14" i="7" s="1"/>
  <c r="F15" i="7"/>
  <c r="F14" i="7" s="1"/>
  <c r="I23" i="16" l="1"/>
  <c r="J7" i="16" s="1"/>
  <c r="J22" i="16"/>
  <c r="J23" i="16" s="1"/>
  <c r="J13" i="7"/>
  <c r="I13" i="7"/>
  <c r="G13" i="7"/>
  <c r="F13" i="7"/>
  <c r="D15" i="12" l="1"/>
  <c r="F15" i="12"/>
  <c r="D16" i="12"/>
  <c r="F16" i="12"/>
  <c r="D17" i="12"/>
  <c r="F17" i="12"/>
  <c r="D24" i="12"/>
  <c r="D20" i="12"/>
  <c r="D10" i="12" s="1"/>
  <c r="F20" i="12"/>
  <c r="F10" i="12" s="1"/>
  <c r="D21" i="12"/>
  <c r="D11" i="12" s="1"/>
  <c r="F21" i="12"/>
  <c r="F11" i="12" s="1"/>
  <c r="D22" i="12"/>
  <c r="D12" i="12" s="1"/>
  <c r="F22" i="12"/>
  <c r="F12" i="12" s="1"/>
  <c r="F24" i="12"/>
  <c r="F9" i="12" l="1"/>
  <c r="D19" i="12"/>
  <c r="F14" i="12"/>
  <c r="F19" i="12"/>
  <c r="D14" i="12"/>
  <c r="D9" i="12"/>
</calcChain>
</file>

<file path=xl/sharedStrings.xml><?xml version="1.0" encoding="utf-8"?>
<sst xmlns="http://schemas.openxmlformats.org/spreadsheetml/2006/main" count="2898" uniqueCount="586">
  <si>
    <t>МБ</t>
  </si>
  <si>
    <t>Всего</t>
  </si>
  <si>
    <t>№ п/п</t>
  </si>
  <si>
    <t>Единицы измерения</t>
  </si>
  <si>
    <t>Базовое значение</t>
  </si>
  <si>
    <t>2019 г.</t>
  </si>
  <si>
    <t>Целевое значение</t>
  </si>
  <si>
    <t xml:space="preserve"> 1.1</t>
  </si>
  <si>
    <t>%</t>
  </si>
  <si>
    <t>2020 г.</t>
  </si>
  <si>
    <t>2021 г.</t>
  </si>
  <si>
    <t>ОБ</t>
  </si>
  <si>
    <t>2022 г.</t>
  </si>
  <si>
    <t>2023 г.</t>
  </si>
  <si>
    <t>2024 г.</t>
  </si>
  <si>
    <t>КМИиЗР</t>
  </si>
  <si>
    <t>ВЫГРУЗКА из АИС ЖКХ 1 квартал</t>
  </si>
  <si>
    <t>Тип дома</t>
  </si>
  <si>
    <t>Стадия жизненного цикла</t>
  </si>
  <si>
    <t>Год постройки</t>
  </si>
  <si>
    <t>Год ввода дома в эксплуатацию</t>
  </si>
  <si>
    <t>Серия, тип постройки здания</t>
  </si>
  <si>
    <t>Количество этажей, ед.</t>
  </si>
  <si>
    <t>Количество подъездов, ед.</t>
  </si>
  <si>
    <t>Количество жилых помещений, ед.</t>
  </si>
  <si>
    <t>Количество добавленных помещений, ед.</t>
  </si>
  <si>
    <t>Количество жителей, чел.</t>
  </si>
  <si>
    <t>Площадь дома, кв.м.</t>
  </si>
  <si>
    <t>Общая степень износа здания, %</t>
  </si>
  <si>
    <t>Дата, на которую установлен износ здания</t>
  </si>
  <si>
    <t>Статус памятника архитектуры</t>
  </si>
  <si>
    <t>Тип перекрытий</t>
  </si>
  <si>
    <t>Материал несущих стен</t>
  </si>
  <si>
    <t xml:space="preserve">Кадастровый номер </t>
  </si>
  <si>
    <t>Дата постановки</t>
  </si>
  <si>
    <t>Общая площадь земельного участка, кв.м.</t>
  </si>
  <si>
    <t>Дата признания</t>
  </si>
  <si>
    <t>Номер документа</t>
  </si>
  <si>
    <t>Причина</t>
  </si>
  <si>
    <t xml:space="preserve">Дата вывода  из эксплуатации </t>
  </si>
  <si>
    <t xml:space="preserve">Срок для принятия  решения о сносе или реконструкции </t>
  </si>
  <si>
    <t>Дальнейшее использование</t>
  </si>
  <si>
    <t>Калининградская область</t>
  </si>
  <si>
    <t>Город Калининград</t>
  </si>
  <si>
    <t>Калининград</t>
  </si>
  <si>
    <t>обл. Калининградская, г. Калининград, пгт. А.Космодемьянского, ул. Сестрорецкая, д. 13</t>
  </si>
  <si>
    <t>Не расселено</t>
  </si>
  <si>
    <t>Многоквартирный дом</t>
  </si>
  <si>
    <t>Эксплуатируемый</t>
  </si>
  <si>
    <t>Кирпичный</t>
  </si>
  <si>
    <t>Не имеется</t>
  </si>
  <si>
    <t/>
  </si>
  <si>
    <t>39:15:141622:136</t>
  </si>
  <si>
    <t>283</t>
  </si>
  <si>
    <t>Физический износ</t>
  </si>
  <si>
    <t>Снос</t>
  </si>
  <si>
    <t>1 квартал 2019 года</t>
  </si>
  <si>
    <t>обл. Калининградская, г. Калининград, пгт. А.Космодемьянского, ул. Челюскинская, д. 9  9а</t>
  </si>
  <si>
    <t>кирпичный</t>
  </si>
  <si>
    <t>39:15:110703:106</t>
  </si>
  <si>
    <t>304</t>
  </si>
  <si>
    <t>Пост.№ 120 от 18.02.2019 о переносе срока</t>
  </si>
  <si>
    <t>обл. Калининградская, г. Калининград, пгт. Прибрежный, ул. Заводская, д. 1</t>
  </si>
  <si>
    <t>Сборно-щитовой</t>
  </si>
  <si>
    <t>39:15:120314:111</t>
  </si>
  <si>
    <t>301</t>
  </si>
  <si>
    <t>Пост. № 331 от 09.04.2018 о переносе срока</t>
  </si>
  <si>
    <t>обл. Калининградская, г. Калининград, пгт. Прибрежный, ул. Заводская, д. 16</t>
  </si>
  <si>
    <t>39:15:111509:6</t>
  </si>
  <si>
    <t>302</t>
  </si>
  <si>
    <t>обл. Калининградская, г. Калининград, пгт. Прибрежный, ул. Рабочая, д. 3</t>
  </si>
  <si>
    <t>Сборно-Щитовой</t>
  </si>
  <si>
    <t>39:15:121602:24</t>
  </si>
  <si>
    <t>849</t>
  </si>
  <si>
    <t>обл. Калининградская, г. Калининград, пгт. Прибрежный, ул. Рабочая, д. 5</t>
  </si>
  <si>
    <t>39:15:131920:89</t>
  </si>
  <si>
    <t>851</t>
  </si>
  <si>
    <t>обл. Калининградская, г. Калининград, пер. Литовский, д. 16</t>
  </si>
  <si>
    <t>39:15:140803:18</t>
  </si>
  <si>
    <t>885</t>
  </si>
  <si>
    <t>обл. Калининградская, г. Калининград, пер. Литовский, д. 18</t>
  </si>
  <si>
    <t>обл. Калининградская, г. Калининград, п. Прегольский, д. 13А</t>
  </si>
  <si>
    <t>шлакоблочный</t>
  </si>
  <si>
    <t>39:15:142023:92</t>
  </si>
  <si>
    <t>939</t>
  </si>
  <si>
    <t>обл. Калининградская, г. Калининград, пр-кт. Московский, д. 70</t>
  </si>
  <si>
    <t>Выведенный из эксплуатации</t>
  </si>
  <si>
    <t>Крупноблочный</t>
  </si>
  <si>
    <t>39:15:151314:691</t>
  </si>
  <si>
    <t>1225</t>
  </si>
  <si>
    <t>обл. Калининградская, г. Калининград, пр-кт. Победы, д. 180</t>
  </si>
  <si>
    <t>39:15:142016:170</t>
  </si>
  <si>
    <t>1222</t>
  </si>
  <si>
    <t>обл. Калининградская, г. Калининград, пр-кт. Победы, д. 226</t>
  </si>
  <si>
    <t>39:15:110310:136</t>
  </si>
  <si>
    <t>1221</t>
  </si>
  <si>
    <t>обл. Калининградская, г. Калининград, пр-кт. Победы, д. 95/99</t>
  </si>
  <si>
    <t>шлакобетон</t>
  </si>
  <si>
    <t>39:15:131409:108</t>
  </si>
  <si>
    <t>1223</t>
  </si>
  <si>
    <t>обл. Калининградская, г. Калининград, п. Совхозный, д. 3</t>
  </si>
  <si>
    <t>39:15:133212:1034</t>
  </si>
  <si>
    <t>1226</t>
  </si>
  <si>
    <t>обл. Калининградская, г. Калининград, туп. Транспортный, д. 10а</t>
  </si>
  <si>
    <t>39:15:150403:300</t>
  </si>
  <si>
    <t>1224</t>
  </si>
  <si>
    <t>обл. Калининградская, г. Калининград, туп. Транспортный, д. 1/1а</t>
  </si>
  <si>
    <t>39:15:131915:123</t>
  </si>
  <si>
    <t>1607</t>
  </si>
  <si>
    <t>обл. Калининградская, г. Калининград, туп. Транспортный, д. 7/9</t>
  </si>
  <si>
    <t>39:15:140803:15</t>
  </si>
  <si>
    <t>1611</t>
  </si>
  <si>
    <t>обл. Калининградская, г. Калининград, ул. Аллея смелых, д. 180</t>
  </si>
  <si>
    <t>39:15:141503:506</t>
  </si>
  <si>
    <t>1612</t>
  </si>
  <si>
    <t>обл. Калининградская, г. Калининград, ул. Аллея смелых, д. 213</t>
  </si>
  <si>
    <t>39:15:142010:164</t>
  </si>
  <si>
    <t>1609</t>
  </si>
  <si>
    <t>обл. Калининградская, г. Калининград, ул. А.Толстого, д. 22</t>
  </si>
  <si>
    <t>39:15:141622:143</t>
  </si>
  <si>
    <t>1610</t>
  </si>
  <si>
    <t>обл. Калининградская, г. Калининград, ул. Баженова, д. 48_50</t>
  </si>
  <si>
    <t>шлакобетонный</t>
  </si>
  <si>
    <t>39:15:121039:356</t>
  </si>
  <si>
    <t>1659</t>
  </si>
  <si>
    <t>обл. Калининградская, г. Калининград, ул. Бассейная, д. 27/29</t>
  </si>
  <si>
    <t>39:15:121203:147</t>
  </si>
  <si>
    <t>1767</t>
  </si>
  <si>
    <t>обл. Калининградская, г. Калининград, ул. Бассейная, д. 85</t>
  </si>
  <si>
    <t>39:15:131804:38</t>
  </si>
  <si>
    <t>1766</t>
  </si>
  <si>
    <t>обл. Калининградская, г. Калининград, ул. Беговая, д. 70-80</t>
  </si>
  <si>
    <t>39:15:131802:23</t>
  </si>
  <si>
    <t>1765</t>
  </si>
  <si>
    <t>обл. Калининградская, г. Калининград, ул. Белгородская, д. 32/38</t>
  </si>
  <si>
    <t>39:15:151311:151</t>
  </si>
  <si>
    <t>1851</t>
  </si>
  <si>
    <t>обл. Калининградская, г. Калининград, ул. Белгородская, д. 6</t>
  </si>
  <si>
    <t>39:15:151310:426</t>
  </si>
  <si>
    <t>1853</t>
  </si>
  <si>
    <t>обл. Калининградская, г. Калининград, ул. Бойко, д. 13</t>
  </si>
  <si>
    <t>39:15:151310:510</t>
  </si>
  <si>
    <t>1850</t>
  </si>
  <si>
    <t>обл. Калининградская, г. Калининград, ул. Бойко, д. 14</t>
  </si>
  <si>
    <t>39:15:130903:67</t>
  </si>
  <si>
    <t>1852</t>
  </si>
  <si>
    <t>обл. Калининградская, г. Калининград, ул. Брянская, д. 3-5</t>
  </si>
  <si>
    <t>Каркасно-засыпной</t>
  </si>
  <si>
    <t>39:15:150830:1697</t>
  </si>
  <si>
    <t>233</t>
  </si>
  <si>
    <t>обл. Калининградская, г. Калининград, ул. Воздушная, д. 74/76</t>
  </si>
  <si>
    <t>Имеется</t>
  </si>
  <si>
    <t>49</t>
  </si>
  <si>
    <t>Администрация Калининградской области</t>
  </si>
  <si>
    <t>39:15:132532:31</t>
  </si>
  <si>
    <t>399</t>
  </si>
  <si>
    <t>Реконструкция</t>
  </si>
  <si>
    <t>обл. Калининградская, г. Калининград, ул. Волоколамская, д. 2</t>
  </si>
  <si>
    <t>39:15:131802:27</t>
  </si>
  <si>
    <t>397</t>
  </si>
  <si>
    <t>обл. Калининградская, г. Калининград, ул. Восточная, д. 3,5</t>
  </si>
  <si>
    <t>39:15:121043:552</t>
  </si>
  <si>
    <t>303</t>
  </si>
  <si>
    <t>обл. Калининградская, г. Калининград, ул. Гончарова, д. 13/15</t>
  </si>
  <si>
    <t>39:15:133211:159</t>
  </si>
  <si>
    <t>475</t>
  </si>
  <si>
    <t>обл. Калининградская, г. Калининград, ул. Дарвина, д. 4</t>
  </si>
  <si>
    <t>39:15:121011:137</t>
  </si>
  <si>
    <t>516</t>
  </si>
  <si>
    <t>обл. Калининградская, г. Калининград, ул. Дзержинского, д. 139</t>
  </si>
  <si>
    <t>39:15:131924:146</t>
  </si>
  <si>
    <t>761</t>
  </si>
  <si>
    <t>обл. Калининградская, г. Калининград, ул. Камская, д. 33/35</t>
  </si>
  <si>
    <t>39:15:141612:168</t>
  </si>
  <si>
    <t>879</t>
  </si>
  <si>
    <t>обл. Калининградская, г. Калининград, ул. Карташева, д. 7</t>
  </si>
  <si>
    <t>39:15:141612:167</t>
  </si>
  <si>
    <t>880</t>
  </si>
  <si>
    <t>обл. Калининградская, г. Калининград, ул. Колесная, д. 14</t>
  </si>
  <si>
    <t>39:15:141612:169</t>
  </si>
  <si>
    <t>881</t>
  </si>
  <si>
    <t>обл. Калининградская, г. Калининград, ул. Колхозная, д. 16</t>
  </si>
  <si>
    <t>39:15:141612:171</t>
  </si>
  <si>
    <t>878</t>
  </si>
  <si>
    <t>обл. Калининградская, г. Калининград, ул. Кольцова, д. 40</t>
  </si>
  <si>
    <t>39:15:110613:3</t>
  </si>
  <si>
    <t>918</t>
  </si>
  <si>
    <t>обл. Калининградская, г. Калининград, ул. Красная, д. 272, стр. 272/274</t>
  </si>
  <si>
    <t>Кирпичный, Шлакобетонный</t>
  </si>
  <si>
    <t>39:15:110833:26</t>
  </si>
  <si>
    <t>924</t>
  </si>
  <si>
    <t>обл. Калининградская, г. Калининград, ул. Красная, д. 284, стр. 284/286</t>
  </si>
  <si>
    <t>кирпичная</t>
  </si>
  <si>
    <t>39:15:141607:74</t>
  </si>
  <si>
    <t>925</t>
  </si>
  <si>
    <t>обл. Калининградская, г. Калининград, ул. Краснохолмская, д. 8/10</t>
  </si>
  <si>
    <t>сборно-щитовой</t>
  </si>
  <si>
    <t>39:15:110653:23</t>
  </si>
  <si>
    <t>920</t>
  </si>
  <si>
    <t>обл. Калининградская, г. Калининград, ул. Крылова, д. 24</t>
  </si>
  <si>
    <t>39:15:120320:66</t>
  </si>
  <si>
    <t>922</t>
  </si>
  <si>
    <t>обл. Калининградская, г. Калининград, ул. Крылова, д. 8</t>
  </si>
  <si>
    <t>39:15:133219:26</t>
  </si>
  <si>
    <t>923</t>
  </si>
  <si>
    <t>обл. Калининградская, г. Калининград, ул. Лейтенанта Катина, д. 85-87</t>
  </si>
  <si>
    <t>39:15:121102:75</t>
  </si>
  <si>
    <t>952</t>
  </si>
  <si>
    <t>обл. Калининградская, г. Калининград, ул. Литовский Вал, д. 66</t>
  </si>
  <si>
    <t>39:15:150401:94</t>
  </si>
  <si>
    <t>977</t>
  </si>
  <si>
    <t>обл. Калининградская, г. Калининград, ул. Лукашова, д. 5</t>
  </si>
  <si>
    <t>щлакоблочный</t>
  </si>
  <si>
    <t>39:15:141605:246</t>
  </si>
  <si>
    <t>973</t>
  </si>
  <si>
    <t>обл. Калининградская, г. Калининград, ул. Маршала Борзова, д. 27-37</t>
  </si>
  <si>
    <t>969</t>
  </si>
  <si>
    <t>обл. Калининградская, г. Калининград, ул. Маршала Борзова, д. 40/48</t>
  </si>
  <si>
    <t>39:15:131802:131</t>
  </si>
  <si>
    <t>975</t>
  </si>
  <si>
    <t>обл. Калининградская, г. Калининград, ул. Муромская, д. 12/14</t>
  </si>
  <si>
    <t>39:15:130406:71</t>
  </si>
  <si>
    <t>1171</t>
  </si>
  <si>
    <t>обл. Калининградская, г. Калининград, ул. Муромская, д. 7</t>
  </si>
  <si>
    <t>39:15:150817:39</t>
  </si>
  <si>
    <t>обл. Калининградская, г. Калининград, ул. Муромская, д. 8/10</t>
  </si>
  <si>
    <t>39:15:142010:162</t>
  </si>
  <si>
    <t>обл. Калининградская, г. Калининград, ул. Нансена, д. 1а</t>
  </si>
  <si>
    <t>39:15:131405:26</t>
  </si>
  <si>
    <t>обл. Калининградская, г. Калининград, ул. Нарвская, д. 47</t>
  </si>
  <si>
    <t>39:15:130908:162</t>
  </si>
  <si>
    <t>1235</t>
  </si>
  <si>
    <t>обл. Калининградская, г. Калининград, ул. Новинская, д. 14</t>
  </si>
  <si>
    <t>39:15:110833:456</t>
  </si>
  <si>
    <t>1233</t>
  </si>
  <si>
    <t>обл. Калининградская, г. Калининград, ул. Новинская, д. 16</t>
  </si>
  <si>
    <t>39:15:121008:103</t>
  </si>
  <si>
    <t>1234</t>
  </si>
  <si>
    <t>обл. Калининградская, г. Калининград, ул. Новинская, д. 18</t>
  </si>
  <si>
    <t>39:15:141404:311</t>
  </si>
  <si>
    <t>1232</t>
  </si>
  <si>
    <t>обл. Калининградская, г. Калининград, ул. Новинская, д. 20</t>
  </si>
  <si>
    <t>39:15:150807:38</t>
  </si>
  <si>
    <t>1236</t>
  </si>
  <si>
    <t>обл. Калининградская, г. Калининград, ул. Новинская, д. 22</t>
  </si>
  <si>
    <t>39:15:130414:38</t>
  </si>
  <si>
    <t>1231</t>
  </si>
  <si>
    <t>обл. Калининградская, г. Калининград, ул. Новинская, д. 43</t>
  </si>
  <si>
    <t>39:15:120315:87</t>
  </si>
  <si>
    <t>1304</t>
  </si>
  <si>
    <t>обл. Калининградская, г. Калининград, ул. Орудийная, д. 27</t>
  </si>
  <si>
    <t>39:15:130501:38</t>
  </si>
  <si>
    <t>1305</t>
  </si>
  <si>
    <t>обл. Калининградская, г. Калининград, ул. Островского, д. 1</t>
  </si>
  <si>
    <t>39:15:110831:38</t>
  </si>
  <si>
    <t>1422</t>
  </si>
  <si>
    <t>обл. Калининградская, г. Калининград, ул. Островского, д. 3</t>
  </si>
  <si>
    <t>39:15:130814:181</t>
  </si>
  <si>
    <t>1566</t>
  </si>
  <si>
    <t>обл. Калининградская, г. Калининград, ул. Парковая аллея, д. 4</t>
  </si>
  <si>
    <t>39:15:110408:11</t>
  </si>
  <si>
    <t>1587</t>
  </si>
  <si>
    <t>обл. Калининградская, г. Калининград, ул. Полевая, д. 6</t>
  </si>
  <si>
    <t>39:15:150808:694</t>
  </si>
  <si>
    <t>51</t>
  </si>
  <si>
    <t>обл. Калининградская, г. Калининград, ул. Рижская, д. 14</t>
  </si>
  <si>
    <t>39:15:132506:69</t>
  </si>
  <si>
    <t>50</t>
  </si>
  <si>
    <t>обл. Калининградская, г. Калининград, ул. Рыбников, д. 41-43</t>
  </si>
  <si>
    <t>39:15:150403:297</t>
  </si>
  <si>
    <t>460</t>
  </si>
  <si>
    <t>обл. Калининградская, г. Калининград, ул. Солнечногорская, д. 19</t>
  </si>
  <si>
    <t>39:15:121026:51</t>
  </si>
  <si>
    <t>754</t>
  </si>
  <si>
    <t>обл. Калининградская, г. Калининград, ул. Станочная, д. 2/8</t>
  </si>
  <si>
    <t>39:15:132533:9</t>
  </si>
  <si>
    <t>1169</t>
  </si>
  <si>
    <t>Пост. № 735 от 20.07.2018 о переносе срока</t>
  </si>
  <si>
    <t>обл. Калининградская, г. Калининград, ул. Старорусская, д. 22/24</t>
  </si>
  <si>
    <t>39:15:110643:1</t>
  </si>
  <si>
    <t>1246</t>
  </si>
  <si>
    <t>обл. Калининградская, г. Калининград, ул. Сурикова, д. 13</t>
  </si>
  <si>
    <t>39:15:111509:9</t>
  </si>
  <si>
    <t>1247</t>
  </si>
  <si>
    <t>Пост. № 938 от 24.09.2018 о переносе срока</t>
  </si>
  <si>
    <t>обл. Калининградская, г. Калининград, ул. Тамбовская, д. 13_15</t>
  </si>
  <si>
    <t>шлакоблочные</t>
  </si>
  <si>
    <t>39:15:130908:163</t>
  </si>
  <si>
    <t>1244</t>
  </si>
  <si>
    <t>обл. Калининградская, г. Калининград, ул. Тамбовская, д. 34_36</t>
  </si>
  <si>
    <t>39:15:150508:12</t>
  </si>
  <si>
    <t>1245</t>
  </si>
  <si>
    <t>обл. Калининградская, г. Калининград, ул. Тихорецкая, д. 3</t>
  </si>
  <si>
    <t>39:15:150403:299</t>
  </si>
  <si>
    <t>1399</t>
  </si>
  <si>
    <t>обл. Калининградская, г. Калининград, ул. Тихорецкая, д. 9</t>
  </si>
  <si>
    <t>39:15:110703:113</t>
  </si>
  <si>
    <t>1757</t>
  </si>
  <si>
    <t>обл. Калининградская, г. Калининград, ул. Транспортная, д. 10/12</t>
  </si>
  <si>
    <t>1758</t>
  </si>
  <si>
    <t>обл. Калининградская, г. Калининград, ул. Транспортная, д. 23</t>
  </si>
  <si>
    <t>39:15:150807:32</t>
  </si>
  <si>
    <t>1843</t>
  </si>
  <si>
    <t>обл. Калининградская, г. Калининград, ул. Тульская, д. 23</t>
  </si>
  <si>
    <t>39:15:111814:23</t>
  </si>
  <si>
    <t>2100</t>
  </si>
  <si>
    <t>обл. Калининградская, г. Калининград, ул. Урицкого, д. 7/7А</t>
  </si>
  <si>
    <t>39:15:131802:126</t>
  </si>
  <si>
    <t>2166</t>
  </si>
  <si>
    <t>обл. Калининградская, г. Калининград, ул. Фурманова, д. 5-7</t>
  </si>
  <si>
    <t>39:15:150807:30</t>
  </si>
  <si>
    <t>54</t>
  </si>
  <si>
    <t>обл. Калининградская, г. Калининград, ул. Хрисанфова, д. 5</t>
  </si>
  <si>
    <t>39:15:120312:783</t>
  </si>
  <si>
    <t>71</t>
  </si>
  <si>
    <t>обл. Калининградская, г. Калининград, ул. Целлюлозная, д. 12</t>
  </si>
  <si>
    <t>39:15:130910:123</t>
  </si>
  <si>
    <t>70</t>
  </si>
  <si>
    <t>обл. Калининградская, г. Калининград, ул. Цирковая, д. 17</t>
  </si>
  <si>
    <t>Каркасно-засыпные</t>
  </si>
  <si>
    <t>39:15:121011:135</t>
  </si>
  <si>
    <t>192</t>
  </si>
  <si>
    <t>обл. Калининградская, г. Калининград, ул. Чехова, д. 12_14</t>
  </si>
  <si>
    <t>39:15:120814:79</t>
  </si>
  <si>
    <t>575</t>
  </si>
  <si>
    <t>обл. Калининградская, г. Калининград, ул. Чехова, д. 19</t>
  </si>
  <si>
    <t>39:15:133211:148</t>
  </si>
  <si>
    <t>606</t>
  </si>
  <si>
    <t>обл. Калининградская, г. Калининград, ул. Чехова, д. 27_29</t>
  </si>
  <si>
    <t>39:15:110842:295</t>
  </si>
  <si>
    <t>1073</t>
  </si>
  <si>
    <t>обл. Калининградская, г. Калининград, ул. Чехова, д. 31~33</t>
  </si>
  <si>
    <t>39:15:150405:18</t>
  </si>
  <si>
    <t>1094</t>
  </si>
  <si>
    <t>обл. Калининградская, г. Калининград, ул. Чехова, д. 3-5</t>
  </si>
  <si>
    <t>39:15:142003:40</t>
  </si>
  <si>
    <t>1406</t>
  </si>
  <si>
    <t>обл. Калининградская, г. Калининград, ул. Щепкина, д. 5</t>
  </si>
  <si>
    <t>39:15:132530:1241</t>
  </si>
  <si>
    <t>1570</t>
  </si>
  <si>
    <t>обл. Калининградская, г. Калининград, ул. Ямская, д. 69/71</t>
  </si>
  <si>
    <t>1571</t>
  </si>
  <si>
    <t>обл. Калининградская, г. Калининград, ул. Ямская, д. 73</t>
  </si>
  <si>
    <t>39:15:131405:29</t>
  </si>
  <si>
    <t>1694</t>
  </si>
  <si>
    <t>кв.м</t>
  </si>
  <si>
    <t>Адрес многоквартирного дома</t>
  </si>
  <si>
    <t xml:space="preserve">Дата признания многоквартирного дома аварийным </t>
  </si>
  <si>
    <t>Планируемая дата окончания переселения</t>
  </si>
  <si>
    <t>г. Калининград, ул. Аллея смелых, д. 180</t>
  </si>
  <si>
    <t>г. Калининград, ул. Бассейная, д. 85</t>
  </si>
  <si>
    <t>г. Калининград, ул. Беговая, д. 70-80</t>
  </si>
  <si>
    <t>г. Калининград, ул. Бойко, д. 13</t>
  </si>
  <si>
    <t>г. Калининград, ул. Бойко, д. 14</t>
  </si>
  <si>
    <t>г. Калининград, ул. Брянская, д. 3-5</t>
  </si>
  <si>
    <t>г. Калининград, ул. Волоколамская, д. 2</t>
  </si>
  <si>
    <t>г. Калининград, ул. Дарвина, д. 4</t>
  </si>
  <si>
    <t>г. Калининград, ул. Дзержинского, д. 139</t>
  </si>
  <si>
    <t>г. Калининград, ул. Карташева, д. 7</t>
  </si>
  <si>
    <t>г. Калининград, ул. Колесная, д. 14</t>
  </si>
  <si>
    <t>г. Калининград, ул. Колхозная, д. 16</t>
  </si>
  <si>
    <t>г. Калининград, ул. Кольцова, д. 40</t>
  </si>
  <si>
    <t>г. Калининград, ул. Крылова, д. 8</t>
  </si>
  <si>
    <t>г. Калининград, ул. Крылова, д. 24</t>
  </si>
  <si>
    <t>г. Калининград, пер. Литовский, д. 16</t>
  </si>
  <si>
    <t>г. Калининград, пер. Литовский, д. 18</t>
  </si>
  <si>
    <t>г. Калининград, ул. Лукашова, д. 5</t>
  </si>
  <si>
    <t>г. Калининград, ул. Муромская, д. 7</t>
  </si>
  <si>
    <t>г. Калининград, ул. Нансена, д. 1а</t>
  </si>
  <si>
    <t>г. Калининград, ул. Новинская, д. 14</t>
  </si>
  <si>
    <t>г. Калининград, ул. Новинская, д. 16</t>
  </si>
  <si>
    <t>г. Калининград, ул. Новинская, д. 18</t>
  </si>
  <si>
    <t>г. Калининград, ул. Новинская, д. 20</t>
  </si>
  <si>
    <t>г. Калининград, ул. Новинская, д. 22</t>
  </si>
  <si>
    <t>г. Калининград, ул. Новинская, д. 43</t>
  </si>
  <si>
    <t>г. Калининград, ул. Орудийная, д. 27</t>
  </si>
  <si>
    <t>г. Калининград, ул. Островского, д. 1</t>
  </si>
  <si>
    <t>г. Калининград, ул. Островского, д. 3</t>
  </si>
  <si>
    <t>г. Калининград, ул. Парковая аллея, д. 4</t>
  </si>
  <si>
    <t>г. Калининград, ул. Полевая, д. 6</t>
  </si>
  <si>
    <t>г. Калининград, ул. Рижская, д. 14</t>
  </si>
  <si>
    <t>г. Калининград, ул. Рыбников, д. 41-43</t>
  </si>
  <si>
    <t>г. Калининград, ул. Солнечногорская, д. 19</t>
  </si>
  <si>
    <t>г. Калининград, ул. Тихорецкая, д. 3</t>
  </si>
  <si>
    <t>г. Калининград, ул. Тихорецкая, д. 9</t>
  </si>
  <si>
    <t>г. Калининград, ул. Транспортная, д. 23</t>
  </si>
  <si>
    <t>г. Калининград, туп. Транспортный, д. 10а</t>
  </si>
  <si>
    <t>г. Калининград, ул. Тульская, д. 23</t>
  </si>
  <si>
    <t>г. Калининград, ул. Фурманова, д. 5-7</t>
  </si>
  <si>
    <t>г. Калининград, ул. Хрисанфова, д. 5</t>
  </si>
  <si>
    <t>г. Калининград, ул. Целлюлозная, д. 12</t>
  </si>
  <si>
    <t>г. Калининград, ул. Чехова, д. 3-5</t>
  </si>
  <si>
    <t>г. Калининград, ул. Чехова, д. 19</t>
  </si>
  <si>
    <t>г. Калининград, ул. Щепкина, д. 5</t>
  </si>
  <si>
    <t>г. Калининград, ул. Ямская, д. 73</t>
  </si>
  <si>
    <t>г. Калининград, ул. Аллея смелых, д. 213</t>
  </si>
  <si>
    <t>г. Калининград, ул. Белгородская, д. 6</t>
  </si>
  <si>
    <t>г. Калининград, ул. Беломорская, д. 15</t>
  </si>
  <si>
    <t>г. Калининград, ул. Нарвская, д. 47</t>
  </si>
  <si>
    <t>в том числе:</t>
  </si>
  <si>
    <t>в строящихся домах</t>
  </si>
  <si>
    <t>в домах, введенных в эксплуатацию</t>
  </si>
  <si>
    <t>Всего по этапу 2019 года</t>
  </si>
  <si>
    <t>Всего по этапу 2020 года</t>
  </si>
  <si>
    <t>Всего по этапу 2021 года</t>
  </si>
  <si>
    <t>Всего по этапу 2022 года</t>
  </si>
  <si>
    <t>Всего по этапу 2023 года</t>
  </si>
  <si>
    <t>Количество расселяемых жилых помещений</t>
  </si>
  <si>
    <t>Расселяемая площадь жилых помещений</t>
  </si>
  <si>
    <t>Источники финансирования программы</t>
  </si>
  <si>
    <t>в том числе</t>
  </si>
  <si>
    <t>2025 г.</t>
  </si>
  <si>
    <t xml:space="preserve">Всего по этапу 2019 года </t>
  </si>
  <si>
    <t xml:space="preserve">Всего по этапу 2020 года </t>
  </si>
  <si>
    <t xml:space="preserve">Всего по этапу 2021 года </t>
  </si>
  <si>
    <t xml:space="preserve">Всего по этапу 2022 года </t>
  </si>
  <si>
    <t xml:space="preserve">Всего по этапу 2023 года </t>
  </si>
  <si>
    <t xml:space="preserve">
</t>
  </si>
  <si>
    <t>Приложение  № 2</t>
  </si>
  <si>
    <t>площадь, кв.м</t>
  </si>
  <si>
    <t>количество человек</t>
  </si>
  <si>
    <t>Наименование муниципального образования</t>
  </si>
  <si>
    <t xml:space="preserve">Наименование муниципального образования </t>
  </si>
  <si>
    <t>год</t>
  </si>
  <si>
    <t>дата</t>
  </si>
  <si>
    <t>город Калининград</t>
  </si>
  <si>
    <t>г. Калининград, ул. А.Толстого, д. 22</t>
  </si>
  <si>
    <t>По иным программам субъекта РФ, в рамках которых не предусмотрено финансирование за счет средств Фонда, в том числе:</t>
  </si>
  <si>
    <t>Расселяемая площадь</t>
  </si>
  <si>
    <t>чел.</t>
  </si>
  <si>
    <t>Количество переселяемых жителей</t>
  </si>
  <si>
    <t>Система основных мероприятий Программы</t>
  </si>
  <si>
    <t>№ задачи/
основного меро-приятия</t>
  </si>
  <si>
    <t>Наименование задачи, целевого показателя, основного мероприятия</t>
  </si>
  <si>
    <t>Наименование показателя основного мероприятия</t>
  </si>
  <si>
    <t>Ответственный исполнитель/
соисполнитель</t>
  </si>
  <si>
    <t>выполнения основных мероприятий Программы</t>
  </si>
  <si>
    <t>№ 
основного мероприятия</t>
  </si>
  <si>
    <t>Наименование основного мероприятия</t>
  </si>
  <si>
    <t>Общий объем финансового обеспечения выполнения основных мероприятий Программы</t>
  </si>
  <si>
    <t>Источник финансирования</t>
  </si>
  <si>
    <t>01</t>
  </si>
  <si>
    <t>кв. м</t>
  </si>
  <si>
    <t>ФБ (ФСР ЖКХ)</t>
  </si>
  <si>
    <t>Комитет муниципального имущества и земельных ресурсов</t>
  </si>
  <si>
    <t>Региональный проект «Обеспечение устойчивого сокращения непригодного для проживания жилищного фонда»</t>
  </si>
  <si>
    <t>г. Калининград, ул. Лейтенанта Катина, д. 85-87</t>
  </si>
  <si>
    <t>г. Калининград, ул. Маршала Борзова, д. 27-37</t>
  </si>
  <si>
    <t>Всего расселяемая площадь жилых помещений</t>
  </si>
  <si>
    <t>руб.</t>
  </si>
  <si>
    <t>чел</t>
  </si>
  <si>
    <t>Обеспечение устойчивого сокращения непригодного для проживания жилищного фонда</t>
  </si>
  <si>
    <t>Перечень многоквартирных домов, признанных аварийными до 01 января 2017 г.</t>
  </si>
  <si>
    <t xml:space="preserve"> Сведения об аварийном жилищном фонде, подлежащем расселению до 1 сентября 2025 года </t>
  </si>
  <si>
    <t>Всего подлежит переселению в 2019 – 2025 гг.</t>
  </si>
  <si>
    <t>x</t>
  </si>
  <si>
    <t>По программе переселения 2019 – 2025 гг., в рамках которой предусмотрено финансирование за счет средств Фонда, в том числе:</t>
  </si>
  <si>
    <t>Итого по Городской округ "Город Калининград"</t>
  </si>
  <si>
    <t>г. Калининград, ул. Литовский Вал, д. 66</t>
  </si>
  <si>
    <t>г. Калининград, ул. Дзержинского, д. 142/2</t>
  </si>
  <si>
    <t>N п/п</t>
  </si>
  <si>
    <t xml:space="preserve">Всего стоимость мероприятий по переселению               </t>
  </si>
  <si>
    <t>Мероприятия по переселению, не связанные с приобретением жилых помещений</t>
  </si>
  <si>
    <t>Мероприятия по переселению, связанные с приобретением (строительством) жилых помещений</t>
  </si>
  <si>
    <t>всего</t>
  </si>
  <si>
    <t xml:space="preserve">выплата собственникам жилых помещений возмещения за изымаемые жилые помещения и предоставление субсидий </t>
  </si>
  <si>
    <t>договоры о развитии застроенной территории и комплексном развитии территории</t>
  </si>
  <si>
    <t>переселение в свободный жилищный фонд</t>
  </si>
  <si>
    <t>строительство домов</t>
  </si>
  <si>
    <t>приобретение жилых помещений у застройщиков</t>
  </si>
  <si>
    <t>приобретение жилых помещений у лиц, не являющихся застройщиками</t>
  </si>
  <si>
    <t>расселяемая площадь</t>
  </si>
  <si>
    <t>стоимость возмещения</t>
  </si>
  <si>
    <t>субсидия на приобретение (строительство) жилых помещений</t>
  </si>
  <si>
    <t>субсидия на возмещение части расходов на уплату процентов за пользование займом или кредитом</t>
  </si>
  <si>
    <t xml:space="preserve">субсидия на возмещение расходов по договорам о комплексном и устойчивом развитии территорий </t>
  </si>
  <si>
    <t>приобретаемая площадь</t>
  </si>
  <si>
    <t>стоимость</t>
  </si>
  <si>
    <t>Число жителей, планируемых  к переселению</t>
  </si>
  <si>
    <t>Всего:</t>
  </si>
  <si>
    <t>Собственность граждан</t>
  </si>
  <si>
    <t>Муниципальная собственность</t>
  </si>
  <si>
    <t>собственность граждан</t>
  </si>
  <si>
    <t xml:space="preserve">муниципальная собственность </t>
  </si>
  <si>
    <t>за счет средств Фонда</t>
  </si>
  <si>
    <t>за счет средств бюджета субъекта Российской Федерации</t>
  </si>
  <si>
    <t>за счет средств местного бюджета</t>
  </si>
  <si>
    <t>ед.</t>
  </si>
  <si>
    <t>ФИНАНСОВОЕ ОБЕСПЕЧЕНИЕ</t>
  </si>
  <si>
    <t>ПП</t>
  </si>
  <si>
    <t>дальнейшее использование приобретенных 
(построенных) жилых помещений</t>
  </si>
  <si>
    <t xml:space="preserve">приведение жилых помещений свободного жилищного фонда в состояние, пригодное для постоянного проживания граждан </t>
  </si>
  <si>
    <t xml:space="preserve">приведение приобретенных жилых помещений в состояние, пригодное для постоянного проживания граждан </t>
  </si>
  <si>
    <t>предоставление по договорам социального найма</t>
  </si>
  <si>
    <t>предоставление по договорам найма жилищного фонда социального использования</t>
  </si>
  <si>
    <t>предоставление по договорам найма жилого помещения маневренного фонда</t>
  </si>
  <si>
    <t>предоставление по договорам мены</t>
  </si>
  <si>
    <t>площадь</t>
  </si>
  <si>
    <t xml:space="preserve">                                                        к Программе</t>
  </si>
  <si>
    <t>План реализации мероприятий по переселению граждан из аварийного жилищного фонда, признанного таковым до 1 января 2017 года, по способам переселения</t>
  </si>
  <si>
    <t>План мероприятий по переселению граждан из аварийного жилищного фонда, признанного таковым до 1 января 2017 года</t>
  </si>
  <si>
    <t>Планируемые показатели переселения граждан из аварийного жилищного фонда, признанного таковым до 1 января 2017 года</t>
  </si>
  <si>
    <t>Площадь застройки многоквартирного дома</t>
  </si>
  <si>
    <t>Информация о формировании земельного участка под аварийным многоквартирным домом</t>
  </si>
  <si>
    <t>площадь земельного участка</t>
  </si>
  <si>
    <t xml:space="preserve">кадастровый номер земельного участка </t>
  </si>
  <si>
    <t>характеристика земельного участка (сформирован под одним домом, не сформирован)</t>
  </si>
  <si>
    <t xml:space="preserve"> кв.м</t>
  </si>
  <si>
    <t>39:15:141612:170</t>
  </si>
  <si>
    <t>39:15:110616:82</t>
  </si>
  <si>
    <t>39:15:131421:425</t>
  </si>
  <si>
    <t>39:15:141608:94</t>
  </si>
  <si>
    <t>г. Калининград, мкр. А.Космодемьянского, ул. Сестрорецкая, д. 13</t>
  </si>
  <si>
    <t>г. Калининград, ул. Баженова, д. 48-50</t>
  </si>
  <si>
    <t>г. Калининград, ул. Бассейная, д. 27-29</t>
  </si>
  <si>
    <t>г. Калининград, ул. Белгородская, д. 32-38</t>
  </si>
  <si>
    <t>г. Калининград, ул. Воздушная, д. 74-76</t>
  </si>
  <si>
    <t>г. Калининград, ул. Восточная, д. 3-5</t>
  </si>
  <si>
    <t>г. Калининград, ул. Гончарова, д. 13-15</t>
  </si>
  <si>
    <t>г. Калининград, ул. Камская, д. 33-35</t>
  </si>
  <si>
    <t>г. Калининград, ул. Красная, д. 272, стр. 272-274</t>
  </si>
  <si>
    <t>г. Калининград, ул. Красная, д. 284, стр. 284-286</t>
  </si>
  <si>
    <t>г. Калининград, ул. Краснохолмская, д. 8-10</t>
  </si>
  <si>
    <t>г. Калининград, ул. Маршала Борзова, д. 40-48</t>
  </si>
  <si>
    <t>г. Калининград, ул. Муромская, д. 8-10</t>
  </si>
  <si>
    <t>г. Калининград, проспект Победы, д. 95-99</t>
  </si>
  <si>
    <t>г. Калининград, проспект Победы, д. 180</t>
  </si>
  <si>
    <t>г. Калининград, проспект Победы, д. 226</t>
  </si>
  <si>
    <t>г. Калининград, пос. Прегольский, д. 13А</t>
  </si>
  <si>
    <t>г. Калининград, мкр. Прибрежный, ул. Рабочая, д. 3</t>
  </si>
  <si>
    <t>г. Калининград,мкр. Прибрежный, ул. Рабочая, д. 5</t>
  </si>
  <si>
    <t>г. Калининград, пос. Совхозный, д. 3</t>
  </si>
  <si>
    <t>г. Калининград, ул. Старорусская, д. 22-24</t>
  </si>
  <si>
    <t>г. Калининград, ул. Тамбовская, д. 13-15</t>
  </si>
  <si>
    <t>г. Калининград, ул. Тамбовская, д. 34-36</t>
  </si>
  <si>
    <t>г. Калининград, ул. Транспортная, д. 10-12</t>
  </si>
  <si>
    <t>г. Калининград, туп. Транспортный, д. 1-1а</t>
  </si>
  <si>
    <t>г. Калининград, туп. Транспортный, д. 7-9</t>
  </si>
  <si>
    <t>г. Калининград, ул. Урицкого, д. 7-7А</t>
  </si>
  <si>
    <t>г. Калининград, ул. Чехова, д. 12-14</t>
  </si>
  <si>
    <t>г. Калининград, ул. Чехова, д. 31-33</t>
  </si>
  <si>
    <t>г. Калининград, ул. Ямская, д. 69-71</t>
  </si>
  <si>
    <t>г. Калининград, проспект Московский, д. 70</t>
  </si>
  <si>
    <t>г. Калининград, ул. Муромская, д. 12-14</t>
  </si>
  <si>
    <t>г. Калининград, мкр. Прибрежный, ул. Заводская, д. 1</t>
  </si>
  <si>
    <t>г. Калининград, мкр. Прибрежный, ул. Заводская, д. 16</t>
  </si>
  <si>
    <t>г. Калининград, ул. Станочная, д. 2-8</t>
  </si>
  <si>
    <t>г. Калининград, ул. Чехова, д. 27-29</t>
  </si>
  <si>
    <t>г. Калининград, пгт. А.Космодемьянского, ул. Челюскинская, д. 9-9а</t>
  </si>
  <si>
    <t>Приложение № 2
к Программе</t>
  </si>
  <si>
    <t>Приложение  № 3
к Программе</t>
  </si>
  <si>
    <t>Итого по городскому округу  «Город Калининград»</t>
  </si>
  <si>
    <t>Приложение  № 4
к Программе</t>
  </si>
  <si>
    <t>Всего по  программе переселения, в рамках которой предусмотрено финансирование за счет средств Фонда. в том числе:</t>
  </si>
  <si>
    <t>Приложение № 6
к Программе</t>
  </si>
  <si>
    <t>Доля площади  жилищного фонда, подлежащего расселению в период реализации Программы, по отношению к общей площади жилищного фонда, признанного аварийным и непригодным для проживания</t>
  </si>
  <si>
    <t>02</t>
  </si>
  <si>
    <t>Расселение аварийного жилищного фонда, не включенного в региональный проект "Обеспечение устойчивого сокращения непригодного для проживания жилищного фонда"</t>
  </si>
  <si>
    <t>03</t>
  </si>
  <si>
    <t>Расселение граждан, проживающих в муниципальных жилых помещениях, признанных непригодными для проживания</t>
  </si>
  <si>
    <t>Расчеты показателя</t>
  </si>
  <si>
    <t>Доля площади площади жилищного фонда, признанного аварийным и непригодным для проживания, подлежащей расселению в период реализации Программы (нарастающим итогом), по отношению к общей площади жилищного фонда, признанного аварийным и непригодным для проживания</t>
  </si>
  <si>
    <t>базовое значение</t>
  </si>
  <si>
    <t>2020г.
План</t>
  </si>
  <si>
    <t>2021г.
План</t>
  </si>
  <si>
    <t>2022г.
План</t>
  </si>
  <si>
    <t>2023г.
План</t>
  </si>
  <si>
    <t>2024г.
План</t>
  </si>
  <si>
    <t>2025г.
План</t>
  </si>
  <si>
    <t xml:space="preserve">Общая площадь всееего фонда (авар из АИС+непригодн), КВ. М
</t>
  </si>
  <si>
    <t>Считаем ВЕЕЕСЬ(все признанные) фонд (1 раз в конце года)</t>
  </si>
  <si>
    <t>Площадь жилищного фонда, включенного в программу по годам (регпрограмма)</t>
  </si>
  <si>
    <t>Это  площадь, подлежащая расселению в период программы (с 2021 года)!!!!!</t>
  </si>
  <si>
    <t>Площадь жилищного фонда, не включенного в регпрограмму, не финансируемого, но со сроком расселения до конца 2024 года</t>
  </si>
  <si>
    <t>Непригодники до 2024 года</t>
  </si>
  <si>
    <t>Весь жилфонд, включенный в программу</t>
  </si>
  <si>
    <t>Расчет доли площади, оставшейся к расселению по годам</t>
  </si>
  <si>
    <t>Расчет о, подлежащей расселению, включенной в Программу:</t>
  </si>
  <si>
    <t>рег. Пр. (из приложения 4 к программе с 2021гг)</t>
  </si>
  <si>
    <t>не вошло в рег программу (из АИС, признанные после 01.01.2017, сроком расселения до конца 2024 г.)</t>
  </si>
  <si>
    <t>непригодники</t>
  </si>
  <si>
    <t>ИТОГО:</t>
  </si>
  <si>
    <t>Х</t>
  </si>
  <si>
    <t>Приложение  № 1
к Программе</t>
  </si>
  <si>
    <t xml:space="preserve">Приложение № 2
к постановлению администрации
городского округа
«Город Калининград»    
от «___»_______2023 г.  № _____
</t>
  </si>
  <si>
    <t>Приложение № 5
к Программе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</si>
</sst>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₽&quot;;[Red]\-#,##0.00\ &quot;₽&quot;"/>
    <numFmt numFmtId="164" formatCode="#,##0.0"/>
    <numFmt numFmtId="165" formatCode="#0"/>
    <numFmt numFmtId="166" formatCode="#0.00"/>
    <numFmt numFmtId="167" formatCode="dd\.mm\.yyyy"/>
    <numFmt numFmtId="168" formatCode="dd\.mm\.yyyy\ hh\.mm\.ss"/>
    <numFmt numFmtId="169" formatCode="#,##0.00_ ;\-#,##0.00\ "/>
    <numFmt numFmtId="170" formatCode="#,##0_ ;\-#,##0\ "/>
    <numFmt numFmtId="171" formatCode="0.0"/>
  </numFmts>
  <fonts count="5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0"/>
      <color theme="0" tint="-0.49998474074526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sz val="34"/>
      <color rgb="FF000000"/>
      <name val="Times New Roman"/>
      <family val="1"/>
      <charset val="204"/>
    </font>
    <font>
      <sz val="34"/>
      <color theme="1"/>
      <name val="Calibri"/>
      <family val="2"/>
      <charset val="204"/>
      <scheme val="minor"/>
    </font>
    <font>
      <sz val="28"/>
      <color rgb="FF00000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40"/>
      <color theme="1"/>
      <name val="Times New Roman"/>
      <family val="1"/>
      <charset val="204"/>
    </font>
    <font>
      <sz val="4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0"/>
      <color rgb="FF000000"/>
      <name val="Arial Cyr"/>
    </font>
    <font>
      <b/>
      <sz val="18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3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/>
    <xf numFmtId="0" fontId="13" fillId="0" borderId="0"/>
    <xf numFmtId="0" fontId="13" fillId="0" borderId="0"/>
    <xf numFmtId="0" fontId="14" fillId="0" borderId="0"/>
  </cellStyleXfs>
  <cellXfs count="24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>
      <alignment horizontal="center" vertical="center" wrapText="1"/>
    </xf>
    <xf numFmtId="0" fontId="7" fillId="0" borderId="0" xfId="1"/>
    <xf numFmtId="0" fontId="8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65" fontId="8" fillId="0" borderId="4" xfId="1" applyNumberFormat="1" applyFont="1" applyBorder="1" applyAlignment="1">
      <alignment horizontal="center" vertical="center" wrapText="1"/>
    </xf>
    <xf numFmtId="166" fontId="8" fillId="0" borderId="4" xfId="1" applyNumberFormat="1" applyFont="1" applyBorder="1" applyAlignment="1">
      <alignment horizontal="center" vertical="center" wrapText="1"/>
    </xf>
    <xf numFmtId="167" fontId="8" fillId="0" borderId="4" xfId="1" applyNumberFormat="1" applyFont="1" applyBorder="1" applyAlignment="1">
      <alignment horizontal="center" vertical="center" wrapText="1"/>
    </xf>
    <xf numFmtId="167" fontId="8" fillId="2" borderId="4" xfId="1" applyNumberFormat="1" applyFont="1" applyFill="1" applyBorder="1" applyAlignment="1">
      <alignment horizontal="center" vertical="center" wrapText="1"/>
    </xf>
    <xf numFmtId="168" fontId="8" fillId="0" borderId="4" xfId="1" applyNumberFormat="1" applyFont="1" applyBorder="1" applyAlignment="1">
      <alignment horizontal="center" vertical="center" wrapText="1"/>
    </xf>
    <xf numFmtId="0" fontId="7" fillId="2" borderId="0" xfId="1" applyFill="1"/>
    <xf numFmtId="0" fontId="8" fillId="0" borderId="4" xfId="1" applyFont="1" applyBorder="1" applyAlignment="1">
      <alignment horizontal="left" vertical="center" wrapText="1"/>
    </xf>
    <xf numFmtId="0" fontId="7" fillId="0" borderId="0" xfId="1" applyAlignment="1">
      <alignment horizontal="left"/>
    </xf>
    <xf numFmtId="0" fontId="12" fillId="0" borderId="0" xfId="0" applyFont="1" applyAlignment="1">
      <alignment horizontal="center" vertical="top"/>
    </xf>
    <xf numFmtId="0" fontId="14" fillId="0" borderId="0" xfId="2" applyFont="1"/>
    <xf numFmtId="0" fontId="15" fillId="0" borderId="0" xfId="2" applyFont="1" applyAlignment="1">
      <alignment wrapText="1"/>
    </xf>
    <xf numFmtId="0" fontId="15" fillId="0" borderId="0" xfId="2" applyFont="1"/>
    <xf numFmtId="0" fontId="13" fillId="0" borderId="0" xfId="2"/>
    <xf numFmtId="0" fontId="14" fillId="0" borderId="0" xfId="3" applyFont="1"/>
    <xf numFmtId="0" fontId="15" fillId="0" borderId="0" xfId="3" applyFont="1" applyAlignment="1">
      <alignment wrapText="1"/>
    </xf>
    <xf numFmtId="0" fontId="15" fillId="0" borderId="0" xfId="3" applyFont="1"/>
    <xf numFmtId="0" fontId="17" fillId="0" borderId="0" xfId="3" applyFont="1"/>
    <xf numFmtId="0" fontId="13" fillId="0" borderId="0" xfId="3"/>
    <xf numFmtId="0" fontId="17" fillId="0" borderId="0" xfId="4" applyFont="1"/>
    <xf numFmtId="0" fontId="17" fillId="0" borderId="0" xfId="4" applyFont="1" applyAlignment="1">
      <alignment wrapText="1"/>
    </xf>
    <xf numFmtId="0" fontId="17" fillId="0" borderId="0" xfId="3" applyFont="1" applyAlignment="1">
      <alignment wrapText="1"/>
    </xf>
    <xf numFmtId="4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4" fontId="10" fillId="0" borderId="0" xfId="0" applyNumberFormat="1" applyFont="1" applyAlignment="1">
      <alignment vertical="top" wrapText="1"/>
    </xf>
    <xf numFmtId="0" fontId="11" fillId="0" borderId="0" xfId="0" applyFont="1" applyAlignment="1">
      <alignment vertical="top"/>
    </xf>
    <xf numFmtId="0" fontId="21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0" fillId="0" borderId="4" xfId="0" applyFont="1" applyBorder="1" applyAlignment="1">
      <alignment vertical="center"/>
    </xf>
    <xf numFmtId="0" fontId="20" fillId="0" borderId="4" xfId="0" applyFont="1" applyBorder="1" applyAlignment="1">
      <alignment horizontal="left" vertical="center" wrapText="1"/>
    </xf>
    <xf numFmtId="3" fontId="17" fillId="0" borderId="4" xfId="0" applyNumberFormat="1" applyFont="1" applyBorder="1" applyAlignment="1">
      <alignment horizontal="right" vertical="center"/>
    </xf>
    <xf numFmtId="4" fontId="17" fillId="0" borderId="4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169" fontId="20" fillId="0" borderId="4" xfId="0" applyNumberFormat="1" applyFont="1" applyBorder="1" applyAlignment="1">
      <alignment horizontal="right" vertical="center"/>
    </xf>
    <xf numFmtId="169" fontId="20" fillId="0" borderId="4" xfId="0" applyNumberFormat="1" applyFont="1" applyBorder="1" applyAlignment="1">
      <alignment horizontal="right" vertical="center" wrapText="1"/>
    </xf>
    <xf numFmtId="170" fontId="20" fillId="0" borderId="4" xfId="0" applyNumberFormat="1" applyFont="1" applyBorder="1" applyAlignment="1">
      <alignment horizontal="right" vertical="center"/>
    </xf>
    <xf numFmtId="170" fontId="20" fillId="0" borderId="4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right" vertical="center"/>
    </xf>
    <xf numFmtId="3" fontId="26" fillId="0" borderId="4" xfId="0" applyNumberFormat="1" applyFont="1" applyBorder="1" applyAlignment="1">
      <alignment horizontal="right" vertical="center"/>
    </xf>
    <xf numFmtId="4" fontId="25" fillId="0" borderId="4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49" fontId="25" fillId="0" borderId="4" xfId="0" applyNumberFormat="1" applyFont="1" applyBorder="1" applyAlignment="1">
      <alignment horizontal="center" vertical="center" wrapText="1"/>
    </xf>
    <xf numFmtId="14" fontId="25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textRotation="90" wrapText="1"/>
    </xf>
    <xf numFmtId="0" fontId="20" fillId="3" borderId="4" xfId="0" applyFont="1" applyFill="1" applyBorder="1" applyAlignment="1">
      <alignment horizontal="center" vertical="center" textRotation="90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4" fontId="20" fillId="0" borderId="4" xfId="0" applyNumberFormat="1" applyFont="1" applyBorder="1" applyAlignment="1">
      <alignment horizontal="right" vertical="center" wrapText="1"/>
    </xf>
    <xf numFmtId="4" fontId="20" fillId="3" borderId="4" xfId="0" applyNumberFormat="1" applyFont="1" applyFill="1" applyBorder="1" applyAlignment="1">
      <alignment horizontal="right" vertical="center" wrapText="1"/>
    </xf>
    <xf numFmtId="4" fontId="20" fillId="0" borderId="4" xfId="0" applyNumberFormat="1" applyFont="1" applyBorder="1" applyAlignment="1">
      <alignment horizontal="right" vertical="center"/>
    </xf>
    <xf numFmtId="0" fontId="18" fillId="0" borderId="0" xfId="4" applyFont="1"/>
    <xf numFmtId="0" fontId="17" fillId="0" borderId="0" xfId="4" applyFont="1" applyAlignment="1">
      <alignment vertical="top"/>
    </xf>
    <xf numFmtId="0" fontId="17" fillId="0" borderId="0" xfId="4" applyFont="1" applyAlignment="1">
      <alignment vertical="top" wrapText="1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5" fillId="0" borderId="0" xfId="0" applyFont="1"/>
    <xf numFmtId="0" fontId="27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/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4" fontId="20" fillId="3" borderId="4" xfId="0" applyNumberFormat="1" applyFont="1" applyFill="1" applyBorder="1" applyAlignment="1">
      <alignment horizontal="right" vertical="center"/>
    </xf>
    <xf numFmtId="0" fontId="40" fillId="0" borderId="0" xfId="0" applyFont="1"/>
    <xf numFmtId="0" fontId="33" fillId="0" borderId="0" xfId="3" applyFont="1" applyAlignment="1">
      <alignment horizontal="right" wrapText="1"/>
    </xf>
    <xf numFmtId="0" fontId="33" fillId="0" borderId="0" xfId="3" applyFont="1" applyAlignment="1">
      <alignment horizontal="center" vertical="top" wrapText="1"/>
    </xf>
    <xf numFmtId="0" fontId="35" fillId="0" borderId="0" xfId="4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35" fillId="0" borderId="0" xfId="4" applyFont="1" applyAlignment="1">
      <alignment horizontal="right"/>
    </xf>
    <xf numFmtId="49" fontId="17" fillId="0" borderId="4" xfId="0" applyNumberFormat="1" applyFont="1" applyBorder="1" applyAlignment="1">
      <alignment horizontal="center" vertical="center" wrapText="1"/>
    </xf>
    <xf numFmtId="0" fontId="34" fillId="0" borderId="0" xfId="0" applyFont="1"/>
    <xf numFmtId="0" fontId="5" fillId="0" borderId="0" xfId="0" applyFont="1" applyAlignment="1">
      <alignment horizontal="left" vertical="top"/>
    </xf>
    <xf numFmtId="0" fontId="46" fillId="0" borderId="1" xfId="0" applyFont="1" applyBorder="1" applyAlignment="1">
      <alignment horizontal="center" vertical="center" wrapText="1"/>
    </xf>
    <xf numFmtId="164" fontId="46" fillId="0" borderId="1" xfId="0" applyNumberFormat="1" applyFont="1" applyBorder="1" applyAlignment="1">
      <alignment horizontal="center" vertical="center" wrapText="1"/>
    </xf>
    <xf numFmtId="4" fontId="46" fillId="0" borderId="1" xfId="0" applyNumberFormat="1" applyFont="1" applyBorder="1" applyAlignment="1">
      <alignment horizontal="center" vertical="center" wrapText="1"/>
    </xf>
    <xf numFmtId="3" fontId="46" fillId="0" borderId="1" xfId="0" applyNumberFormat="1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/>
    <xf numFmtId="0" fontId="48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/>
    <xf numFmtId="4" fontId="47" fillId="0" borderId="1" xfId="0" applyNumberFormat="1" applyFont="1" applyBorder="1"/>
    <xf numFmtId="0" fontId="47" fillId="0" borderId="1" xfId="0" applyFont="1" applyBorder="1"/>
    <xf numFmtId="171" fontId="3" fillId="0" borderId="1" xfId="0" applyNumberFormat="1" applyFont="1" applyBorder="1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2" fillId="0" borderId="0" xfId="0" applyFont="1"/>
    <xf numFmtId="164" fontId="2" fillId="0" borderId="1" xfId="0" applyNumberFormat="1" applyFont="1" applyBorder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50" fillId="0" borderId="1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24" fillId="0" borderId="0" xfId="0" applyFont="1" applyAlignment="1">
      <alignment horizontal="left" vertical="top"/>
    </xf>
    <xf numFmtId="0" fontId="26" fillId="0" borderId="4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2" applyFont="1" applyAlignment="1">
      <alignment horizontal="right" vertical="center" wrapText="1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textRotation="90" wrapText="1"/>
    </xf>
    <xf numFmtId="0" fontId="20" fillId="3" borderId="7" xfId="0" applyFont="1" applyFill="1" applyBorder="1" applyAlignment="1">
      <alignment horizontal="center" vertical="center" textRotation="90" wrapText="1"/>
    </xf>
    <xf numFmtId="0" fontId="20" fillId="3" borderId="6" xfId="0" applyFont="1" applyFill="1" applyBorder="1" applyAlignment="1">
      <alignment horizontal="center" vertical="center" textRotation="90" wrapText="1"/>
    </xf>
    <xf numFmtId="0" fontId="41" fillId="0" borderId="2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textRotation="90" wrapText="1"/>
    </xf>
    <xf numFmtId="0" fontId="20" fillId="0" borderId="7" xfId="0" applyFont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0" fontId="20" fillId="0" borderId="4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8" fontId="20" fillId="0" borderId="4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7" fillId="0" borderId="2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9" fillId="0" borderId="2" xfId="0" applyFont="1" applyBorder="1" applyAlignment="1">
      <alignment horizontal="left" vertical="center" wrapText="1"/>
    </xf>
    <xf numFmtId="0" fontId="49" fillId="0" borderId="3" xfId="0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31" fillId="0" borderId="11" xfId="0" applyFont="1" applyBorder="1" applyAlignment="1">
      <alignment vertical="center"/>
    </xf>
    <xf numFmtId="0" fontId="31" fillId="0" borderId="12" xfId="0" applyFont="1" applyBorder="1" applyAlignment="1">
      <alignment vertical="center" wrapText="1"/>
    </xf>
    <xf numFmtId="0" fontId="31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39" fillId="0" borderId="0" xfId="0" applyFont="1" applyAlignment="1">
      <alignment horizontal="left" vertical="top" wrapText="1"/>
    </xf>
    <xf numFmtId="0" fontId="51" fillId="0" borderId="0" xfId="0" applyFont="1" applyAlignment="1">
      <alignment horizontal="left" vertical="top" wrapText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Z93"/>
  <sheetViews>
    <sheetView topLeftCell="D1" workbookViewId="0">
      <selection activeCell="D2" sqref="D2:E93"/>
    </sheetView>
  </sheetViews>
  <sheetFormatPr defaultColWidth="9.140625" defaultRowHeight="15" x14ac:dyDescent="0.25"/>
  <cols>
    <col min="1" max="3" width="41.7109375" style="9" hidden="1" customWidth="1"/>
    <col min="4" max="4" width="7.42578125" style="9" customWidth="1"/>
    <col min="5" max="5" width="74.28515625" style="19" customWidth="1"/>
    <col min="6" max="6" width="29.140625" style="9" customWidth="1"/>
    <col min="7" max="7" width="50" style="9" customWidth="1"/>
    <col min="8" max="8" width="25" style="9" hidden="1" customWidth="1"/>
    <col min="9" max="10" width="15" style="9" hidden="1" customWidth="1"/>
    <col min="11" max="11" width="25" style="9" hidden="1" customWidth="1"/>
    <col min="12" max="14" width="15" style="9" hidden="1" customWidth="1"/>
    <col min="15" max="17" width="15" style="9" customWidth="1"/>
    <col min="18" max="20" width="25" style="9" customWidth="1"/>
    <col min="21" max="21" width="50" style="9" customWidth="1"/>
    <col min="22" max="27" width="15" style="9" customWidth="1"/>
    <col min="28" max="28" width="33.28515625" style="9" customWidth="1"/>
    <col min="29" max="29" width="31.7109375" style="9" customWidth="1"/>
    <col min="30" max="30" width="17.140625" style="9" customWidth="1"/>
    <col min="31" max="32" width="15" style="9" hidden="1" customWidth="1"/>
    <col min="33" max="33" width="15" style="9" customWidth="1"/>
    <col min="34" max="34" width="15" style="9" hidden="1" customWidth="1"/>
    <col min="35" max="35" width="33.28515625" style="9" hidden="1" customWidth="1"/>
    <col min="36" max="38" width="15" style="9" hidden="1" customWidth="1"/>
    <col min="39" max="43" width="33.28515625" style="9" hidden="1" customWidth="1"/>
    <col min="44" max="44" width="83.28515625" style="9" hidden="1" customWidth="1"/>
    <col min="45" max="45" width="15" style="9" hidden="1" customWidth="1"/>
    <col min="46" max="47" width="33.28515625" style="9" hidden="1" customWidth="1"/>
    <col min="48" max="52" width="15" style="9" hidden="1" customWidth="1"/>
    <col min="53" max="16384" width="9.140625" style="9"/>
  </cols>
  <sheetData>
    <row r="1" spans="1:52" ht="42" customHeight="1" x14ac:dyDescent="0.25">
      <c r="A1" s="6"/>
      <c r="B1" s="6"/>
      <c r="C1" s="6"/>
      <c r="D1" s="6"/>
      <c r="E1" s="7" t="s">
        <v>16</v>
      </c>
      <c r="F1" s="6"/>
      <c r="G1" s="8" t="s">
        <v>17</v>
      </c>
      <c r="H1" s="8" t="s">
        <v>18</v>
      </c>
      <c r="I1" s="8" t="s">
        <v>19</v>
      </c>
      <c r="J1" s="8" t="s">
        <v>20</v>
      </c>
      <c r="K1" s="8" t="s">
        <v>21</v>
      </c>
      <c r="L1" s="8" t="s">
        <v>22</v>
      </c>
      <c r="M1" s="6"/>
      <c r="N1" s="8" t="s">
        <v>23</v>
      </c>
      <c r="O1" s="8" t="s">
        <v>24</v>
      </c>
      <c r="P1" s="8" t="s">
        <v>25</v>
      </c>
      <c r="Q1" s="8" t="s">
        <v>26</v>
      </c>
      <c r="R1" s="8" t="s">
        <v>27</v>
      </c>
      <c r="S1" s="6"/>
      <c r="T1" s="6"/>
      <c r="U1" s="6"/>
      <c r="V1" s="8" t="s">
        <v>28</v>
      </c>
      <c r="W1" s="8" t="s">
        <v>29</v>
      </c>
      <c r="X1" s="8" t="s">
        <v>30</v>
      </c>
      <c r="Y1" s="6"/>
      <c r="Z1" s="6"/>
      <c r="AA1" s="6"/>
      <c r="AB1" s="8" t="s">
        <v>31</v>
      </c>
      <c r="AC1" s="8" t="s">
        <v>32</v>
      </c>
      <c r="AD1" s="8" t="s">
        <v>33</v>
      </c>
      <c r="AE1" s="8" t="s">
        <v>34</v>
      </c>
      <c r="AF1" s="8" t="s">
        <v>35</v>
      </c>
      <c r="AG1" s="8" t="s">
        <v>36</v>
      </c>
      <c r="AH1" s="8" t="s">
        <v>37</v>
      </c>
      <c r="AI1" s="8" t="s">
        <v>38</v>
      </c>
      <c r="AJ1" s="8" t="s">
        <v>39</v>
      </c>
      <c r="AK1" s="8" t="s">
        <v>40</v>
      </c>
      <c r="AL1" s="8" t="s">
        <v>41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 s="17" customFormat="1" ht="24.95" customHeight="1" x14ac:dyDescent="0.25">
      <c r="A2" s="8" t="s">
        <v>42</v>
      </c>
      <c r="B2" s="8" t="s">
        <v>43</v>
      </c>
      <c r="C2" s="8" t="s">
        <v>44</v>
      </c>
      <c r="D2" s="10">
        <v>1</v>
      </c>
      <c r="E2" s="11" t="s">
        <v>45</v>
      </c>
      <c r="F2" s="8" t="s">
        <v>46</v>
      </c>
      <c r="G2" s="8" t="s">
        <v>47</v>
      </c>
      <c r="H2" s="8" t="s">
        <v>48</v>
      </c>
      <c r="I2" s="12">
        <v>1900</v>
      </c>
      <c r="J2" s="12">
        <v>1900</v>
      </c>
      <c r="K2" s="8" t="s">
        <v>49</v>
      </c>
      <c r="L2" s="12">
        <v>3</v>
      </c>
      <c r="M2" s="12">
        <v>3</v>
      </c>
      <c r="N2" s="12">
        <v>1</v>
      </c>
      <c r="O2" s="12">
        <v>42</v>
      </c>
      <c r="P2" s="12">
        <v>31</v>
      </c>
      <c r="Q2" s="12">
        <v>93</v>
      </c>
      <c r="R2" s="13">
        <v>1473.4</v>
      </c>
      <c r="S2" s="13">
        <v>1472.8</v>
      </c>
      <c r="T2" s="13"/>
      <c r="U2" s="13"/>
      <c r="V2" s="13"/>
      <c r="W2" s="14"/>
      <c r="X2" s="8" t="s">
        <v>50</v>
      </c>
      <c r="Y2" s="14"/>
      <c r="Z2" s="8" t="s">
        <v>51</v>
      </c>
      <c r="AA2" s="8" t="s">
        <v>51</v>
      </c>
      <c r="AB2" s="8" t="s">
        <v>51</v>
      </c>
      <c r="AC2" s="8" t="s">
        <v>51</v>
      </c>
      <c r="AD2" s="10" t="s">
        <v>52</v>
      </c>
      <c r="AE2" s="14">
        <v>41458</v>
      </c>
      <c r="AF2" s="13">
        <v>1505</v>
      </c>
      <c r="AG2" s="15">
        <v>41340</v>
      </c>
      <c r="AH2" s="8" t="s">
        <v>53</v>
      </c>
      <c r="AI2" s="8" t="s">
        <v>54</v>
      </c>
      <c r="AJ2" s="8" t="s">
        <v>51</v>
      </c>
      <c r="AK2" s="14"/>
      <c r="AL2" s="8" t="s">
        <v>55</v>
      </c>
      <c r="AM2" s="14">
        <v>43830</v>
      </c>
      <c r="AN2" s="14"/>
      <c r="AO2" s="14">
        <v>44926</v>
      </c>
      <c r="AP2" s="8" t="s">
        <v>51</v>
      </c>
      <c r="AQ2" s="8" t="s">
        <v>51</v>
      </c>
      <c r="AR2" s="8" t="s">
        <v>45</v>
      </c>
      <c r="AS2" s="16">
        <v>43543.500659722369</v>
      </c>
      <c r="AT2" s="14"/>
      <c r="AU2" s="8" t="s">
        <v>51</v>
      </c>
      <c r="AV2" s="12">
        <v>2247652</v>
      </c>
      <c r="AW2" s="12">
        <v>2247669</v>
      </c>
      <c r="AX2" s="12">
        <v>2372849</v>
      </c>
      <c r="AY2" s="12">
        <v>8718882</v>
      </c>
      <c r="AZ2" s="8" t="s">
        <v>56</v>
      </c>
    </row>
    <row r="3" spans="1:52" s="17" customFormat="1" ht="24.95" customHeight="1" x14ac:dyDescent="0.25">
      <c r="A3" s="8" t="s">
        <v>42</v>
      </c>
      <c r="B3" s="8" t="s">
        <v>43</v>
      </c>
      <c r="C3" s="8" t="s">
        <v>44</v>
      </c>
      <c r="D3" s="10">
        <v>2</v>
      </c>
      <c r="E3" s="11" t="s">
        <v>57</v>
      </c>
      <c r="F3" s="8" t="s">
        <v>46</v>
      </c>
      <c r="G3" s="8" t="s">
        <v>47</v>
      </c>
      <c r="H3" s="8" t="s">
        <v>48</v>
      </c>
      <c r="I3" s="12">
        <v>1945</v>
      </c>
      <c r="J3" s="12">
        <v>1945</v>
      </c>
      <c r="K3" s="8" t="s">
        <v>58</v>
      </c>
      <c r="L3" s="12">
        <v>2</v>
      </c>
      <c r="M3" s="12">
        <v>2</v>
      </c>
      <c r="N3" s="12">
        <v>2</v>
      </c>
      <c r="O3" s="12">
        <v>12</v>
      </c>
      <c r="P3" s="12">
        <v>12</v>
      </c>
      <c r="Q3" s="12">
        <v>20</v>
      </c>
      <c r="R3" s="13">
        <v>498</v>
      </c>
      <c r="S3" s="13">
        <v>474.5</v>
      </c>
      <c r="T3" s="13"/>
      <c r="U3" s="13"/>
      <c r="V3" s="13">
        <v>70</v>
      </c>
      <c r="W3" s="14">
        <v>41313</v>
      </c>
      <c r="X3" s="8" t="s">
        <v>50</v>
      </c>
      <c r="Y3" s="8" t="s">
        <v>51</v>
      </c>
      <c r="Z3" s="8" t="s">
        <v>51</v>
      </c>
      <c r="AA3" s="8" t="s">
        <v>51</v>
      </c>
      <c r="AB3" s="8" t="s">
        <v>51</v>
      </c>
      <c r="AC3" s="8" t="s">
        <v>51</v>
      </c>
      <c r="AD3" s="10" t="s">
        <v>59</v>
      </c>
      <c r="AE3" s="14">
        <v>41467</v>
      </c>
      <c r="AF3" s="13">
        <v>1760</v>
      </c>
      <c r="AG3" s="15">
        <v>41353</v>
      </c>
      <c r="AH3" s="8" t="s">
        <v>60</v>
      </c>
      <c r="AI3" s="8" t="s">
        <v>54</v>
      </c>
      <c r="AJ3" s="8" t="s">
        <v>51</v>
      </c>
      <c r="AK3" s="8" t="s">
        <v>51</v>
      </c>
      <c r="AL3" s="8" t="s">
        <v>55</v>
      </c>
      <c r="AM3" s="14">
        <v>43830</v>
      </c>
      <c r="AN3" s="14"/>
      <c r="AO3" s="14">
        <v>46022</v>
      </c>
      <c r="AP3" s="8" t="s">
        <v>51</v>
      </c>
      <c r="AQ3" s="8" t="s">
        <v>61</v>
      </c>
      <c r="AR3" s="8" t="s">
        <v>57</v>
      </c>
      <c r="AS3" s="16">
        <v>43543.500659722369</v>
      </c>
      <c r="AT3" s="14"/>
      <c r="AU3" s="8" t="s">
        <v>51</v>
      </c>
      <c r="AV3" s="12">
        <v>2247652</v>
      </c>
      <c r="AW3" s="12">
        <v>2247669</v>
      </c>
      <c r="AX3" s="12">
        <v>2372849</v>
      </c>
      <c r="AY3" s="12">
        <v>8718075</v>
      </c>
      <c r="AZ3" s="8" t="s">
        <v>56</v>
      </c>
    </row>
    <row r="4" spans="1:52" s="17" customFormat="1" ht="24.95" customHeight="1" x14ac:dyDescent="0.25">
      <c r="A4" s="8" t="s">
        <v>42</v>
      </c>
      <c r="B4" s="8" t="s">
        <v>43</v>
      </c>
      <c r="C4" s="8" t="s">
        <v>44</v>
      </c>
      <c r="D4" s="10">
        <v>3</v>
      </c>
      <c r="E4" s="11" t="s">
        <v>62</v>
      </c>
      <c r="F4" s="8" t="s">
        <v>46</v>
      </c>
      <c r="G4" s="8" t="s">
        <v>47</v>
      </c>
      <c r="H4" s="8" t="s">
        <v>48</v>
      </c>
      <c r="I4" s="12">
        <v>1961</v>
      </c>
      <c r="J4" s="12">
        <v>1961</v>
      </c>
      <c r="K4" s="8" t="s">
        <v>63</v>
      </c>
      <c r="L4" s="12">
        <v>2</v>
      </c>
      <c r="M4" s="12">
        <v>2</v>
      </c>
      <c r="N4" s="12">
        <v>1</v>
      </c>
      <c r="O4" s="12">
        <v>8</v>
      </c>
      <c r="P4" s="12">
        <v>8</v>
      </c>
      <c r="Q4" s="12">
        <v>37</v>
      </c>
      <c r="R4" s="13">
        <v>302.89999999999998</v>
      </c>
      <c r="S4" s="13">
        <v>302.89999999999998</v>
      </c>
      <c r="T4" s="13"/>
      <c r="U4" s="13"/>
      <c r="V4" s="13"/>
      <c r="W4" s="14"/>
      <c r="X4" s="8" t="s">
        <v>50</v>
      </c>
      <c r="Y4" s="14"/>
      <c r="Z4" s="8" t="s">
        <v>51</v>
      </c>
      <c r="AA4" s="8" t="s">
        <v>51</v>
      </c>
      <c r="AB4" s="8" t="s">
        <v>51</v>
      </c>
      <c r="AC4" s="8" t="s">
        <v>51</v>
      </c>
      <c r="AD4" s="10" t="s">
        <v>64</v>
      </c>
      <c r="AE4" s="14">
        <v>41736</v>
      </c>
      <c r="AF4" s="13">
        <v>2006</v>
      </c>
      <c r="AG4" s="15">
        <v>41353</v>
      </c>
      <c r="AH4" s="8" t="s">
        <v>65</v>
      </c>
      <c r="AI4" s="8" t="s">
        <v>54</v>
      </c>
      <c r="AJ4" s="8" t="s">
        <v>51</v>
      </c>
      <c r="AK4" s="14"/>
      <c r="AL4" s="8" t="s">
        <v>55</v>
      </c>
      <c r="AM4" s="14">
        <v>43830</v>
      </c>
      <c r="AN4" s="14"/>
      <c r="AO4" s="14">
        <v>44561</v>
      </c>
      <c r="AP4" s="8" t="s">
        <v>51</v>
      </c>
      <c r="AQ4" s="8" t="s">
        <v>66</v>
      </c>
      <c r="AR4" s="8" t="s">
        <v>62</v>
      </c>
      <c r="AS4" s="16">
        <v>43543.500659722369</v>
      </c>
      <c r="AT4" s="14"/>
      <c r="AU4" s="8" t="s">
        <v>51</v>
      </c>
      <c r="AV4" s="12">
        <v>2247652</v>
      </c>
      <c r="AW4" s="12">
        <v>2247669</v>
      </c>
      <c r="AX4" s="12">
        <v>2372849</v>
      </c>
      <c r="AY4" s="12">
        <v>7700856</v>
      </c>
      <c r="AZ4" s="8" t="s">
        <v>56</v>
      </c>
    </row>
    <row r="5" spans="1:52" s="17" customFormat="1" ht="24.95" customHeight="1" x14ac:dyDescent="0.25">
      <c r="A5" s="8" t="s">
        <v>42</v>
      </c>
      <c r="B5" s="8" t="s">
        <v>43</v>
      </c>
      <c r="C5" s="8" t="s">
        <v>44</v>
      </c>
      <c r="D5" s="10">
        <v>4</v>
      </c>
      <c r="E5" s="11" t="s">
        <v>67</v>
      </c>
      <c r="F5" s="8" t="s">
        <v>46</v>
      </c>
      <c r="G5" s="8" t="s">
        <v>47</v>
      </c>
      <c r="H5" s="8" t="s">
        <v>48</v>
      </c>
      <c r="I5" s="12">
        <v>1959</v>
      </c>
      <c r="J5" s="12">
        <v>1959</v>
      </c>
      <c r="K5" s="8" t="s">
        <v>63</v>
      </c>
      <c r="L5" s="12">
        <v>2</v>
      </c>
      <c r="M5" s="12">
        <v>2</v>
      </c>
      <c r="N5" s="12">
        <v>1</v>
      </c>
      <c r="O5" s="12">
        <v>8</v>
      </c>
      <c r="P5" s="12">
        <v>8</v>
      </c>
      <c r="Q5" s="12">
        <v>27</v>
      </c>
      <c r="R5" s="13">
        <v>306.60000000000002</v>
      </c>
      <c r="S5" s="13">
        <v>306.60000000000002</v>
      </c>
      <c r="T5" s="13"/>
      <c r="U5" s="13"/>
      <c r="V5" s="13">
        <v>70</v>
      </c>
      <c r="W5" s="14">
        <v>41313</v>
      </c>
      <c r="X5" s="8" t="s">
        <v>50</v>
      </c>
      <c r="Y5" s="14"/>
      <c r="Z5" s="8" t="s">
        <v>51</v>
      </c>
      <c r="AA5" s="8" t="s">
        <v>51</v>
      </c>
      <c r="AB5" s="8" t="s">
        <v>51</v>
      </c>
      <c r="AC5" s="8" t="s">
        <v>51</v>
      </c>
      <c r="AD5" s="10" t="s">
        <v>68</v>
      </c>
      <c r="AE5" s="14">
        <v>40602</v>
      </c>
      <c r="AF5" s="13">
        <v>3165</v>
      </c>
      <c r="AG5" s="15">
        <v>41353</v>
      </c>
      <c r="AH5" s="8" t="s">
        <v>69</v>
      </c>
      <c r="AI5" s="8" t="s">
        <v>54</v>
      </c>
      <c r="AJ5" s="8" t="s">
        <v>51</v>
      </c>
      <c r="AK5" s="14"/>
      <c r="AL5" s="8" t="s">
        <v>55</v>
      </c>
      <c r="AM5" s="14">
        <v>43830</v>
      </c>
      <c r="AN5" s="14"/>
      <c r="AO5" s="14">
        <v>44561</v>
      </c>
      <c r="AP5" s="8" t="s">
        <v>51</v>
      </c>
      <c r="AQ5" s="8" t="s">
        <v>66</v>
      </c>
      <c r="AR5" s="8" t="s">
        <v>67</v>
      </c>
      <c r="AS5" s="16">
        <v>43543.500659722369</v>
      </c>
      <c r="AT5" s="14"/>
      <c r="AU5" s="8" t="s">
        <v>51</v>
      </c>
      <c r="AV5" s="12">
        <v>2247652</v>
      </c>
      <c r="AW5" s="12">
        <v>2247669</v>
      </c>
      <c r="AX5" s="12">
        <v>2372849</v>
      </c>
      <c r="AY5" s="12">
        <v>7714404</v>
      </c>
      <c r="AZ5" s="8" t="s">
        <v>56</v>
      </c>
    </row>
    <row r="6" spans="1:52" s="17" customFormat="1" ht="24.95" customHeight="1" x14ac:dyDescent="0.25">
      <c r="A6" s="8" t="s">
        <v>42</v>
      </c>
      <c r="B6" s="8" t="s">
        <v>43</v>
      </c>
      <c r="C6" s="8" t="s">
        <v>44</v>
      </c>
      <c r="D6" s="10">
        <v>5</v>
      </c>
      <c r="E6" s="11" t="s">
        <v>70</v>
      </c>
      <c r="F6" s="8" t="s">
        <v>46</v>
      </c>
      <c r="G6" s="8" t="s">
        <v>47</v>
      </c>
      <c r="H6" s="8" t="s">
        <v>48</v>
      </c>
      <c r="I6" s="12">
        <v>1961</v>
      </c>
      <c r="J6" s="12">
        <v>1961</v>
      </c>
      <c r="K6" s="8" t="s">
        <v>71</v>
      </c>
      <c r="L6" s="12">
        <v>2</v>
      </c>
      <c r="M6" s="12">
        <v>2</v>
      </c>
      <c r="N6" s="12">
        <v>1</v>
      </c>
      <c r="O6" s="12">
        <v>8</v>
      </c>
      <c r="P6" s="12">
        <v>8</v>
      </c>
      <c r="Q6" s="12">
        <v>24</v>
      </c>
      <c r="R6" s="13">
        <v>301.89999999999998</v>
      </c>
      <c r="S6" s="13">
        <v>301.3</v>
      </c>
      <c r="T6" s="13"/>
      <c r="U6" s="13"/>
      <c r="V6" s="13"/>
      <c r="W6" s="14"/>
      <c r="X6" s="8" t="s">
        <v>50</v>
      </c>
      <c r="Y6" s="14"/>
      <c r="Z6" s="8" t="s">
        <v>51</v>
      </c>
      <c r="AA6" s="8" t="s">
        <v>51</v>
      </c>
      <c r="AB6" s="8" t="s">
        <v>51</v>
      </c>
      <c r="AC6" s="8" t="s">
        <v>51</v>
      </c>
      <c r="AD6" s="10" t="s">
        <v>72</v>
      </c>
      <c r="AE6" s="14">
        <v>40616</v>
      </c>
      <c r="AF6" s="13">
        <v>2020</v>
      </c>
      <c r="AG6" s="15">
        <v>41436</v>
      </c>
      <c r="AH6" s="8" t="s">
        <v>73</v>
      </c>
      <c r="AI6" s="8" t="s">
        <v>54</v>
      </c>
      <c r="AJ6" s="8" t="s">
        <v>51</v>
      </c>
      <c r="AK6" s="14"/>
      <c r="AL6" s="8" t="s">
        <v>55</v>
      </c>
      <c r="AM6" s="14">
        <v>43830</v>
      </c>
      <c r="AN6" s="14"/>
      <c r="AO6" s="14">
        <v>44561</v>
      </c>
      <c r="AP6" s="8" t="s">
        <v>51</v>
      </c>
      <c r="AQ6" s="8" t="s">
        <v>66</v>
      </c>
      <c r="AR6" s="8" t="s">
        <v>70</v>
      </c>
      <c r="AS6" s="16">
        <v>43543.500659722369</v>
      </c>
      <c r="AT6" s="14"/>
      <c r="AU6" s="8" t="s">
        <v>51</v>
      </c>
      <c r="AV6" s="12">
        <v>2247652</v>
      </c>
      <c r="AW6" s="12">
        <v>2247669</v>
      </c>
      <c r="AX6" s="12">
        <v>2372849</v>
      </c>
      <c r="AY6" s="12">
        <v>7759539</v>
      </c>
      <c r="AZ6" s="8" t="s">
        <v>56</v>
      </c>
    </row>
    <row r="7" spans="1:52" s="17" customFormat="1" ht="24.95" customHeight="1" x14ac:dyDescent="0.25">
      <c r="A7" s="8" t="s">
        <v>42</v>
      </c>
      <c r="B7" s="8" t="s">
        <v>43</v>
      </c>
      <c r="C7" s="8" t="s">
        <v>44</v>
      </c>
      <c r="D7" s="10">
        <v>6</v>
      </c>
      <c r="E7" s="11" t="s">
        <v>74</v>
      </c>
      <c r="F7" s="8" t="s">
        <v>46</v>
      </c>
      <c r="G7" s="8" t="s">
        <v>47</v>
      </c>
      <c r="H7" s="8" t="s">
        <v>48</v>
      </c>
      <c r="I7" s="12">
        <v>1945</v>
      </c>
      <c r="J7" s="12">
        <v>1945</v>
      </c>
      <c r="K7" s="8" t="s">
        <v>71</v>
      </c>
      <c r="L7" s="12">
        <v>2</v>
      </c>
      <c r="M7" s="12">
        <v>2</v>
      </c>
      <c r="N7" s="12">
        <v>1</v>
      </c>
      <c r="O7" s="12">
        <v>8</v>
      </c>
      <c r="P7" s="12">
        <v>8</v>
      </c>
      <c r="Q7" s="12">
        <v>33</v>
      </c>
      <c r="R7" s="13">
        <v>321</v>
      </c>
      <c r="S7" s="13">
        <v>304.5</v>
      </c>
      <c r="T7" s="13"/>
      <c r="U7" s="13"/>
      <c r="V7" s="13">
        <v>70</v>
      </c>
      <c r="W7" s="14">
        <v>41409</v>
      </c>
      <c r="X7" s="8" t="s">
        <v>50</v>
      </c>
      <c r="Y7" s="14"/>
      <c r="Z7" s="8" t="s">
        <v>51</v>
      </c>
      <c r="AA7" s="8" t="s">
        <v>51</v>
      </c>
      <c r="AB7" s="8" t="s">
        <v>51</v>
      </c>
      <c r="AC7" s="8" t="s">
        <v>51</v>
      </c>
      <c r="AD7" s="10" t="s">
        <v>75</v>
      </c>
      <c r="AE7" s="14">
        <v>41596</v>
      </c>
      <c r="AF7" s="13">
        <v>797</v>
      </c>
      <c r="AG7" s="15">
        <v>41436</v>
      </c>
      <c r="AH7" s="8" t="s">
        <v>76</v>
      </c>
      <c r="AI7" s="8" t="s">
        <v>54</v>
      </c>
      <c r="AJ7" s="8" t="s">
        <v>51</v>
      </c>
      <c r="AK7" s="14"/>
      <c r="AL7" s="8" t="s">
        <v>55</v>
      </c>
      <c r="AM7" s="14">
        <v>43830</v>
      </c>
      <c r="AN7" s="14"/>
      <c r="AO7" s="14">
        <v>44561</v>
      </c>
      <c r="AP7" s="8" t="s">
        <v>51</v>
      </c>
      <c r="AQ7" s="8" t="s">
        <v>66</v>
      </c>
      <c r="AR7" s="8" t="s">
        <v>74</v>
      </c>
      <c r="AS7" s="16">
        <v>43543.500659722369</v>
      </c>
      <c r="AT7" s="14"/>
      <c r="AU7" s="8" t="s">
        <v>51</v>
      </c>
      <c r="AV7" s="12">
        <v>2247652</v>
      </c>
      <c r="AW7" s="12">
        <v>2247669</v>
      </c>
      <c r="AX7" s="12">
        <v>2372849</v>
      </c>
      <c r="AY7" s="12">
        <v>7759549</v>
      </c>
      <c r="AZ7" s="8" t="s">
        <v>56</v>
      </c>
    </row>
    <row r="8" spans="1:52" s="17" customFormat="1" ht="24.95" customHeight="1" x14ac:dyDescent="0.25">
      <c r="A8" s="8" t="s">
        <v>42</v>
      </c>
      <c r="B8" s="8" t="s">
        <v>43</v>
      </c>
      <c r="C8" s="8" t="s">
        <v>44</v>
      </c>
      <c r="D8" s="10">
        <v>7</v>
      </c>
      <c r="E8" s="11" t="s">
        <v>77</v>
      </c>
      <c r="F8" s="8" t="s">
        <v>46</v>
      </c>
      <c r="G8" s="8" t="s">
        <v>47</v>
      </c>
      <c r="H8" s="8" t="s">
        <v>48</v>
      </c>
      <c r="I8" s="12">
        <v>1945</v>
      </c>
      <c r="J8" s="12">
        <v>1945</v>
      </c>
      <c r="K8" s="8" t="s">
        <v>58</v>
      </c>
      <c r="L8" s="12">
        <v>4</v>
      </c>
      <c r="M8" s="12">
        <v>4</v>
      </c>
      <c r="N8" s="12">
        <v>1</v>
      </c>
      <c r="O8" s="12">
        <v>14</v>
      </c>
      <c r="P8" s="12">
        <v>14</v>
      </c>
      <c r="Q8" s="12">
        <v>31</v>
      </c>
      <c r="R8" s="13">
        <v>513.20000000000005</v>
      </c>
      <c r="S8" s="13">
        <v>494.3</v>
      </c>
      <c r="T8" s="13"/>
      <c r="U8" s="13"/>
      <c r="V8" s="13"/>
      <c r="W8" s="14"/>
      <c r="X8" s="8" t="s">
        <v>50</v>
      </c>
      <c r="Y8" s="8" t="s">
        <v>51</v>
      </c>
      <c r="Z8" s="8" t="s">
        <v>51</v>
      </c>
      <c r="AA8" s="8" t="s">
        <v>51</v>
      </c>
      <c r="AB8" s="8" t="s">
        <v>51</v>
      </c>
      <c r="AC8" s="8" t="s">
        <v>51</v>
      </c>
      <c r="AD8" s="10" t="s">
        <v>78</v>
      </c>
      <c r="AE8" s="14">
        <v>39891</v>
      </c>
      <c r="AF8" s="13">
        <v>715</v>
      </c>
      <c r="AG8" s="15">
        <v>41446</v>
      </c>
      <c r="AH8" s="8" t="s">
        <v>79</v>
      </c>
      <c r="AI8" s="8" t="s">
        <v>54</v>
      </c>
      <c r="AJ8" s="8" t="s">
        <v>51</v>
      </c>
      <c r="AK8" s="14"/>
      <c r="AL8" s="8" t="s">
        <v>55</v>
      </c>
      <c r="AM8" s="14">
        <v>43830</v>
      </c>
      <c r="AN8" s="14"/>
      <c r="AO8" s="14">
        <v>45627</v>
      </c>
      <c r="AP8" s="8" t="s">
        <v>51</v>
      </c>
      <c r="AQ8" s="8" t="s">
        <v>51</v>
      </c>
      <c r="AR8" s="8" t="s">
        <v>77</v>
      </c>
      <c r="AS8" s="16">
        <v>43543.500659722369</v>
      </c>
      <c r="AT8" s="14"/>
      <c r="AU8" s="8" t="s">
        <v>51</v>
      </c>
      <c r="AV8" s="12">
        <v>2247652</v>
      </c>
      <c r="AW8" s="12">
        <v>2247669</v>
      </c>
      <c r="AX8" s="12">
        <v>2372849</v>
      </c>
      <c r="AY8" s="12">
        <v>7709110</v>
      </c>
      <c r="AZ8" s="8" t="s">
        <v>56</v>
      </c>
    </row>
    <row r="9" spans="1:52" s="17" customFormat="1" ht="24.95" customHeight="1" x14ac:dyDescent="0.25">
      <c r="A9" s="8" t="s">
        <v>42</v>
      </c>
      <c r="B9" s="8" t="s">
        <v>43</v>
      </c>
      <c r="C9" s="8" t="s">
        <v>44</v>
      </c>
      <c r="D9" s="10">
        <v>8</v>
      </c>
      <c r="E9" s="11" t="s">
        <v>80</v>
      </c>
      <c r="F9" s="8" t="s">
        <v>46</v>
      </c>
      <c r="G9" s="8" t="s">
        <v>47</v>
      </c>
      <c r="H9" s="8" t="s">
        <v>48</v>
      </c>
      <c r="I9" s="12">
        <v>1945</v>
      </c>
      <c r="J9" s="12">
        <v>1945</v>
      </c>
      <c r="K9" s="8" t="s">
        <v>49</v>
      </c>
      <c r="L9" s="12">
        <v>4</v>
      </c>
      <c r="M9" s="12">
        <v>4</v>
      </c>
      <c r="N9" s="12">
        <v>1</v>
      </c>
      <c r="O9" s="12">
        <v>12</v>
      </c>
      <c r="P9" s="12">
        <v>12</v>
      </c>
      <c r="Q9" s="12">
        <v>33</v>
      </c>
      <c r="R9" s="13">
        <v>525.20000000000005</v>
      </c>
      <c r="S9" s="13">
        <v>525.20000000000005</v>
      </c>
      <c r="T9" s="13"/>
      <c r="U9" s="13"/>
      <c r="V9" s="13"/>
      <c r="W9" s="14"/>
      <c r="X9" s="8" t="s">
        <v>50</v>
      </c>
      <c r="Y9" s="14"/>
      <c r="Z9" s="8" t="s">
        <v>51</v>
      </c>
      <c r="AA9" s="8" t="s">
        <v>51</v>
      </c>
      <c r="AB9" s="8" t="s">
        <v>51</v>
      </c>
      <c r="AC9" s="8" t="s">
        <v>51</v>
      </c>
      <c r="AD9" s="10" t="s">
        <v>51</v>
      </c>
      <c r="AE9" s="14"/>
      <c r="AF9" s="13">
        <v>2119</v>
      </c>
      <c r="AG9" s="15">
        <v>41446</v>
      </c>
      <c r="AH9" s="8" t="s">
        <v>79</v>
      </c>
      <c r="AI9" s="8" t="s">
        <v>54</v>
      </c>
      <c r="AJ9" s="8" t="s">
        <v>51</v>
      </c>
      <c r="AK9" s="14"/>
      <c r="AL9" s="8" t="s">
        <v>55</v>
      </c>
      <c r="AM9" s="14">
        <v>43250</v>
      </c>
      <c r="AN9" s="14"/>
      <c r="AO9" s="14">
        <v>45261</v>
      </c>
      <c r="AP9" s="8" t="s">
        <v>51</v>
      </c>
      <c r="AQ9" s="8" t="s">
        <v>51</v>
      </c>
      <c r="AR9" s="8" t="s">
        <v>80</v>
      </c>
      <c r="AS9" s="16">
        <v>43543.500659722369</v>
      </c>
      <c r="AT9" s="14"/>
      <c r="AU9" s="8" t="s">
        <v>51</v>
      </c>
      <c r="AV9" s="12">
        <v>2247652</v>
      </c>
      <c r="AW9" s="12">
        <v>2247669</v>
      </c>
      <c r="AX9" s="12">
        <v>2372849</v>
      </c>
      <c r="AY9" s="12">
        <v>7709118</v>
      </c>
      <c r="AZ9" s="8" t="s">
        <v>56</v>
      </c>
    </row>
    <row r="10" spans="1:52" s="17" customFormat="1" ht="24.95" customHeight="1" x14ac:dyDescent="0.25">
      <c r="A10" s="8" t="s">
        <v>42</v>
      </c>
      <c r="B10" s="8" t="s">
        <v>43</v>
      </c>
      <c r="C10" s="8" t="s">
        <v>44</v>
      </c>
      <c r="D10" s="10">
        <v>9</v>
      </c>
      <c r="E10" s="11" t="s">
        <v>81</v>
      </c>
      <c r="F10" s="8" t="s">
        <v>46</v>
      </c>
      <c r="G10" s="8" t="s">
        <v>47</v>
      </c>
      <c r="H10" s="8" t="s">
        <v>48</v>
      </c>
      <c r="I10" s="12">
        <v>1966</v>
      </c>
      <c r="J10" s="12">
        <v>1966</v>
      </c>
      <c r="K10" s="8" t="s">
        <v>82</v>
      </c>
      <c r="L10" s="12">
        <v>1</v>
      </c>
      <c r="M10" s="12">
        <v>1</v>
      </c>
      <c r="N10" s="12">
        <v>1</v>
      </c>
      <c r="O10" s="12">
        <v>4</v>
      </c>
      <c r="P10" s="12">
        <v>4</v>
      </c>
      <c r="Q10" s="12">
        <v>7</v>
      </c>
      <c r="R10" s="13">
        <v>152.9</v>
      </c>
      <c r="S10" s="13">
        <v>141.30000000000001</v>
      </c>
      <c r="T10" s="13"/>
      <c r="U10" s="13"/>
      <c r="V10" s="13"/>
      <c r="W10" s="14"/>
      <c r="X10" s="8" t="s">
        <v>50</v>
      </c>
      <c r="Y10" s="8" t="s">
        <v>51</v>
      </c>
      <c r="Z10" s="8" t="s">
        <v>51</v>
      </c>
      <c r="AA10" s="8" t="s">
        <v>51</v>
      </c>
      <c r="AB10" s="8" t="s">
        <v>51</v>
      </c>
      <c r="AC10" s="8" t="s">
        <v>51</v>
      </c>
      <c r="AD10" s="10" t="s">
        <v>83</v>
      </c>
      <c r="AE10" s="14">
        <v>40735</v>
      </c>
      <c r="AF10" s="13">
        <v>2574</v>
      </c>
      <c r="AG10" s="15">
        <v>41457</v>
      </c>
      <c r="AH10" s="8" t="s">
        <v>84</v>
      </c>
      <c r="AI10" s="8" t="s">
        <v>54</v>
      </c>
      <c r="AJ10" s="8" t="s">
        <v>51</v>
      </c>
      <c r="AK10" s="14"/>
      <c r="AL10" s="8" t="s">
        <v>55</v>
      </c>
      <c r="AM10" s="14">
        <v>43830</v>
      </c>
      <c r="AN10" s="14"/>
      <c r="AO10" s="14">
        <v>44926</v>
      </c>
      <c r="AP10" s="8" t="s">
        <v>51</v>
      </c>
      <c r="AQ10" s="8" t="s">
        <v>51</v>
      </c>
      <c r="AR10" s="8" t="s">
        <v>81</v>
      </c>
      <c r="AS10" s="16">
        <v>43543.500659722369</v>
      </c>
      <c r="AT10" s="14"/>
      <c r="AU10" s="8" t="s">
        <v>51</v>
      </c>
      <c r="AV10" s="12">
        <v>2247652</v>
      </c>
      <c r="AW10" s="12">
        <v>2247669</v>
      </c>
      <c r="AX10" s="12">
        <v>2372849</v>
      </c>
      <c r="AY10" s="12">
        <v>7853460</v>
      </c>
      <c r="AZ10" s="8" t="s">
        <v>56</v>
      </c>
    </row>
    <row r="11" spans="1:52" ht="24.95" customHeight="1" x14ac:dyDescent="0.25">
      <c r="A11" s="8" t="s">
        <v>42</v>
      </c>
      <c r="B11" s="8" t="s">
        <v>43</v>
      </c>
      <c r="C11" s="8" t="s">
        <v>44</v>
      </c>
      <c r="D11" s="8">
        <v>10</v>
      </c>
      <c r="E11" s="18" t="s">
        <v>85</v>
      </c>
      <c r="F11" s="8" t="s">
        <v>46</v>
      </c>
      <c r="G11" s="8" t="s">
        <v>47</v>
      </c>
      <c r="H11" s="8" t="s">
        <v>86</v>
      </c>
      <c r="I11" s="12">
        <v>1981</v>
      </c>
      <c r="J11" s="12">
        <v>1981</v>
      </c>
      <c r="K11" s="8" t="s">
        <v>87</v>
      </c>
      <c r="L11" s="12">
        <v>12</v>
      </c>
      <c r="M11" s="12">
        <v>12</v>
      </c>
      <c r="N11" s="12">
        <v>1</v>
      </c>
      <c r="O11" s="12">
        <v>81</v>
      </c>
      <c r="P11" s="12">
        <v>81</v>
      </c>
      <c r="Q11" s="12">
        <v>193</v>
      </c>
      <c r="R11" s="13">
        <v>4404.3</v>
      </c>
      <c r="S11" s="13">
        <v>4263.3</v>
      </c>
      <c r="T11" s="13"/>
      <c r="U11" s="13"/>
      <c r="V11" s="13">
        <v>70</v>
      </c>
      <c r="W11" s="14">
        <v>41456</v>
      </c>
      <c r="X11" s="8" t="s">
        <v>50</v>
      </c>
      <c r="Y11" s="8" t="s">
        <v>51</v>
      </c>
      <c r="Z11" s="8" t="s">
        <v>51</v>
      </c>
      <c r="AA11" s="8" t="s">
        <v>51</v>
      </c>
      <c r="AB11" s="8" t="s">
        <v>51</v>
      </c>
      <c r="AC11" s="8" t="s">
        <v>51</v>
      </c>
      <c r="AD11" s="8" t="s">
        <v>88</v>
      </c>
      <c r="AE11" s="14">
        <v>41794</v>
      </c>
      <c r="AF11" s="13">
        <v>1336</v>
      </c>
      <c r="AG11" s="14">
        <v>41501</v>
      </c>
      <c r="AH11" s="8" t="s">
        <v>89</v>
      </c>
      <c r="AI11" s="8" t="s">
        <v>54</v>
      </c>
      <c r="AJ11" s="8" t="s">
        <v>51</v>
      </c>
      <c r="AK11" s="8" t="s">
        <v>51</v>
      </c>
      <c r="AL11" s="8" t="s">
        <v>55</v>
      </c>
      <c r="AM11" s="14">
        <v>43830</v>
      </c>
      <c r="AN11" s="14"/>
      <c r="AO11" s="14">
        <v>43830</v>
      </c>
      <c r="AP11" s="8" t="s">
        <v>51</v>
      </c>
      <c r="AQ11" s="8" t="s">
        <v>51</v>
      </c>
      <c r="AR11" s="8" t="s">
        <v>85</v>
      </c>
      <c r="AS11" s="16">
        <v>43543.500659722369</v>
      </c>
      <c r="AT11" s="14"/>
      <c r="AU11" s="8" t="s">
        <v>51</v>
      </c>
      <c r="AV11" s="12">
        <v>2247652</v>
      </c>
      <c r="AW11" s="12">
        <v>2247669</v>
      </c>
      <c r="AX11" s="12">
        <v>2372849</v>
      </c>
      <c r="AY11" s="12">
        <v>8762261</v>
      </c>
      <c r="AZ11" s="8" t="s">
        <v>56</v>
      </c>
    </row>
    <row r="12" spans="1:52" s="17" customFormat="1" ht="24.95" customHeight="1" x14ac:dyDescent="0.25">
      <c r="A12" s="8" t="s">
        <v>42</v>
      </c>
      <c r="B12" s="8" t="s">
        <v>43</v>
      </c>
      <c r="C12" s="8" t="s">
        <v>44</v>
      </c>
      <c r="D12" s="10">
        <v>11</v>
      </c>
      <c r="E12" s="11" t="s">
        <v>90</v>
      </c>
      <c r="F12" s="8" t="s">
        <v>46</v>
      </c>
      <c r="G12" s="8" t="s">
        <v>47</v>
      </c>
      <c r="H12" s="8" t="s">
        <v>48</v>
      </c>
      <c r="I12" s="12">
        <v>1945</v>
      </c>
      <c r="J12" s="12">
        <v>1945</v>
      </c>
      <c r="K12" s="8" t="s">
        <v>49</v>
      </c>
      <c r="L12" s="12">
        <v>3</v>
      </c>
      <c r="M12" s="12">
        <v>3</v>
      </c>
      <c r="N12" s="12">
        <v>1</v>
      </c>
      <c r="O12" s="12">
        <v>3</v>
      </c>
      <c r="P12" s="12">
        <v>5</v>
      </c>
      <c r="Q12" s="12">
        <v>17</v>
      </c>
      <c r="R12" s="13">
        <v>363.8</v>
      </c>
      <c r="S12" s="13">
        <v>234.7</v>
      </c>
      <c r="T12" s="13"/>
      <c r="U12" s="13"/>
      <c r="V12" s="13"/>
      <c r="W12" s="14"/>
      <c r="X12" s="8" t="s">
        <v>50</v>
      </c>
      <c r="Y12" s="8" t="s">
        <v>51</v>
      </c>
      <c r="Z12" s="8" t="s">
        <v>51</v>
      </c>
      <c r="AA12" s="8" t="s">
        <v>51</v>
      </c>
      <c r="AB12" s="8" t="s">
        <v>51</v>
      </c>
      <c r="AC12" s="8" t="s">
        <v>51</v>
      </c>
      <c r="AD12" s="10" t="s">
        <v>91</v>
      </c>
      <c r="AE12" s="14">
        <v>41487</v>
      </c>
      <c r="AF12" s="13">
        <v>1271</v>
      </c>
      <c r="AG12" s="15">
        <v>41501</v>
      </c>
      <c r="AH12" s="8" t="s">
        <v>92</v>
      </c>
      <c r="AI12" s="8" t="s">
        <v>54</v>
      </c>
      <c r="AJ12" s="8" t="s">
        <v>51</v>
      </c>
      <c r="AK12" s="14"/>
      <c r="AL12" s="8" t="s">
        <v>55</v>
      </c>
      <c r="AM12" s="14">
        <v>43830</v>
      </c>
      <c r="AN12" s="14"/>
      <c r="AO12" s="14">
        <v>44926</v>
      </c>
      <c r="AP12" s="8" t="s">
        <v>51</v>
      </c>
      <c r="AQ12" s="8" t="s">
        <v>51</v>
      </c>
      <c r="AR12" s="8" t="s">
        <v>90</v>
      </c>
      <c r="AS12" s="16">
        <v>43543.500659722369</v>
      </c>
      <c r="AT12" s="14"/>
      <c r="AU12" s="8" t="s">
        <v>51</v>
      </c>
      <c r="AV12" s="12">
        <v>2247652</v>
      </c>
      <c r="AW12" s="12">
        <v>2247669</v>
      </c>
      <c r="AX12" s="12">
        <v>2372849</v>
      </c>
      <c r="AY12" s="12">
        <v>8245098</v>
      </c>
      <c r="AZ12" s="8" t="s">
        <v>56</v>
      </c>
    </row>
    <row r="13" spans="1:52" s="17" customFormat="1" ht="24.95" customHeight="1" x14ac:dyDescent="0.25">
      <c r="A13" s="8" t="s">
        <v>42</v>
      </c>
      <c r="B13" s="8" t="s">
        <v>43</v>
      </c>
      <c r="C13" s="8" t="s">
        <v>44</v>
      </c>
      <c r="D13" s="10">
        <v>12</v>
      </c>
      <c r="E13" s="11" t="s">
        <v>93</v>
      </c>
      <c r="F13" s="8" t="s">
        <v>46</v>
      </c>
      <c r="G13" s="8" t="s">
        <v>47</v>
      </c>
      <c r="H13" s="8" t="s">
        <v>48</v>
      </c>
      <c r="I13" s="12">
        <v>1945</v>
      </c>
      <c r="J13" s="12">
        <v>1945</v>
      </c>
      <c r="K13" s="8" t="s">
        <v>58</v>
      </c>
      <c r="L13" s="12">
        <v>2</v>
      </c>
      <c r="M13" s="12">
        <v>2</v>
      </c>
      <c r="N13" s="12">
        <v>1</v>
      </c>
      <c r="O13" s="12">
        <v>7</v>
      </c>
      <c r="P13" s="12">
        <v>7</v>
      </c>
      <c r="Q13" s="12">
        <v>14</v>
      </c>
      <c r="R13" s="13">
        <v>256.3</v>
      </c>
      <c r="S13" s="13">
        <v>256.3</v>
      </c>
      <c r="T13" s="13"/>
      <c r="U13" s="13"/>
      <c r="V13" s="13">
        <v>70</v>
      </c>
      <c r="W13" s="14">
        <v>41456</v>
      </c>
      <c r="X13" s="8" t="s">
        <v>50</v>
      </c>
      <c r="Y13" s="8" t="s">
        <v>51</v>
      </c>
      <c r="Z13" s="8" t="s">
        <v>51</v>
      </c>
      <c r="AA13" s="8" t="s">
        <v>51</v>
      </c>
      <c r="AB13" s="8" t="s">
        <v>51</v>
      </c>
      <c r="AC13" s="8" t="s">
        <v>51</v>
      </c>
      <c r="AD13" s="10" t="s">
        <v>94</v>
      </c>
      <c r="AE13" s="14">
        <v>41619</v>
      </c>
      <c r="AF13" s="13">
        <v>1160</v>
      </c>
      <c r="AG13" s="15">
        <v>41501</v>
      </c>
      <c r="AH13" s="8" t="s">
        <v>95</v>
      </c>
      <c r="AI13" s="8" t="s">
        <v>54</v>
      </c>
      <c r="AJ13" s="8" t="s">
        <v>51</v>
      </c>
      <c r="AK13" s="14"/>
      <c r="AL13" s="8" t="s">
        <v>55</v>
      </c>
      <c r="AM13" s="14">
        <v>43830</v>
      </c>
      <c r="AN13" s="14"/>
      <c r="AO13" s="14">
        <v>44561</v>
      </c>
      <c r="AP13" s="8" t="s">
        <v>51</v>
      </c>
      <c r="AQ13" s="8" t="s">
        <v>66</v>
      </c>
      <c r="AR13" s="8" t="s">
        <v>93</v>
      </c>
      <c r="AS13" s="16">
        <v>43543.500659722369</v>
      </c>
      <c r="AT13" s="14"/>
      <c r="AU13" s="8" t="s">
        <v>51</v>
      </c>
      <c r="AV13" s="12">
        <v>2247652</v>
      </c>
      <c r="AW13" s="12">
        <v>2247669</v>
      </c>
      <c r="AX13" s="12">
        <v>2372849</v>
      </c>
      <c r="AY13" s="12">
        <v>7831691</v>
      </c>
      <c r="AZ13" s="8" t="s">
        <v>56</v>
      </c>
    </row>
    <row r="14" spans="1:52" s="17" customFormat="1" ht="24.95" customHeight="1" x14ac:dyDescent="0.25">
      <c r="A14" s="8" t="s">
        <v>42</v>
      </c>
      <c r="B14" s="8" t="s">
        <v>43</v>
      </c>
      <c r="C14" s="8" t="s">
        <v>44</v>
      </c>
      <c r="D14" s="10">
        <v>13</v>
      </c>
      <c r="E14" s="11" t="s">
        <v>96</v>
      </c>
      <c r="F14" s="8" t="s">
        <v>46</v>
      </c>
      <c r="G14" s="8" t="s">
        <v>47</v>
      </c>
      <c r="H14" s="8" t="s">
        <v>48</v>
      </c>
      <c r="I14" s="12">
        <v>1945</v>
      </c>
      <c r="J14" s="12">
        <v>1945</v>
      </c>
      <c r="K14" s="8" t="s">
        <v>97</v>
      </c>
      <c r="L14" s="12">
        <v>2</v>
      </c>
      <c r="M14" s="12">
        <v>2</v>
      </c>
      <c r="N14" s="12">
        <v>3</v>
      </c>
      <c r="O14" s="12">
        <v>18</v>
      </c>
      <c r="P14" s="12">
        <v>18</v>
      </c>
      <c r="Q14" s="12">
        <v>50</v>
      </c>
      <c r="R14" s="13">
        <v>658.1</v>
      </c>
      <c r="S14" s="13">
        <v>658.1</v>
      </c>
      <c r="T14" s="13"/>
      <c r="U14" s="13"/>
      <c r="V14" s="13">
        <v>70</v>
      </c>
      <c r="W14" s="14">
        <v>41456</v>
      </c>
      <c r="X14" s="8" t="s">
        <v>50</v>
      </c>
      <c r="Y14" s="14"/>
      <c r="Z14" s="8" t="s">
        <v>51</v>
      </c>
      <c r="AA14" s="8" t="s">
        <v>51</v>
      </c>
      <c r="AB14" s="8" t="s">
        <v>51</v>
      </c>
      <c r="AC14" s="8" t="s">
        <v>51</v>
      </c>
      <c r="AD14" s="10" t="s">
        <v>98</v>
      </c>
      <c r="AE14" s="14">
        <v>41631</v>
      </c>
      <c r="AF14" s="13">
        <v>1788</v>
      </c>
      <c r="AG14" s="15">
        <v>41501</v>
      </c>
      <c r="AH14" s="8" t="s">
        <v>99</v>
      </c>
      <c r="AI14" s="8" t="s">
        <v>54</v>
      </c>
      <c r="AJ14" s="8" t="s">
        <v>51</v>
      </c>
      <c r="AK14" s="14"/>
      <c r="AL14" s="8" t="s">
        <v>55</v>
      </c>
      <c r="AM14" s="14">
        <v>43830</v>
      </c>
      <c r="AN14" s="14"/>
      <c r="AO14" s="14">
        <v>44561</v>
      </c>
      <c r="AP14" s="8" t="s">
        <v>51</v>
      </c>
      <c r="AQ14" s="8" t="s">
        <v>51</v>
      </c>
      <c r="AR14" s="8" t="s">
        <v>96</v>
      </c>
      <c r="AS14" s="16">
        <v>43543.500659722369</v>
      </c>
      <c r="AT14" s="14"/>
      <c r="AU14" s="8" t="s">
        <v>51</v>
      </c>
      <c r="AV14" s="12">
        <v>2247652</v>
      </c>
      <c r="AW14" s="12">
        <v>2247669</v>
      </c>
      <c r="AX14" s="12">
        <v>2372849</v>
      </c>
      <c r="AY14" s="12">
        <v>8244898</v>
      </c>
      <c r="AZ14" s="8" t="s">
        <v>56</v>
      </c>
    </row>
    <row r="15" spans="1:52" s="17" customFormat="1" ht="24.95" customHeight="1" x14ac:dyDescent="0.25">
      <c r="A15" s="8" t="s">
        <v>42</v>
      </c>
      <c r="B15" s="8" t="s">
        <v>43</v>
      </c>
      <c r="C15" s="8" t="s">
        <v>44</v>
      </c>
      <c r="D15" s="10">
        <v>14</v>
      </c>
      <c r="E15" s="11" t="s">
        <v>100</v>
      </c>
      <c r="F15" s="8" t="s">
        <v>46</v>
      </c>
      <c r="G15" s="8" t="s">
        <v>47</v>
      </c>
      <c r="H15" s="8" t="s">
        <v>48</v>
      </c>
      <c r="I15" s="12">
        <v>1945</v>
      </c>
      <c r="J15" s="12">
        <v>1945</v>
      </c>
      <c r="K15" s="8" t="s">
        <v>49</v>
      </c>
      <c r="L15" s="12">
        <v>2</v>
      </c>
      <c r="M15" s="12">
        <v>2</v>
      </c>
      <c r="N15" s="12">
        <v>1</v>
      </c>
      <c r="O15" s="12">
        <v>6</v>
      </c>
      <c r="P15" s="12">
        <v>6</v>
      </c>
      <c r="Q15" s="12">
        <v>12</v>
      </c>
      <c r="R15" s="13">
        <v>350.8</v>
      </c>
      <c r="S15" s="13">
        <v>264.39999999999998</v>
      </c>
      <c r="T15" s="13"/>
      <c r="U15" s="13"/>
      <c r="V15" s="13"/>
      <c r="W15" s="14"/>
      <c r="X15" s="8" t="s">
        <v>50</v>
      </c>
      <c r="Y15" s="14"/>
      <c r="Z15" s="8" t="s">
        <v>51</v>
      </c>
      <c r="AA15" s="8" t="s">
        <v>51</v>
      </c>
      <c r="AB15" s="8" t="s">
        <v>51</v>
      </c>
      <c r="AC15" s="8" t="s">
        <v>51</v>
      </c>
      <c r="AD15" s="10" t="s">
        <v>101</v>
      </c>
      <c r="AE15" s="14">
        <v>41709</v>
      </c>
      <c r="AF15" s="13">
        <v>894</v>
      </c>
      <c r="AG15" s="15">
        <v>41501</v>
      </c>
      <c r="AH15" s="8" t="s">
        <v>102</v>
      </c>
      <c r="AI15" s="8" t="s">
        <v>54</v>
      </c>
      <c r="AJ15" s="8" t="s">
        <v>51</v>
      </c>
      <c r="AK15" s="14"/>
      <c r="AL15" s="8" t="s">
        <v>55</v>
      </c>
      <c r="AM15" s="14">
        <v>43830</v>
      </c>
      <c r="AN15" s="14"/>
      <c r="AO15" s="14">
        <v>46022</v>
      </c>
      <c r="AP15" s="8" t="s">
        <v>51</v>
      </c>
      <c r="AQ15" s="8" t="s">
        <v>61</v>
      </c>
      <c r="AR15" s="8" t="s">
        <v>100</v>
      </c>
      <c r="AS15" s="16">
        <v>43543.500659722369</v>
      </c>
      <c r="AT15" s="14"/>
      <c r="AU15" s="8" t="s">
        <v>51</v>
      </c>
      <c r="AV15" s="12">
        <v>2247652</v>
      </c>
      <c r="AW15" s="12">
        <v>2247669</v>
      </c>
      <c r="AX15" s="12">
        <v>2372849</v>
      </c>
      <c r="AY15" s="12">
        <v>9103027</v>
      </c>
      <c r="AZ15" s="8" t="s">
        <v>56</v>
      </c>
    </row>
    <row r="16" spans="1:52" s="17" customFormat="1" ht="24.95" customHeight="1" x14ac:dyDescent="0.25">
      <c r="A16" s="8" t="s">
        <v>42</v>
      </c>
      <c r="B16" s="8" t="s">
        <v>43</v>
      </c>
      <c r="C16" s="8" t="s">
        <v>44</v>
      </c>
      <c r="D16" s="10">
        <v>15</v>
      </c>
      <c r="E16" s="11" t="s">
        <v>103</v>
      </c>
      <c r="F16" s="8" t="s">
        <v>46</v>
      </c>
      <c r="G16" s="8" t="s">
        <v>47</v>
      </c>
      <c r="H16" s="8" t="s">
        <v>48</v>
      </c>
      <c r="I16" s="12">
        <v>1945</v>
      </c>
      <c r="J16" s="12">
        <v>1945</v>
      </c>
      <c r="K16" s="8" t="s">
        <v>58</v>
      </c>
      <c r="L16" s="12">
        <v>2</v>
      </c>
      <c r="M16" s="12">
        <v>2</v>
      </c>
      <c r="N16" s="12">
        <v>1</v>
      </c>
      <c r="O16" s="12">
        <v>6</v>
      </c>
      <c r="P16" s="12">
        <v>6</v>
      </c>
      <c r="Q16" s="12">
        <v>18</v>
      </c>
      <c r="R16" s="13">
        <v>340.8</v>
      </c>
      <c r="S16" s="13">
        <v>340.8</v>
      </c>
      <c r="T16" s="13"/>
      <c r="U16" s="13"/>
      <c r="V16" s="13"/>
      <c r="W16" s="14"/>
      <c r="X16" s="8" t="s">
        <v>50</v>
      </c>
      <c r="Y16" s="14"/>
      <c r="Z16" s="8" t="s">
        <v>51</v>
      </c>
      <c r="AA16" s="8" t="s">
        <v>51</v>
      </c>
      <c r="AB16" s="8" t="s">
        <v>51</v>
      </c>
      <c r="AC16" s="8" t="s">
        <v>51</v>
      </c>
      <c r="AD16" s="10" t="s">
        <v>104</v>
      </c>
      <c r="AE16" s="14">
        <v>41534</v>
      </c>
      <c r="AF16" s="13">
        <v>1954</v>
      </c>
      <c r="AG16" s="15">
        <v>41501</v>
      </c>
      <c r="AH16" s="8" t="s">
        <v>105</v>
      </c>
      <c r="AI16" s="8" t="s">
        <v>54</v>
      </c>
      <c r="AJ16" s="8" t="s">
        <v>51</v>
      </c>
      <c r="AK16" s="14"/>
      <c r="AL16" s="8" t="s">
        <v>55</v>
      </c>
      <c r="AM16" s="14">
        <v>43830</v>
      </c>
      <c r="AN16" s="14"/>
      <c r="AO16" s="14">
        <v>46022</v>
      </c>
      <c r="AP16" s="8" t="s">
        <v>51</v>
      </c>
      <c r="AQ16" s="8" t="s">
        <v>61</v>
      </c>
      <c r="AR16" s="8" t="s">
        <v>103</v>
      </c>
      <c r="AS16" s="16">
        <v>43543.500659722369</v>
      </c>
      <c r="AT16" s="14"/>
      <c r="AU16" s="8" t="s">
        <v>51</v>
      </c>
      <c r="AV16" s="12">
        <v>2247652</v>
      </c>
      <c r="AW16" s="12">
        <v>2247669</v>
      </c>
      <c r="AX16" s="12">
        <v>2372849</v>
      </c>
      <c r="AY16" s="12">
        <v>7758732</v>
      </c>
      <c r="AZ16" s="8" t="s">
        <v>56</v>
      </c>
    </row>
    <row r="17" spans="1:52" s="17" customFormat="1" ht="24.95" customHeight="1" x14ac:dyDescent="0.25">
      <c r="A17" s="8" t="s">
        <v>42</v>
      </c>
      <c r="B17" s="8" t="s">
        <v>43</v>
      </c>
      <c r="C17" s="8" t="s">
        <v>44</v>
      </c>
      <c r="D17" s="10">
        <v>16</v>
      </c>
      <c r="E17" s="11" t="s">
        <v>106</v>
      </c>
      <c r="F17" s="8" t="s">
        <v>46</v>
      </c>
      <c r="G17" s="8" t="s">
        <v>47</v>
      </c>
      <c r="H17" s="8" t="s">
        <v>48</v>
      </c>
      <c r="I17" s="12">
        <v>1945</v>
      </c>
      <c r="J17" s="12">
        <v>1945</v>
      </c>
      <c r="K17" s="8" t="s">
        <v>58</v>
      </c>
      <c r="L17" s="12">
        <v>2</v>
      </c>
      <c r="M17" s="12">
        <v>2</v>
      </c>
      <c r="N17" s="12">
        <v>2</v>
      </c>
      <c r="O17" s="12">
        <v>16</v>
      </c>
      <c r="P17" s="12">
        <v>16</v>
      </c>
      <c r="Q17" s="12">
        <v>35</v>
      </c>
      <c r="R17" s="13">
        <v>610.9</v>
      </c>
      <c r="S17" s="13">
        <v>565.4</v>
      </c>
      <c r="T17" s="13"/>
      <c r="U17" s="13"/>
      <c r="V17" s="13">
        <v>70</v>
      </c>
      <c r="W17" s="14">
        <v>41498</v>
      </c>
      <c r="X17" s="8" t="s">
        <v>50</v>
      </c>
      <c r="Y17" s="14"/>
      <c r="Z17" s="8" t="s">
        <v>51</v>
      </c>
      <c r="AA17" s="8" t="s">
        <v>51</v>
      </c>
      <c r="AB17" s="8" t="s">
        <v>51</v>
      </c>
      <c r="AC17" s="8" t="s">
        <v>51</v>
      </c>
      <c r="AD17" s="10" t="s">
        <v>107</v>
      </c>
      <c r="AE17" s="14">
        <v>41585</v>
      </c>
      <c r="AF17" s="13">
        <v>945</v>
      </c>
      <c r="AG17" s="15">
        <v>41564</v>
      </c>
      <c r="AH17" s="8" t="s">
        <v>108</v>
      </c>
      <c r="AI17" s="8" t="s">
        <v>54</v>
      </c>
      <c r="AJ17" s="8" t="s">
        <v>51</v>
      </c>
      <c r="AK17" s="14"/>
      <c r="AL17" s="8" t="s">
        <v>55</v>
      </c>
      <c r="AM17" s="14">
        <v>43830</v>
      </c>
      <c r="AN17" s="14"/>
      <c r="AO17" s="14">
        <v>44561</v>
      </c>
      <c r="AP17" s="8" t="s">
        <v>51</v>
      </c>
      <c r="AQ17" s="8" t="s">
        <v>51</v>
      </c>
      <c r="AR17" s="8" t="s">
        <v>106</v>
      </c>
      <c r="AS17" s="16">
        <v>43543.500659722369</v>
      </c>
      <c r="AT17" s="14"/>
      <c r="AU17" s="8" t="s">
        <v>51</v>
      </c>
      <c r="AV17" s="12">
        <v>2247652</v>
      </c>
      <c r="AW17" s="12">
        <v>2247669</v>
      </c>
      <c r="AX17" s="12">
        <v>2372849</v>
      </c>
      <c r="AY17" s="12">
        <v>7758614</v>
      </c>
      <c r="AZ17" s="8" t="s">
        <v>56</v>
      </c>
    </row>
    <row r="18" spans="1:52" s="17" customFormat="1" ht="24.95" customHeight="1" x14ac:dyDescent="0.25">
      <c r="A18" s="8" t="s">
        <v>42</v>
      </c>
      <c r="B18" s="8" t="s">
        <v>43</v>
      </c>
      <c r="C18" s="8" t="s">
        <v>44</v>
      </c>
      <c r="D18" s="10">
        <v>17</v>
      </c>
      <c r="E18" s="11" t="s">
        <v>109</v>
      </c>
      <c r="F18" s="8" t="s">
        <v>46</v>
      </c>
      <c r="G18" s="8" t="s">
        <v>47</v>
      </c>
      <c r="H18" s="8" t="s">
        <v>48</v>
      </c>
      <c r="I18" s="12">
        <v>1945</v>
      </c>
      <c r="J18" s="12">
        <v>1945</v>
      </c>
      <c r="K18" s="8" t="s">
        <v>58</v>
      </c>
      <c r="L18" s="12">
        <v>3</v>
      </c>
      <c r="M18" s="12">
        <v>3</v>
      </c>
      <c r="N18" s="12">
        <v>3</v>
      </c>
      <c r="O18" s="12">
        <v>19</v>
      </c>
      <c r="P18" s="12">
        <v>19</v>
      </c>
      <c r="Q18" s="12">
        <v>52</v>
      </c>
      <c r="R18" s="13">
        <v>824</v>
      </c>
      <c r="S18" s="13">
        <v>824</v>
      </c>
      <c r="T18" s="13"/>
      <c r="U18" s="13"/>
      <c r="V18" s="13">
        <v>70</v>
      </c>
      <c r="W18" s="14">
        <v>41498</v>
      </c>
      <c r="X18" s="8" t="s">
        <v>50</v>
      </c>
      <c r="Y18" s="8" t="s">
        <v>51</v>
      </c>
      <c r="Z18" s="8" t="s">
        <v>51</v>
      </c>
      <c r="AA18" s="8" t="s">
        <v>51</v>
      </c>
      <c r="AB18" s="8" t="s">
        <v>51</v>
      </c>
      <c r="AC18" s="8" t="s">
        <v>51</v>
      </c>
      <c r="AD18" s="10" t="s">
        <v>110</v>
      </c>
      <c r="AE18" s="14">
        <v>39891</v>
      </c>
      <c r="AF18" s="13">
        <v>3089</v>
      </c>
      <c r="AG18" s="15">
        <v>41565</v>
      </c>
      <c r="AH18" s="8" t="s">
        <v>111</v>
      </c>
      <c r="AI18" s="8" t="s">
        <v>54</v>
      </c>
      <c r="AJ18" s="8" t="s">
        <v>51</v>
      </c>
      <c r="AK18" s="14"/>
      <c r="AL18" s="8" t="s">
        <v>55</v>
      </c>
      <c r="AM18" s="14">
        <v>43830</v>
      </c>
      <c r="AN18" s="14"/>
      <c r="AO18" s="14">
        <v>44561</v>
      </c>
      <c r="AP18" s="8" t="s">
        <v>51</v>
      </c>
      <c r="AQ18" s="8" t="s">
        <v>51</v>
      </c>
      <c r="AR18" s="8" t="s">
        <v>109</v>
      </c>
      <c r="AS18" s="16">
        <v>43543.500659722369</v>
      </c>
      <c r="AT18" s="14"/>
      <c r="AU18" s="8" t="s">
        <v>51</v>
      </c>
      <c r="AV18" s="12">
        <v>2247652</v>
      </c>
      <c r="AW18" s="12">
        <v>2247669</v>
      </c>
      <c r="AX18" s="12">
        <v>2372849</v>
      </c>
      <c r="AY18" s="12">
        <v>7758686</v>
      </c>
      <c r="AZ18" s="8" t="s">
        <v>56</v>
      </c>
    </row>
    <row r="19" spans="1:52" s="17" customFormat="1" ht="24.95" customHeight="1" x14ac:dyDescent="0.25">
      <c r="A19" s="8" t="s">
        <v>42</v>
      </c>
      <c r="B19" s="8" t="s">
        <v>43</v>
      </c>
      <c r="C19" s="8" t="s">
        <v>44</v>
      </c>
      <c r="D19" s="10">
        <v>18</v>
      </c>
      <c r="E19" s="11" t="s">
        <v>112</v>
      </c>
      <c r="F19" s="8" t="s">
        <v>46</v>
      </c>
      <c r="G19" s="8" t="s">
        <v>47</v>
      </c>
      <c r="H19" s="8" t="s">
        <v>48</v>
      </c>
      <c r="I19" s="12">
        <v>1945</v>
      </c>
      <c r="J19" s="12">
        <v>1945</v>
      </c>
      <c r="K19" s="8" t="s">
        <v>58</v>
      </c>
      <c r="L19" s="12">
        <v>2</v>
      </c>
      <c r="M19" s="12">
        <v>2</v>
      </c>
      <c r="N19" s="12">
        <v>1</v>
      </c>
      <c r="O19" s="12">
        <v>8</v>
      </c>
      <c r="P19" s="12">
        <v>8</v>
      </c>
      <c r="Q19" s="12">
        <v>19</v>
      </c>
      <c r="R19" s="13">
        <v>238.8</v>
      </c>
      <c r="S19" s="13">
        <v>238.8</v>
      </c>
      <c r="T19" s="13"/>
      <c r="U19" s="13"/>
      <c r="V19" s="13"/>
      <c r="W19" s="14"/>
      <c r="X19" s="8" t="s">
        <v>50</v>
      </c>
      <c r="Y19" s="8" t="s">
        <v>51</v>
      </c>
      <c r="Z19" s="8" t="s">
        <v>51</v>
      </c>
      <c r="AA19" s="8" t="s">
        <v>51</v>
      </c>
      <c r="AB19" s="8" t="s">
        <v>51</v>
      </c>
      <c r="AC19" s="8" t="s">
        <v>51</v>
      </c>
      <c r="AD19" s="10" t="s">
        <v>113</v>
      </c>
      <c r="AE19" s="14">
        <v>40746</v>
      </c>
      <c r="AF19" s="13">
        <v>912</v>
      </c>
      <c r="AG19" s="15">
        <v>41565</v>
      </c>
      <c r="AH19" s="8" t="s">
        <v>114</v>
      </c>
      <c r="AI19" s="8" t="s">
        <v>54</v>
      </c>
      <c r="AJ19" s="8" t="s">
        <v>51</v>
      </c>
      <c r="AK19" s="14"/>
      <c r="AL19" s="8" t="s">
        <v>55</v>
      </c>
      <c r="AM19" s="14">
        <v>43830</v>
      </c>
      <c r="AN19" s="14"/>
      <c r="AO19" s="14">
        <v>44561</v>
      </c>
      <c r="AP19" s="8" t="s">
        <v>51</v>
      </c>
      <c r="AQ19" s="8" t="s">
        <v>66</v>
      </c>
      <c r="AR19" s="8" t="s">
        <v>112</v>
      </c>
      <c r="AS19" s="16">
        <v>43543.500659722369</v>
      </c>
      <c r="AT19" s="14"/>
      <c r="AU19" s="8" t="s">
        <v>51</v>
      </c>
      <c r="AV19" s="12">
        <v>2247652</v>
      </c>
      <c r="AW19" s="12">
        <v>2247669</v>
      </c>
      <c r="AX19" s="12">
        <v>2372849</v>
      </c>
      <c r="AY19" s="12">
        <v>7689196</v>
      </c>
      <c r="AZ19" s="8" t="s">
        <v>56</v>
      </c>
    </row>
    <row r="20" spans="1:52" ht="24.95" customHeight="1" x14ac:dyDescent="0.25">
      <c r="A20" s="8" t="s">
        <v>42</v>
      </c>
      <c r="B20" s="8" t="s">
        <v>43</v>
      </c>
      <c r="C20" s="8" t="s">
        <v>44</v>
      </c>
      <c r="D20" s="8">
        <v>19</v>
      </c>
      <c r="E20" s="18" t="s">
        <v>115</v>
      </c>
      <c r="F20" s="8" t="s">
        <v>46</v>
      </c>
      <c r="G20" s="8" t="s">
        <v>47</v>
      </c>
      <c r="H20" s="8" t="s">
        <v>48</v>
      </c>
      <c r="I20" s="12">
        <v>1945</v>
      </c>
      <c r="J20" s="12">
        <v>1945</v>
      </c>
      <c r="K20" s="8" t="s">
        <v>49</v>
      </c>
      <c r="L20" s="12">
        <v>2</v>
      </c>
      <c r="M20" s="12">
        <v>2</v>
      </c>
      <c r="N20" s="12">
        <v>1</v>
      </c>
      <c r="O20" s="12">
        <v>22</v>
      </c>
      <c r="P20" s="12">
        <v>22</v>
      </c>
      <c r="Q20" s="12">
        <v>71</v>
      </c>
      <c r="R20" s="13">
        <v>847.2</v>
      </c>
      <c r="S20" s="13">
        <v>676.5</v>
      </c>
      <c r="T20" s="13"/>
      <c r="U20" s="13"/>
      <c r="V20" s="13"/>
      <c r="W20" s="14"/>
      <c r="X20" s="8" t="s">
        <v>50</v>
      </c>
      <c r="Y20" s="14"/>
      <c r="Z20" s="8" t="s">
        <v>51</v>
      </c>
      <c r="AA20" s="8" t="s">
        <v>51</v>
      </c>
      <c r="AB20" s="8" t="s">
        <v>51</v>
      </c>
      <c r="AC20" s="8" t="s">
        <v>51</v>
      </c>
      <c r="AD20" s="8" t="s">
        <v>116</v>
      </c>
      <c r="AE20" s="14">
        <v>41248</v>
      </c>
      <c r="AF20" s="13">
        <v>1100</v>
      </c>
      <c r="AG20" s="14">
        <v>41565</v>
      </c>
      <c r="AH20" s="8" t="s">
        <v>117</v>
      </c>
      <c r="AI20" s="8" t="s">
        <v>54</v>
      </c>
      <c r="AJ20" s="8" t="s">
        <v>51</v>
      </c>
      <c r="AK20" s="14"/>
      <c r="AL20" s="8" t="s">
        <v>55</v>
      </c>
      <c r="AM20" s="14">
        <v>43830</v>
      </c>
      <c r="AN20" s="14"/>
      <c r="AO20" s="14">
        <v>44561</v>
      </c>
      <c r="AP20" s="8" t="s">
        <v>51</v>
      </c>
      <c r="AQ20" s="8" t="s">
        <v>66</v>
      </c>
      <c r="AR20" s="8" t="s">
        <v>115</v>
      </c>
      <c r="AS20" s="16">
        <v>43543.500659722369</v>
      </c>
      <c r="AT20" s="14"/>
      <c r="AU20" s="8" t="s">
        <v>51</v>
      </c>
      <c r="AV20" s="12">
        <v>2247652</v>
      </c>
      <c r="AW20" s="12">
        <v>2247669</v>
      </c>
      <c r="AX20" s="12">
        <v>2372849</v>
      </c>
      <c r="AY20" s="12">
        <v>9103009</v>
      </c>
      <c r="AZ20" s="8" t="s">
        <v>56</v>
      </c>
    </row>
    <row r="21" spans="1:52" s="17" customFormat="1" ht="24.95" customHeight="1" x14ac:dyDescent="0.25">
      <c r="A21" s="8" t="s">
        <v>42</v>
      </c>
      <c r="B21" s="8" t="s">
        <v>43</v>
      </c>
      <c r="C21" s="8" t="s">
        <v>44</v>
      </c>
      <c r="D21" s="10">
        <v>20</v>
      </c>
      <c r="E21" s="11" t="s">
        <v>118</v>
      </c>
      <c r="F21" s="8" t="s">
        <v>46</v>
      </c>
      <c r="G21" s="8" t="s">
        <v>47</v>
      </c>
      <c r="H21" s="8" t="s">
        <v>48</v>
      </c>
      <c r="I21" s="12">
        <v>1945</v>
      </c>
      <c r="J21" s="12">
        <v>1945</v>
      </c>
      <c r="K21" s="8" t="s">
        <v>58</v>
      </c>
      <c r="L21" s="12">
        <v>1</v>
      </c>
      <c r="M21" s="12">
        <v>1</v>
      </c>
      <c r="N21" s="12">
        <v>1</v>
      </c>
      <c r="O21" s="12">
        <v>6</v>
      </c>
      <c r="P21" s="12">
        <v>6</v>
      </c>
      <c r="Q21" s="12">
        <v>12</v>
      </c>
      <c r="R21" s="13">
        <v>194.5</v>
      </c>
      <c r="S21" s="13">
        <v>188.5</v>
      </c>
      <c r="T21" s="13"/>
      <c r="U21" s="13"/>
      <c r="V21" s="13"/>
      <c r="W21" s="14"/>
      <c r="X21" s="8" t="s">
        <v>50</v>
      </c>
      <c r="Y21" s="14"/>
      <c r="Z21" s="8" t="s">
        <v>51</v>
      </c>
      <c r="AA21" s="8" t="s">
        <v>51</v>
      </c>
      <c r="AB21" s="8" t="s">
        <v>51</v>
      </c>
      <c r="AC21" s="8" t="s">
        <v>51</v>
      </c>
      <c r="AD21" s="10" t="s">
        <v>119</v>
      </c>
      <c r="AE21" s="14">
        <v>41611</v>
      </c>
      <c r="AF21" s="13">
        <v>1650</v>
      </c>
      <c r="AG21" s="15">
        <v>41565</v>
      </c>
      <c r="AH21" s="8" t="s">
        <v>120</v>
      </c>
      <c r="AI21" s="8" t="s">
        <v>54</v>
      </c>
      <c r="AJ21" s="8" t="s">
        <v>51</v>
      </c>
      <c r="AK21" s="14"/>
      <c r="AL21" s="8" t="s">
        <v>55</v>
      </c>
      <c r="AM21" s="14">
        <v>43830</v>
      </c>
      <c r="AN21" s="14"/>
      <c r="AO21" s="14">
        <v>44561</v>
      </c>
      <c r="AP21" s="8" t="s">
        <v>51</v>
      </c>
      <c r="AQ21" s="8" t="s">
        <v>66</v>
      </c>
      <c r="AR21" s="8" t="s">
        <v>118</v>
      </c>
      <c r="AS21" s="16">
        <v>43543.500659722369</v>
      </c>
      <c r="AT21" s="14"/>
      <c r="AU21" s="8" t="s">
        <v>51</v>
      </c>
      <c r="AV21" s="12">
        <v>2247652</v>
      </c>
      <c r="AW21" s="12">
        <v>2247669</v>
      </c>
      <c r="AX21" s="12">
        <v>2372849</v>
      </c>
      <c r="AY21" s="12">
        <v>7853389</v>
      </c>
      <c r="AZ21" s="8" t="s">
        <v>56</v>
      </c>
    </row>
    <row r="22" spans="1:52" s="17" customFormat="1" ht="24.95" customHeight="1" x14ac:dyDescent="0.25">
      <c r="A22" s="8" t="s">
        <v>42</v>
      </c>
      <c r="B22" s="8" t="s">
        <v>43</v>
      </c>
      <c r="C22" s="8" t="s">
        <v>44</v>
      </c>
      <c r="D22" s="10">
        <v>21</v>
      </c>
      <c r="E22" s="11" t="s">
        <v>121</v>
      </c>
      <c r="F22" s="8" t="s">
        <v>46</v>
      </c>
      <c r="G22" s="8" t="s">
        <v>47</v>
      </c>
      <c r="H22" s="8" t="s">
        <v>48</v>
      </c>
      <c r="I22" s="12">
        <v>1945</v>
      </c>
      <c r="J22" s="12">
        <v>1945</v>
      </c>
      <c r="K22" s="8" t="s">
        <v>122</v>
      </c>
      <c r="L22" s="12">
        <v>2</v>
      </c>
      <c r="M22" s="12">
        <v>2</v>
      </c>
      <c r="N22" s="12">
        <v>4</v>
      </c>
      <c r="O22" s="12">
        <v>8</v>
      </c>
      <c r="P22" s="12">
        <v>8</v>
      </c>
      <c r="Q22" s="12">
        <v>33</v>
      </c>
      <c r="R22" s="13">
        <v>314.8</v>
      </c>
      <c r="S22" s="13">
        <v>309.7</v>
      </c>
      <c r="T22" s="13"/>
      <c r="U22" s="13"/>
      <c r="V22" s="13">
        <v>70</v>
      </c>
      <c r="W22" s="14">
        <v>41498</v>
      </c>
      <c r="X22" s="8" t="s">
        <v>50</v>
      </c>
      <c r="Y22" s="14"/>
      <c r="Z22" s="8" t="s">
        <v>51</v>
      </c>
      <c r="AA22" s="8" t="s">
        <v>51</v>
      </c>
      <c r="AB22" s="8" t="s">
        <v>51</v>
      </c>
      <c r="AC22" s="8" t="s">
        <v>51</v>
      </c>
      <c r="AD22" s="10" t="s">
        <v>123</v>
      </c>
      <c r="AE22" s="14">
        <v>41936</v>
      </c>
      <c r="AF22" s="13">
        <v>3063</v>
      </c>
      <c r="AG22" s="15">
        <v>41572</v>
      </c>
      <c r="AH22" s="8" t="s">
        <v>124</v>
      </c>
      <c r="AI22" s="8" t="s">
        <v>54</v>
      </c>
      <c r="AJ22" s="8" t="s">
        <v>51</v>
      </c>
      <c r="AK22" s="14"/>
      <c r="AL22" s="8" t="s">
        <v>55</v>
      </c>
      <c r="AM22" s="14">
        <v>43830</v>
      </c>
      <c r="AN22" s="14"/>
      <c r="AO22" s="14">
        <v>46022</v>
      </c>
      <c r="AP22" s="8" t="s">
        <v>51</v>
      </c>
      <c r="AQ22" s="8" t="s">
        <v>61</v>
      </c>
      <c r="AR22" s="8" t="s">
        <v>121</v>
      </c>
      <c r="AS22" s="16">
        <v>43543.500659722369</v>
      </c>
      <c r="AT22" s="14"/>
      <c r="AU22" s="8" t="s">
        <v>51</v>
      </c>
      <c r="AV22" s="12">
        <v>2247652</v>
      </c>
      <c r="AW22" s="12">
        <v>2247669</v>
      </c>
      <c r="AX22" s="12">
        <v>2372849</v>
      </c>
      <c r="AY22" s="12">
        <v>7746990</v>
      </c>
      <c r="AZ22" s="8" t="s">
        <v>56</v>
      </c>
    </row>
    <row r="23" spans="1:52" s="17" customFormat="1" ht="24.95" customHeight="1" x14ac:dyDescent="0.25">
      <c r="A23" s="8" t="s">
        <v>42</v>
      </c>
      <c r="B23" s="8" t="s">
        <v>43</v>
      </c>
      <c r="C23" s="8" t="s">
        <v>44</v>
      </c>
      <c r="D23" s="10">
        <v>22</v>
      </c>
      <c r="E23" s="11" t="s">
        <v>125</v>
      </c>
      <c r="F23" s="8" t="s">
        <v>46</v>
      </c>
      <c r="G23" s="8" t="s">
        <v>47</v>
      </c>
      <c r="H23" s="8" t="s">
        <v>48</v>
      </c>
      <c r="I23" s="12">
        <v>1958</v>
      </c>
      <c r="J23" s="12">
        <v>1958</v>
      </c>
      <c r="K23" s="8" t="s">
        <v>58</v>
      </c>
      <c r="L23" s="12">
        <v>2</v>
      </c>
      <c r="M23" s="12">
        <v>2</v>
      </c>
      <c r="N23" s="12">
        <v>2</v>
      </c>
      <c r="O23" s="12">
        <v>9</v>
      </c>
      <c r="P23" s="12">
        <v>9</v>
      </c>
      <c r="Q23" s="12">
        <v>27</v>
      </c>
      <c r="R23" s="13">
        <v>393.5</v>
      </c>
      <c r="S23" s="13">
        <v>393.5</v>
      </c>
      <c r="T23" s="13"/>
      <c r="U23" s="13"/>
      <c r="V23" s="13"/>
      <c r="W23" s="14"/>
      <c r="X23" s="8" t="s">
        <v>50</v>
      </c>
      <c r="Y23" s="8" t="s">
        <v>51</v>
      </c>
      <c r="Z23" s="8" t="s">
        <v>51</v>
      </c>
      <c r="AA23" s="8" t="s">
        <v>51</v>
      </c>
      <c r="AB23" s="8" t="s">
        <v>51</v>
      </c>
      <c r="AC23" s="8" t="s">
        <v>51</v>
      </c>
      <c r="AD23" s="10" t="s">
        <v>126</v>
      </c>
      <c r="AE23" s="14">
        <v>39974</v>
      </c>
      <c r="AF23" s="13">
        <v>1143</v>
      </c>
      <c r="AG23" s="15">
        <v>41590</v>
      </c>
      <c r="AH23" s="8" t="s">
        <v>127</v>
      </c>
      <c r="AI23" s="8" t="s">
        <v>54</v>
      </c>
      <c r="AJ23" s="8" t="s">
        <v>51</v>
      </c>
      <c r="AK23" s="14"/>
      <c r="AL23" s="8" t="s">
        <v>55</v>
      </c>
      <c r="AM23" s="14">
        <v>43830</v>
      </c>
      <c r="AN23" s="14"/>
      <c r="AO23" s="14">
        <v>46022</v>
      </c>
      <c r="AP23" s="8" t="s">
        <v>51</v>
      </c>
      <c r="AQ23" s="8" t="s">
        <v>61</v>
      </c>
      <c r="AR23" s="8" t="s">
        <v>125</v>
      </c>
      <c r="AS23" s="16">
        <v>43543.500659722369</v>
      </c>
      <c r="AT23" s="14"/>
      <c r="AU23" s="8" t="s">
        <v>51</v>
      </c>
      <c r="AV23" s="12">
        <v>2247652</v>
      </c>
      <c r="AW23" s="12">
        <v>2247669</v>
      </c>
      <c r="AX23" s="12">
        <v>2372849</v>
      </c>
      <c r="AY23" s="12">
        <v>7819866</v>
      </c>
      <c r="AZ23" s="8" t="s">
        <v>56</v>
      </c>
    </row>
    <row r="24" spans="1:52" s="17" customFormat="1" ht="24.95" customHeight="1" x14ac:dyDescent="0.25">
      <c r="A24" s="8" t="s">
        <v>42</v>
      </c>
      <c r="B24" s="8" t="s">
        <v>43</v>
      </c>
      <c r="C24" s="8" t="s">
        <v>44</v>
      </c>
      <c r="D24" s="10">
        <v>23</v>
      </c>
      <c r="E24" s="11" t="s">
        <v>128</v>
      </c>
      <c r="F24" s="8" t="s">
        <v>46</v>
      </c>
      <c r="G24" s="8" t="s">
        <v>47</v>
      </c>
      <c r="H24" s="8" t="s">
        <v>48</v>
      </c>
      <c r="I24" s="12">
        <v>1945</v>
      </c>
      <c r="J24" s="12">
        <v>1945</v>
      </c>
      <c r="K24" s="8" t="s">
        <v>58</v>
      </c>
      <c r="L24" s="12">
        <v>2</v>
      </c>
      <c r="M24" s="12">
        <v>2</v>
      </c>
      <c r="N24" s="12">
        <v>1</v>
      </c>
      <c r="O24" s="12">
        <v>8</v>
      </c>
      <c r="P24" s="12">
        <v>8</v>
      </c>
      <c r="Q24" s="12">
        <v>36</v>
      </c>
      <c r="R24" s="13">
        <v>470.4</v>
      </c>
      <c r="S24" s="13">
        <v>470.4</v>
      </c>
      <c r="T24" s="13"/>
      <c r="U24" s="13"/>
      <c r="V24" s="13">
        <v>70</v>
      </c>
      <c r="W24" s="14">
        <v>41544</v>
      </c>
      <c r="X24" s="8" t="s">
        <v>50</v>
      </c>
      <c r="Y24" s="14"/>
      <c r="Z24" s="8" t="s">
        <v>51</v>
      </c>
      <c r="AA24" s="8" t="s">
        <v>51</v>
      </c>
      <c r="AB24" s="8" t="s">
        <v>51</v>
      </c>
      <c r="AC24" s="8" t="s">
        <v>51</v>
      </c>
      <c r="AD24" s="10" t="s">
        <v>129</v>
      </c>
      <c r="AE24" s="14">
        <v>40723</v>
      </c>
      <c r="AF24" s="13">
        <v>1037</v>
      </c>
      <c r="AG24" s="15">
        <v>41590</v>
      </c>
      <c r="AH24" s="8" t="s">
        <v>130</v>
      </c>
      <c r="AI24" s="8" t="s">
        <v>54</v>
      </c>
      <c r="AJ24" s="8" t="s">
        <v>51</v>
      </c>
      <c r="AK24" s="14"/>
      <c r="AL24" s="8" t="s">
        <v>55</v>
      </c>
      <c r="AM24" s="14">
        <v>43830</v>
      </c>
      <c r="AN24" s="14"/>
      <c r="AO24" s="14">
        <v>44561</v>
      </c>
      <c r="AP24" s="8" t="s">
        <v>51</v>
      </c>
      <c r="AQ24" s="8" t="s">
        <v>66</v>
      </c>
      <c r="AR24" s="8" t="s">
        <v>128</v>
      </c>
      <c r="AS24" s="16">
        <v>43543.500659722369</v>
      </c>
      <c r="AT24" s="14"/>
      <c r="AU24" s="8" t="s">
        <v>51</v>
      </c>
      <c r="AV24" s="12">
        <v>2247652</v>
      </c>
      <c r="AW24" s="12">
        <v>2247669</v>
      </c>
      <c r="AX24" s="12">
        <v>2372849</v>
      </c>
      <c r="AY24" s="12">
        <v>8442387</v>
      </c>
      <c r="AZ24" s="8" t="s">
        <v>56</v>
      </c>
    </row>
    <row r="25" spans="1:52" s="17" customFormat="1" ht="24.95" customHeight="1" x14ac:dyDescent="0.25">
      <c r="A25" s="8" t="s">
        <v>42</v>
      </c>
      <c r="B25" s="8" t="s">
        <v>43</v>
      </c>
      <c r="C25" s="8" t="s">
        <v>44</v>
      </c>
      <c r="D25" s="10">
        <v>24</v>
      </c>
      <c r="E25" s="11" t="s">
        <v>131</v>
      </c>
      <c r="F25" s="8" t="s">
        <v>46</v>
      </c>
      <c r="G25" s="8" t="s">
        <v>47</v>
      </c>
      <c r="H25" s="8" t="s">
        <v>48</v>
      </c>
      <c r="I25" s="12">
        <v>1945</v>
      </c>
      <c r="J25" s="12">
        <v>1945</v>
      </c>
      <c r="K25" s="8" t="s">
        <v>58</v>
      </c>
      <c r="L25" s="12">
        <v>3</v>
      </c>
      <c r="M25" s="12">
        <v>2</v>
      </c>
      <c r="N25" s="12">
        <v>6</v>
      </c>
      <c r="O25" s="12">
        <v>32</v>
      </c>
      <c r="P25" s="12">
        <v>32</v>
      </c>
      <c r="Q25" s="12">
        <v>75</v>
      </c>
      <c r="R25" s="13">
        <v>1104.3</v>
      </c>
      <c r="S25" s="13">
        <v>1104.3</v>
      </c>
      <c r="T25" s="13"/>
      <c r="U25" s="13"/>
      <c r="V25" s="13"/>
      <c r="W25" s="14"/>
      <c r="X25" s="8" t="s">
        <v>50</v>
      </c>
      <c r="Y25" s="14"/>
      <c r="Z25" s="8" t="s">
        <v>51</v>
      </c>
      <c r="AA25" s="8" t="s">
        <v>51</v>
      </c>
      <c r="AB25" s="8" t="s">
        <v>51</v>
      </c>
      <c r="AC25" s="8" t="s">
        <v>51</v>
      </c>
      <c r="AD25" s="10" t="s">
        <v>132</v>
      </c>
      <c r="AE25" s="14">
        <v>39121</v>
      </c>
      <c r="AF25" s="13">
        <v>800</v>
      </c>
      <c r="AG25" s="15">
        <v>41590</v>
      </c>
      <c r="AH25" s="8" t="s">
        <v>133</v>
      </c>
      <c r="AI25" s="8" t="s">
        <v>54</v>
      </c>
      <c r="AJ25" s="8" t="s">
        <v>51</v>
      </c>
      <c r="AK25" s="14"/>
      <c r="AL25" s="8" t="s">
        <v>55</v>
      </c>
      <c r="AM25" s="14">
        <v>43830</v>
      </c>
      <c r="AN25" s="14"/>
      <c r="AO25" s="14">
        <v>44561</v>
      </c>
      <c r="AP25" s="8" t="s">
        <v>51</v>
      </c>
      <c r="AQ25" s="8" t="s">
        <v>66</v>
      </c>
      <c r="AR25" s="8" t="s">
        <v>131</v>
      </c>
      <c r="AS25" s="16">
        <v>43543.500659722369</v>
      </c>
      <c r="AT25" s="14"/>
      <c r="AU25" s="8" t="s">
        <v>51</v>
      </c>
      <c r="AV25" s="12">
        <v>2247652</v>
      </c>
      <c r="AW25" s="12">
        <v>2247669</v>
      </c>
      <c r="AX25" s="12">
        <v>2372849</v>
      </c>
      <c r="AY25" s="12">
        <v>8959802</v>
      </c>
      <c r="AZ25" s="8" t="s">
        <v>56</v>
      </c>
    </row>
    <row r="26" spans="1:52" s="17" customFormat="1" ht="24.95" customHeight="1" x14ac:dyDescent="0.25">
      <c r="A26" s="8" t="s">
        <v>42</v>
      </c>
      <c r="B26" s="8" t="s">
        <v>43</v>
      </c>
      <c r="C26" s="8" t="s">
        <v>44</v>
      </c>
      <c r="D26" s="10">
        <v>25</v>
      </c>
      <c r="E26" s="11" t="s">
        <v>134</v>
      </c>
      <c r="F26" s="8" t="s">
        <v>46</v>
      </c>
      <c r="G26" s="8" t="s">
        <v>47</v>
      </c>
      <c r="H26" s="8" t="s">
        <v>48</v>
      </c>
      <c r="I26" s="12">
        <v>1945</v>
      </c>
      <c r="J26" s="12">
        <v>1945</v>
      </c>
      <c r="K26" s="8" t="s">
        <v>58</v>
      </c>
      <c r="L26" s="12">
        <v>3</v>
      </c>
      <c r="M26" s="12">
        <v>3</v>
      </c>
      <c r="N26" s="12">
        <v>4</v>
      </c>
      <c r="O26" s="12">
        <v>48</v>
      </c>
      <c r="P26" s="12">
        <v>48</v>
      </c>
      <c r="Q26" s="12">
        <v>124</v>
      </c>
      <c r="R26" s="13">
        <v>2031</v>
      </c>
      <c r="S26" s="13">
        <v>2031</v>
      </c>
      <c r="T26" s="13"/>
      <c r="U26" s="13"/>
      <c r="V26" s="13"/>
      <c r="W26" s="14"/>
      <c r="X26" s="8" t="s">
        <v>50</v>
      </c>
      <c r="Y26" s="8" t="s">
        <v>51</v>
      </c>
      <c r="Z26" s="8" t="s">
        <v>51</v>
      </c>
      <c r="AA26" s="8" t="s">
        <v>51</v>
      </c>
      <c r="AB26" s="8" t="s">
        <v>51</v>
      </c>
      <c r="AC26" s="8" t="s">
        <v>51</v>
      </c>
      <c r="AD26" s="10" t="s">
        <v>135</v>
      </c>
      <c r="AE26" s="14">
        <v>41205</v>
      </c>
      <c r="AF26" s="13">
        <v>1335</v>
      </c>
      <c r="AG26" s="15">
        <v>41607</v>
      </c>
      <c r="AH26" s="8" t="s">
        <v>136</v>
      </c>
      <c r="AI26" s="8" t="s">
        <v>54</v>
      </c>
      <c r="AJ26" s="8" t="s">
        <v>51</v>
      </c>
      <c r="AK26" s="8" t="s">
        <v>51</v>
      </c>
      <c r="AL26" s="8" t="s">
        <v>55</v>
      </c>
      <c r="AM26" s="14">
        <v>43830</v>
      </c>
      <c r="AN26" s="14"/>
      <c r="AO26" s="14">
        <v>44561</v>
      </c>
      <c r="AP26" s="8" t="s">
        <v>51</v>
      </c>
      <c r="AQ26" s="8" t="s">
        <v>66</v>
      </c>
      <c r="AR26" s="8" t="s">
        <v>134</v>
      </c>
      <c r="AS26" s="16">
        <v>43543.500659722369</v>
      </c>
      <c r="AT26" s="14"/>
      <c r="AU26" s="8" t="s">
        <v>51</v>
      </c>
      <c r="AV26" s="12">
        <v>2247652</v>
      </c>
      <c r="AW26" s="12">
        <v>2247669</v>
      </c>
      <c r="AX26" s="12">
        <v>2372849</v>
      </c>
      <c r="AY26" s="12">
        <v>7755239</v>
      </c>
      <c r="AZ26" s="8" t="s">
        <v>56</v>
      </c>
    </row>
    <row r="27" spans="1:52" ht="24.95" customHeight="1" x14ac:dyDescent="0.25">
      <c r="A27" s="8" t="s">
        <v>42</v>
      </c>
      <c r="B27" s="8" t="s">
        <v>43</v>
      </c>
      <c r="C27" s="8" t="s">
        <v>44</v>
      </c>
      <c r="D27" s="8">
        <v>26</v>
      </c>
      <c r="E27" s="18" t="s">
        <v>137</v>
      </c>
      <c r="F27" s="8" t="s">
        <v>46</v>
      </c>
      <c r="G27" s="8" t="s">
        <v>47</v>
      </c>
      <c r="H27" s="8" t="s">
        <v>48</v>
      </c>
      <c r="I27" s="12">
        <v>1945</v>
      </c>
      <c r="J27" s="12">
        <v>1945</v>
      </c>
      <c r="K27" s="8" t="s">
        <v>58</v>
      </c>
      <c r="L27" s="12">
        <v>2</v>
      </c>
      <c r="M27" s="12">
        <v>2</v>
      </c>
      <c r="N27" s="12">
        <v>1</v>
      </c>
      <c r="O27" s="12">
        <v>3</v>
      </c>
      <c r="P27" s="12">
        <v>3</v>
      </c>
      <c r="Q27" s="12">
        <v>13</v>
      </c>
      <c r="R27" s="13">
        <v>181.2</v>
      </c>
      <c r="S27" s="13">
        <v>181.2</v>
      </c>
      <c r="T27" s="13"/>
      <c r="U27" s="13"/>
      <c r="V27" s="13">
        <v>70</v>
      </c>
      <c r="W27" s="14">
        <v>41578</v>
      </c>
      <c r="X27" s="8" t="s">
        <v>50</v>
      </c>
      <c r="Y27" s="8" t="s">
        <v>51</v>
      </c>
      <c r="Z27" s="8" t="s">
        <v>51</v>
      </c>
      <c r="AA27" s="8" t="s">
        <v>51</v>
      </c>
      <c r="AB27" s="8" t="s">
        <v>51</v>
      </c>
      <c r="AC27" s="8" t="s">
        <v>51</v>
      </c>
      <c r="AD27" s="8" t="s">
        <v>138</v>
      </c>
      <c r="AE27" s="14">
        <v>40995</v>
      </c>
      <c r="AF27" s="13">
        <v>906</v>
      </c>
      <c r="AG27" s="14">
        <v>41607</v>
      </c>
      <c r="AH27" s="8" t="s">
        <v>139</v>
      </c>
      <c r="AI27" s="8" t="s">
        <v>54</v>
      </c>
      <c r="AJ27" s="8" t="s">
        <v>51</v>
      </c>
      <c r="AK27" s="8" t="s">
        <v>51</v>
      </c>
      <c r="AL27" s="8" t="s">
        <v>55</v>
      </c>
      <c r="AM27" s="14">
        <v>43830</v>
      </c>
      <c r="AN27" s="14"/>
      <c r="AO27" s="14">
        <v>44561</v>
      </c>
      <c r="AP27" s="8" t="s">
        <v>51</v>
      </c>
      <c r="AQ27" s="8" t="s">
        <v>66</v>
      </c>
      <c r="AR27" s="8" t="s">
        <v>137</v>
      </c>
      <c r="AS27" s="16">
        <v>43543.500659722369</v>
      </c>
      <c r="AT27" s="14"/>
      <c r="AU27" s="8" t="s">
        <v>51</v>
      </c>
      <c r="AV27" s="12">
        <v>2247652</v>
      </c>
      <c r="AW27" s="12">
        <v>2247669</v>
      </c>
      <c r="AX27" s="12">
        <v>2372849</v>
      </c>
      <c r="AY27" s="12">
        <v>7755217</v>
      </c>
      <c r="AZ27" s="8" t="s">
        <v>56</v>
      </c>
    </row>
    <row r="28" spans="1:52" s="17" customFormat="1" ht="24.95" customHeight="1" x14ac:dyDescent="0.25">
      <c r="A28" s="8" t="s">
        <v>42</v>
      </c>
      <c r="B28" s="8" t="s">
        <v>43</v>
      </c>
      <c r="C28" s="8" t="s">
        <v>44</v>
      </c>
      <c r="D28" s="10">
        <v>27</v>
      </c>
      <c r="E28" s="11" t="s">
        <v>140</v>
      </c>
      <c r="F28" s="8" t="s">
        <v>46</v>
      </c>
      <c r="G28" s="8" t="s">
        <v>47</v>
      </c>
      <c r="H28" s="8" t="s">
        <v>48</v>
      </c>
      <c r="I28" s="12">
        <v>1945</v>
      </c>
      <c r="J28" s="12">
        <v>1945</v>
      </c>
      <c r="K28" s="8" t="s">
        <v>58</v>
      </c>
      <c r="L28" s="12">
        <v>2</v>
      </c>
      <c r="M28" s="12">
        <v>2</v>
      </c>
      <c r="N28" s="12">
        <v>2</v>
      </c>
      <c r="O28" s="12">
        <v>4</v>
      </c>
      <c r="P28" s="12">
        <v>4</v>
      </c>
      <c r="Q28" s="12">
        <v>13</v>
      </c>
      <c r="R28" s="13">
        <v>146.9</v>
      </c>
      <c r="S28" s="13">
        <v>146.9</v>
      </c>
      <c r="T28" s="13"/>
      <c r="U28" s="13"/>
      <c r="V28" s="13">
        <v>70</v>
      </c>
      <c r="W28" s="14">
        <v>41578</v>
      </c>
      <c r="X28" s="8" t="s">
        <v>50</v>
      </c>
      <c r="Y28" s="8" t="s">
        <v>51</v>
      </c>
      <c r="Z28" s="8" t="s">
        <v>51</v>
      </c>
      <c r="AA28" s="8" t="s">
        <v>51</v>
      </c>
      <c r="AB28" s="8" t="s">
        <v>51</v>
      </c>
      <c r="AC28" s="8" t="s">
        <v>51</v>
      </c>
      <c r="AD28" s="10" t="s">
        <v>141</v>
      </c>
      <c r="AE28" s="14">
        <v>41621</v>
      </c>
      <c r="AF28" s="13">
        <v>1640</v>
      </c>
      <c r="AG28" s="15">
        <v>41607</v>
      </c>
      <c r="AH28" s="8" t="s">
        <v>142</v>
      </c>
      <c r="AI28" s="8" t="s">
        <v>54</v>
      </c>
      <c r="AJ28" s="8" t="s">
        <v>51</v>
      </c>
      <c r="AK28" s="8" t="s">
        <v>51</v>
      </c>
      <c r="AL28" s="8" t="s">
        <v>55</v>
      </c>
      <c r="AM28" s="14">
        <v>43830</v>
      </c>
      <c r="AN28" s="14"/>
      <c r="AO28" s="14">
        <v>45657</v>
      </c>
      <c r="AP28" s="8" t="s">
        <v>51</v>
      </c>
      <c r="AQ28" s="8" t="s">
        <v>51</v>
      </c>
      <c r="AR28" s="8" t="s">
        <v>140</v>
      </c>
      <c r="AS28" s="16">
        <v>43543.500659722369</v>
      </c>
      <c r="AT28" s="14"/>
      <c r="AU28" s="8" t="s">
        <v>51</v>
      </c>
      <c r="AV28" s="12">
        <v>2247652</v>
      </c>
      <c r="AW28" s="12">
        <v>2247669</v>
      </c>
      <c r="AX28" s="12">
        <v>2372849</v>
      </c>
      <c r="AY28" s="12">
        <v>7960819</v>
      </c>
      <c r="AZ28" s="8" t="s">
        <v>56</v>
      </c>
    </row>
    <row r="29" spans="1:52" s="17" customFormat="1" ht="24.95" customHeight="1" x14ac:dyDescent="0.25">
      <c r="A29" s="8" t="s">
        <v>42</v>
      </c>
      <c r="B29" s="8" t="s">
        <v>43</v>
      </c>
      <c r="C29" s="8" t="s">
        <v>44</v>
      </c>
      <c r="D29" s="10">
        <v>28</v>
      </c>
      <c r="E29" s="11" t="s">
        <v>143</v>
      </c>
      <c r="F29" s="8" t="s">
        <v>46</v>
      </c>
      <c r="G29" s="8" t="s">
        <v>47</v>
      </c>
      <c r="H29" s="8" t="s">
        <v>48</v>
      </c>
      <c r="I29" s="12">
        <v>1945</v>
      </c>
      <c r="J29" s="12">
        <v>1945</v>
      </c>
      <c r="K29" s="8" t="s">
        <v>58</v>
      </c>
      <c r="L29" s="12">
        <v>2</v>
      </c>
      <c r="M29" s="12">
        <v>2</v>
      </c>
      <c r="N29" s="12">
        <v>2</v>
      </c>
      <c r="O29" s="12">
        <v>4</v>
      </c>
      <c r="P29" s="12">
        <v>4</v>
      </c>
      <c r="Q29" s="12">
        <v>9</v>
      </c>
      <c r="R29" s="13">
        <v>147.30000000000001</v>
      </c>
      <c r="S29" s="13">
        <v>145.69999999999999</v>
      </c>
      <c r="T29" s="13"/>
      <c r="U29" s="13"/>
      <c r="V29" s="13">
        <v>70</v>
      </c>
      <c r="W29" s="14">
        <v>41578</v>
      </c>
      <c r="X29" s="8" t="s">
        <v>50</v>
      </c>
      <c r="Y29" s="8" t="s">
        <v>51</v>
      </c>
      <c r="Z29" s="8" t="s">
        <v>51</v>
      </c>
      <c r="AA29" s="8" t="s">
        <v>51</v>
      </c>
      <c r="AB29" s="8" t="s">
        <v>51</v>
      </c>
      <c r="AC29" s="8" t="s">
        <v>51</v>
      </c>
      <c r="AD29" s="10" t="s">
        <v>144</v>
      </c>
      <c r="AE29" s="14">
        <v>42214</v>
      </c>
      <c r="AF29" s="13">
        <v>1643</v>
      </c>
      <c r="AG29" s="15">
        <v>41607</v>
      </c>
      <c r="AH29" s="8" t="s">
        <v>145</v>
      </c>
      <c r="AI29" s="8" t="s">
        <v>54</v>
      </c>
      <c r="AJ29" s="8" t="s">
        <v>51</v>
      </c>
      <c r="AK29" s="14"/>
      <c r="AL29" s="8" t="s">
        <v>55</v>
      </c>
      <c r="AM29" s="14">
        <v>43830</v>
      </c>
      <c r="AN29" s="14"/>
      <c r="AO29" s="14">
        <v>46022</v>
      </c>
      <c r="AP29" s="8" t="s">
        <v>51</v>
      </c>
      <c r="AQ29" s="8" t="s">
        <v>61</v>
      </c>
      <c r="AR29" s="8" t="s">
        <v>143</v>
      </c>
      <c r="AS29" s="16">
        <v>43543.500659722369</v>
      </c>
      <c r="AT29" s="14"/>
      <c r="AU29" s="8" t="s">
        <v>51</v>
      </c>
      <c r="AV29" s="12">
        <v>2247652</v>
      </c>
      <c r="AW29" s="12">
        <v>2247669</v>
      </c>
      <c r="AX29" s="12">
        <v>2372849</v>
      </c>
      <c r="AY29" s="12">
        <v>7960854</v>
      </c>
      <c r="AZ29" s="8" t="s">
        <v>56</v>
      </c>
    </row>
    <row r="30" spans="1:52" s="17" customFormat="1" ht="24.95" customHeight="1" x14ac:dyDescent="0.25">
      <c r="A30" s="8" t="s">
        <v>42</v>
      </c>
      <c r="B30" s="8" t="s">
        <v>43</v>
      </c>
      <c r="C30" s="8" t="s">
        <v>44</v>
      </c>
      <c r="D30" s="10">
        <v>29</v>
      </c>
      <c r="E30" s="11" t="s">
        <v>146</v>
      </c>
      <c r="F30" s="8" t="s">
        <v>46</v>
      </c>
      <c r="G30" s="8" t="s">
        <v>47</v>
      </c>
      <c r="H30" s="8" t="s">
        <v>48</v>
      </c>
      <c r="I30" s="12">
        <v>1945</v>
      </c>
      <c r="J30" s="12">
        <v>1945</v>
      </c>
      <c r="K30" s="8" t="s">
        <v>147</v>
      </c>
      <c r="L30" s="12">
        <v>2</v>
      </c>
      <c r="M30" s="12">
        <v>2</v>
      </c>
      <c r="N30" s="12">
        <v>2</v>
      </c>
      <c r="O30" s="12">
        <v>5</v>
      </c>
      <c r="P30" s="12">
        <v>4</v>
      </c>
      <c r="Q30" s="12">
        <v>17</v>
      </c>
      <c r="R30" s="13">
        <v>157.4</v>
      </c>
      <c r="S30" s="13">
        <v>157.4</v>
      </c>
      <c r="T30" s="13"/>
      <c r="U30" s="13"/>
      <c r="V30" s="13">
        <v>70</v>
      </c>
      <c r="W30" s="14">
        <v>41638</v>
      </c>
      <c r="X30" s="8" t="s">
        <v>50</v>
      </c>
      <c r="Y30" s="8" t="s">
        <v>51</v>
      </c>
      <c r="Z30" s="8" t="s">
        <v>51</v>
      </c>
      <c r="AA30" s="8" t="s">
        <v>51</v>
      </c>
      <c r="AB30" s="8" t="s">
        <v>51</v>
      </c>
      <c r="AC30" s="8" t="s">
        <v>51</v>
      </c>
      <c r="AD30" s="10" t="s">
        <v>148</v>
      </c>
      <c r="AE30" s="14">
        <v>42285</v>
      </c>
      <c r="AF30" s="13">
        <v>2575</v>
      </c>
      <c r="AG30" s="15">
        <v>41688</v>
      </c>
      <c r="AH30" s="8" t="s">
        <v>149</v>
      </c>
      <c r="AI30" s="8" t="s">
        <v>54</v>
      </c>
      <c r="AJ30" s="8" t="s">
        <v>51</v>
      </c>
      <c r="AK30" s="14"/>
      <c r="AL30" s="8" t="s">
        <v>55</v>
      </c>
      <c r="AM30" s="14">
        <v>43830</v>
      </c>
      <c r="AN30" s="14"/>
      <c r="AO30" s="14">
        <v>46022</v>
      </c>
      <c r="AP30" s="8" t="s">
        <v>51</v>
      </c>
      <c r="AQ30" s="8" t="s">
        <v>61</v>
      </c>
      <c r="AR30" s="8" t="s">
        <v>146</v>
      </c>
      <c r="AS30" s="16">
        <v>43543.500659722369</v>
      </c>
      <c r="AT30" s="14"/>
      <c r="AU30" s="8" t="s">
        <v>51</v>
      </c>
      <c r="AV30" s="12">
        <v>2247652</v>
      </c>
      <c r="AW30" s="12">
        <v>2247669</v>
      </c>
      <c r="AX30" s="12">
        <v>2372849</v>
      </c>
      <c r="AY30" s="12">
        <v>9089813</v>
      </c>
      <c r="AZ30" s="8" t="s">
        <v>56</v>
      </c>
    </row>
    <row r="31" spans="1:52" s="17" customFormat="1" ht="24.95" customHeight="1" x14ac:dyDescent="0.25">
      <c r="A31" s="8" t="s">
        <v>42</v>
      </c>
      <c r="B31" s="8" t="s">
        <v>43</v>
      </c>
      <c r="C31" s="8" t="s">
        <v>44</v>
      </c>
      <c r="D31" s="10">
        <v>30</v>
      </c>
      <c r="E31" s="11" t="s">
        <v>150</v>
      </c>
      <c r="F31" s="8" t="s">
        <v>46</v>
      </c>
      <c r="G31" s="8" t="s">
        <v>47</v>
      </c>
      <c r="H31" s="8" t="s">
        <v>48</v>
      </c>
      <c r="I31" s="12">
        <v>1955</v>
      </c>
      <c r="J31" s="12">
        <v>1955</v>
      </c>
      <c r="K31" s="8" t="s">
        <v>58</v>
      </c>
      <c r="L31" s="12">
        <v>2</v>
      </c>
      <c r="M31" s="12">
        <v>2</v>
      </c>
      <c r="N31" s="12">
        <v>2</v>
      </c>
      <c r="O31" s="12">
        <v>8</v>
      </c>
      <c r="P31" s="12">
        <v>8</v>
      </c>
      <c r="Q31" s="12">
        <v>27</v>
      </c>
      <c r="R31" s="13">
        <v>387.9</v>
      </c>
      <c r="S31" s="13">
        <v>387.9</v>
      </c>
      <c r="T31" s="13"/>
      <c r="U31" s="13"/>
      <c r="V31" s="13">
        <v>70</v>
      </c>
      <c r="W31" s="14">
        <v>41638</v>
      </c>
      <c r="X31" s="8" t="s">
        <v>151</v>
      </c>
      <c r="Y31" s="14">
        <v>33653</v>
      </c>
      <c r="Z31" s="8" t="s">
        <v>152</v>
      </c>
      <c r="AA31" s="8" t="s">
        <v>153</v>
      </c>
      <c r="AB31" s="8" t="s">
        <v>51</v>
      </c>
      <c r="AC31" s="8" t="s">
        <v>51</v>
      </c>
      <c r="AD31" s="10" t="s">
        <v>154</v>
      </c>
      <c r="AE31" s="14">
        <v>39903</v>
      </c>
      <c r="AF31" s="13">
        <v>1100</v>
      </c>
      <c r="AG31" s="15">
        <v>41715</v>
      </c>
      <c r="AH31" s="8" t="s">
        <v>155</v>
      </c>
      <c r="AI31" s="8" t="s">
        <v>54</v>
      </c>
      <c r="AJ31" s="8" t="s">
        <v>51</v>
      </c>
      <c r="AK31" s="14"/>
      <c r="AL31" s="8" t="s">
        <v>156</v>
      </c>
      <c r="AM31" s="14">
        <v>43830</v>
      </c>
      <c r="AN31" s="14"/>
      <c r="AO31" s="14">
        <v>46022</v>
      </c>
      <c r="AP31" s="8" t="s">
        <v>51</v>
      </c>
      <c r="AQ31" s="8" t="s">
        <v>61</v>
      </c>
      <c r="AR31" s="8" t="s">
        <v>150</v>
      </c>
      <c r="AS31" s="16">
        <v>43543.500659722369</v>
      </c>
      <c r="AT31" s="14"/>
      <c r="AU31" s="8" t="s">
        <v>51</v>
      </c>
      <c r="AV31" s="12">
        <v>2247652</v>
      </c>
      <c r="AW31" s="12">
        <v>2247669</v>
      </c>
      <c r="AX31" s="12">
        <v>2372849</v>
      </c>
      <c r="AY31" s="12">
        <v>7822054</v>
      </c>
      <c r="AZ31" s="8" t="s">
        <v>56</v>
      </c>
    </row>
    <row r="32" spans="1:52" s="17" customFormat="1" ht="24.95" customHeight="1" x14ac:dyDescent="0.25">
      <c r="A32" s="8" t="s">
        <v>42</v>
      </c>
      <c r="B32" s="8" t="s">
        <v>43</v>
      </c>
      <c r="C32" s="8" t="s">
        <v>44</v>
      </c>
      <c r="D32" s="10">
        <v>31</v>
      </c>
      <c r="E32" s="11" t="s">
        <v>157</v>
      </c>
      <c r="F32" s="8" t="s">
        <v>46</v>
      </c>
      <c r="G32" s="8" t="s">
        <v>47</v>
      </c>
      <c r="H32" s="8" t="s">
        <v>48</v>
      </c>
      <c r="I32" s="12">
        <v>1957</v>
      </c>
      <c r="J32" s="12">
        <v>1957</v>
      </c>
      <c r="K32" s="8" t="s">
        <v>58</v>
      </c>
      <c r="L32" s="12">
        <v>1</v>
      </c>
      <c r="M32" s="12">
        <v>1</v>
      </c>
      <c r="N32" s="12">
        <v>1</v>
      </c>
      <c r="O32" s="12">
        <v>4</v>
      </c>
      <c r="P32" s="12">
        <v>4</v>
      </c>
      <c r="Q32" s="12">
        <v>8</v>
      </c>
      <c r="R32" s="13">
        <v>192.7</v>
      </c>
      <c r="S32" s="13">
        <v>192.7</v>
      </c>
      <c r="T32" s="13"/>
      <c r="U32" s="13"/>
      <c r="V32" s="13">
        <v>70</v>
      </c>
      <c r="W32" s="14">
        <v>41638</v>
      </c>
      <c r="X32" s="8" t="s">
        <v>50</v>
      </c>
      <c r="Y32" s="14"/>
      <c r="Z32" s="8" t="s">
        <v>51</v>
      </c>
      <c r="AA32" s="8" t="s">
        <v>51</v>
      </c>
      <c r="AB32" s="8" t="s">
        <v>51</v>
      </c>
      <c r="AC32" s="8" t="s">
        <v>51</v>
      </c>
      <c r="AD32" s="10" t="s">
        <v>158</v>
      </c>
      <c r="AE32" s="14">
        <v>39322</v>
      </c>
      <c r="AF32" s="13">
        <v>1150</v>
      </c>
      <c r="AG32" s="15">
        <v>41715</v>
      </c>
      <c r="AH32" s="8" t="s">
        <v>159</v>
      </c>
      <c r="AI32" s="8" t="s">
        <v>54</v>
      </c>
      <c r="AJ32" s="8" t="s">
        <v>51</v>
      </c>
      <c r="AK32" s="14"/>
      <c r="AL32" s="8" t="s">
        <v>55</v>
      </c>
      <c r="AM32" s="14">
        <v>43830</v>
      </c>
      <c r="AN32" s="14"/>
      <c r="AO32" s="14">
        <v>46022</v>
      </c>
      <c r="AP32" s="8" t="s">
        <v>51</v>
      </c>
      <c r="AQ32" s="8" t="s">
        <v>61</v>
      </c>
      <c r="AR32" s="8" t="s">
        <v>157</v>
      </c>
      <c r="AS32" s="16">
        <v>43543.500659722369</v>
      </c>
      <c r="AT32" s="14"/>
      <c r="AU32" s="8" t="s">
        <v>51</v>
      </c>
      <c r="AV32" s="12">
        <v>2247652</v>
      </c>
      <c r="AW32" s="12">
        <v>2247669</v>
      </c>
      <c r="AX32" s="12">
        <v>2372849</v>
      </c>
      <c r="AY32" s="12">
        <v>7725853</v>
      </c>
      <c r="AZ32" s="8" t="s">
        <v>56</v>
      </c>
    </row>
    <row r="33" spans="1:52" s="17" customFormat="1" ht="24.95" customHeight="1" x14ac:dyDescent="0.25">
      <c r="A33" s="8" t="s">
        <v>42</v>
      </c>
      <c r="B33" s="8" t="s">
        <v>43</v>
      </c>
      <c r="C33" s="8" t="s">
        <v>44</v>
      </c>
      <c r="D33" s="10">
        <v>32</v>
      </c>
      <c r="E33" s="11" t="s">
        <v>160</v>
      </c>
      <c r="F33" s="8" t="s">
        <v>46</v>
      </c>
      <c r="G33" s="8" t="s">
        <v>47</v>
      </c>
      <c r="H33" s="8" t="s">
        <v>48</v>
      </c>
      <c r="I33" s="12">
        <v>1945</v>
      </c>
      <c r="J33" s="12">
        <v>1945</v>
      </c>
      <c r="K33" s="8" t="s">
        <v>58</v>
      </c>
      <c r="L33" s="12">
        <v>3</v>
      </c>
      <c r="M33" s="12">
        <v>3</v>
      </c>
      <c r="N33" s="12">
        <v>2</v>
      </c>
      <c r="O33" s="12">
        <v>17</v>
      </c>
      <c r="P33" s="12">
        <v>17</v>
      </c>
      <c r="Q33" s="12">
        <v>45</v>
      </c>
      <c r="R33" s="13">
        <v>644.29999999999995</v>
      </c>
      <c r="S33" s="13">
        <v>642.1</v>
      </c>
      <c r="T33" s="13"/>
      <c r="U33" s="13"/>
      <c r="V33" s="13"/>
      <c r="W33" s="14"/>
      <c r="X33" s="8" t="s">
        <v>50</v>
      </c>
      <c r="Y33" s="14"/>
      <c r="Z33" s="8" t="s">
        <v>51</v>
      </c>
      <c r="AA33" s="8" t="s">
        <v>51</v>
      </c>
      <c r="AB33" s="8" t="s">
        <v>51</v>
      </c>
      <c r="AC33" s="8" t="s">
        <v>51</v>
      </c>
      <c r="AD33" s="10" t="s">
        <v>161</v>
      </c>
      <c r="AE33" s="14">
        <v>41551</v>
      </c>
      <c r="AF33" s="13">
        <v>1808</v>
      </c>
      <c r="AG33" s="15">
        <v>41718</v>
      </c>
      <c r="AH33" s="8" t="s">
        <v>162</v>
      </c>
      <c r="AI33" s="8" t="s">
        <v>54</v>
      </c>
      <c r="AJ33" s="8" t="s">
        <v>51</v>
      </c>
      <c r="AK33" s="14"/>
      <c r="AL33" s="8" t="s">
        <v>55</v>
      </c>
      <c r="AM33" s="14">
        <v>43830</v>
      </c>
      <c r="AN33" s="14"/>
      <c r="AO33" s="14">
        <v>46022</v>
      </c>
      <c r="AP33" s="8" t="s">
        <v>51</v>
      </c>
      <c r="AQ33" s="8" t="s">
        <v>61</v>
      </c>
      <c r="AR33" s="8" t="s">
        <v>160</v>
      </c>
      <c r="AS33" s="16">
        <v>43543.500659722369</v>
      </c>
      <c r="AT33" s="14"/>
      <c r="AU33" s="8" t="s">
        <v>51</v>
      </c>
      <c r="AV33" s="12">
        <v>2247652</v>
      </c>
      <c r="AW33" s="12">
        <v>2247669</v>
      </c>
      <c r="AX33" s="12">
        <v>2372849</v>
      </c>
      <c r="AY33" s="12">
        <v>8572296</v>
      </c>
      <c r="AZ33" s="8" t="s">
        <v>56</v>
      </c>
    </row>
    <row r="34" spans="1:52" s="17" customFormat="1" ht="24.95" customHeight="1" x14ac:dyDescent="0.25">
      <c r="A34" s="8" t="s">
        <v>42</v>
      </c>
      <c r="B34" s="8" t="s">
        <v>43</v>
      </c>
      <c r="C34" s="8" t="s">
        <v>44</v>
      </c>
      <c r="D34" s="10">
        <v>33</v>
      </c>
      <c r="E34" s="11" t="s">
        <v>163</v>
      </c>
      <c r="F34" s="8" t="s">
        <v>46</v>
      </c>
      <c r="G34" s="8" t="s">
        <v>47</v>
      </c>
      <c r="H34" s="8" t="s">
        <v>48</v>
      </c>
      <c r="I34" s="12">
        <v>1945</v>
      </c>
      <c r="J34" s="12">
        <v>1945</v>
      </c>
      <c r="K34" s="8" t="s">
        <v>58</v>
      </c>
      <c r="L34" s="12">
        <v>2</v>
      </c>
      <c r="M34" s="12">
        <v>2</v>
      </c>
      <c r="N34" s="12">
        <v>2</v>
      </c>
      <c r="O34" s="12">
        <v>5</v>
      </c>
      <c r="P34" s="12">
        <v>5</v>
      </c>
      <c r="Q34" s="12">
        <v>17</v>
      </c>
      <c r="R34" s="13">
        <v>205.6</v>
      </c>
      <c r="S34" s="13">
        <v>193.2</v>
      </c>
      <c r="T34" s="13"/>
      <c r="U34" s="13"/>
      <c r="V34" s="13"/>
      <c r="W34" s="14"/>
      <c r="X34" s="8" t="s">
        <v>50</v>
      </c>
      <c r="Y34" s="14"/>
      <c r="Z34" s="8" t="s">
        <v>51</v>
      </c>
      <c r="AA34" s="8" t="s">
        <v>51</v>
      </c>
      <c r="AB34" s="8" t="s">
        <v>51</v>
      </c>
      <c r="AC34" s="8" t="s">
        <v>51</v>
      </c>
      <c r="AD34" s="10" t="s">
        <v>164</v>
      </c>
      <c r="AE34" s="14">
        <v>42039</v>
      </c>
      <c r="AF34" s="13">
        <v>1984</v>
      </c>
      <c r="AG34" s="15">
        <v>41726</v>
      </c>
      <c r="AH34" s="8" t="s">
        <v>165</v>
      </c>
      <c r="AI34" s="8" t="s">
        <v>54</v>
      </c>
      <c r="AJ34" s="8" t="s">
        <v>51</v>
      </c>
      <c r="AK34" s="14"/>
      <c r="AL34" s="8" t="s">
        <v>55</v>
      </c>
      <c r="AM34" s="14">
        <v>45291</v>
      </c>
      <c r="AN34" s="14"/>
      <c r="AO34" s="14">
        <v>44561</v>
      </c>
      <c r="AP34" s="8" t="s">
        <v>51</v>
      </c>
      <c r="AQ34" s="8" t="s">
        <v>51</v>
      </c>
      <c r="AR34" s="8" t="s">
        <v>163</v>
      </c>
      <c r="AS34" s="16">
        <v>43543.500659722369</v>
      </c>
      <c r="AT34" s="14"/>
      <c r="AU34" s="8" t="s">
        <v>51</v>
      </c>
      <c r="AV34" s="12">
        <v>2247652</v>
      </c>
      <c r="AW34" s="12">
        <v>2247669</v>
      </c>
      <c r="AX34" s="12">
        <v>2372849</v>
      </c>
      <c r="AY34" s="12">
        <v>7688964</v>
      </c>
      <c r="AZ34" s="8" t="s">
        <v>56</v>
      </c>
    </row>
    <row r="35" spans="1:52" s="17" customFormat="1" ht="24.95" customHeight="1" x14ac:dyDescent="0.25">
      <c r="A35" s="8" t="s">
        <v>42</v>
      </c>
      <c r="B35" s="8" t="s">
        <v>43</v>
      </c>
      <c r="C35" s="8" t="s">
        <v>44</v>
      </c>
      <c r="D35" s="10">
        <v>34</v>
      </c>
      <c r="E35" s="11" t="s">
        <v>166</v>
      </c>
      <c r="F35" s="8" t="s">
        <v>46</v>
      </c>
      <c r="G35" s="8" t="s">
        <v>47</v>
      </c>
      <c r="H35" s="8" t="s">
        <v>48</v>
      </c>
      <c r="I35" s="12">
        <v>1945</v>
      </c>
      <c r="J35" s="12">
        <v>1945</v>
      </c>
      <c r="K35" s="8" t="s">
        <v>58</v>
      </c>
      <c r="L35" s="12">
        <v>2</v>
      </c>
      <c r="M35" s="12">
        <v>2</v>
      </c>
      <c r="N35" s="12">
        <v>1</v>
      </c>
      <c r="O35" s="12">
        <v>12</v>
      </c>
      <c r="P35" s="12">
        <v>12</v>
      </c>
      <c r="Q35" s="12">
        <v>30</v>
      </c>
      <c r="R35" s="13">
        <v>556.79999999999995</v>
      </c>
      <c r="S35" s="13">
        <v>427.9</v>
      </c>
      <c r="T35" s="13"/>
      <c r="U35" s="13"/>
      <c r="V35" s="13"/>
      <c r="W35" s="14"/>
      <c r="X35" s="8" t="s">
        <v>50</v>
      </c>
      <c r="Y35" s="8" t="s">
        <v>51</v>
      </c>
      <c r="Z35" s="8" t="s">
        <v>51</v>
      </c>
      <c r="AA35" s="8" t="s">
        <v>51</v>
      </c>
      <c r="AB35" s="8" t="s">
        <v>51</v>
      </c>
      <c r="AC35" s="8" t="s">
        <v>51</v>
      </c>
      <c r="AD35" s="10" t="s">
        <v>167</v>
      </c>
      <c r="AE35" s="14">
        <v>41052</v>
      </c>
      <c r="AF35" s="13">
        <v>1966.9</v>
      </c>
      <c r="AG35" s="15">
        <v>41731</v>
      </c>
      <c r="AH35" s="8" t="s">
        <v>168</v>
      </c>
      <c r="AI35" s="8" t="s">
        <v>54</v>
      </c>
      <c r="AJ35" s="8" t="s">
        <v>51</v>
      </c>
      <c r="AK35" s="14"/>
      <c r="AL35" s="8" t="s">
        <v>55</v>
      </c>
      <c r="AM35" s="14">
        <v>45291</v>
      </c>
      <c r="AN35" s="14"/>
      <c r="AO35" s="14">
        <v>44926</v>
      </c>
      <c r="AP35" s="8" t="s">
        <v>51</v>
      </c>
      <c r="AQ35" s="8" t="s">
        <v>51</v>
      </c>
      <c r="AR35" s="8" t="s">
        <v>166</v>
      </c>
      <c r="AS35" s="16">
        <v>43543.500659722369</v>
      </c>
      <c r="AT35" s="14"/>
      <c r="AU35" s="8" t="s">
        <v>51</v>
      </c>
      <c r="AV35" s="12">
        <v>2247652</v>
      </c>
      <c r="AW35" s="12">
        <v>2247669</v>
      </c>
      <c r="AX35" s="12">
        <v>2372849</v>
      </c>
      <c r="AY35" s="12">
        <v>7693824</v>
      </c>
      <c r="AZ35" s="8" t="s">
        <v>56</v>
      </c>
    </row>
    <row r="36" spans="1:52" s="17" customFormat="1" ht="24.95" customHeight="1" x14ac:dyDescent="0.25">
      <c r="A36" s="8" t="s">
        <v>42</v>
      </c>
      <c r="B36" s="8" t="s">
        <v>43</v>
      </c>
      <c r="C36" s="8" t="s">
        <v>44</v>
      </c>
      <c r="D36" s="10">
        <v>35</v>
      </c>
      <c r="E36" s="11" t="s">
        <v>169</v>
      </c>
      <c r="F36" s="8" t="s">
        <v>46</v>
      </c>
      <c r="G36" s="8" t="s">
        <v>47</v>
      </c>
      <c r="H36" s="8" t="s">
        <v>48</v>
      </c>
      <c r="I36" s="12">
        <v>1945</v>
      </c>
      <c r="J36" s="12">
        <v>1945</v>
      </c>
      <c r="K36" s="8" t="s">
        <v>58</v>
      </c>
      <c r="L36" s="12">
        <v>3</v>
      </c>
      <c r="M36" s="12">
        <v>3</v>
      </c>
      <c r="N36" s="12">
        <v>1</v>
      </c>
      <c r="O36" s="12">
        <v>4</v>
      </c>
      <c r="P36" s="12">
        <v>4</v>
      </c>
      <c r="Q36" s="12">
        <v>15</v>
      </c>
      <c r="R36" s="13">
        <v>269.39999999999998</v>
      </c>
      <c r="S36" s="13">
        <v>159.4</v>
      </c>
      <c r="T36" s="13"/>
      <c r="U36" s="13"/>
      <c r="V36" s="13">
        <v>70</v>
      </c>
      <c r="W36" s="14">
        <v>41740</v>
      </c>
      <c r="X36" s="8" t="s">
        <v>50</v>
      </c>
      <c r="Y36" s="14"/>
      <c r="Z36" s="8" t="s">
        <v>51</v>
      </c>
      <c r="AA36" s="8" t="s">
        <v>51</v>
      </c>
      <c r="AB36" s="8" t="s">
        <v>51</v>
      </c>
      <c r="AC36" s="8" t="s">
        <v>51</v>
      </c>
      <c r="AD36" s="10" t="s">
        <v>170</v>
      </c>
      <c r="AE36" s="14">
        <v>39840</v>
      </c>
      <c r="AF36" s="13">
        <v>659</v>
      </c>
      <c r="AG36" s="15">
        <v>41780</v>
      </c>
      <c r="AH36" s="8" t="s">
        <v>171</v>
      </c>
      <c r="AI36" s="8" t="s">
        <v>54</v>
      </c>
      <c r="AJ36" s="8" t="s">
        <v>51</v>
      </c>
      <c r="AK36" s="14"/>
      <c r="AL36" s="8" t="s">
        <v>55</v>
      </c>
      <c r="AM36" s="14">
        <v>45291</v>
      </c>
      <c r="AN36" s="14"/>
      <c r="AO36" s="14">
        <v>46022</v>
      </c>
      <c r="AP36" s="8" t="s">
        <v>51</v>
      </c>
      <c r="AQ36" s="8" t="s">
        <v>61</v>
      </c>
      <c r="AR36" s="8" t="s">
        <v>169</v>
      </c>
      <c r="AS36" s="16">
        <v>43543.500659722369</v>
      </c>
      <c r="AT36" s="14"/>
      <c r="AU36" s="8" t="s">
        <v>51</v>
      </c>
      <c r="AV36" s="12">
        <v>2247652</v>
      </c>
      <c r="AW36" s="12">
        <v>2247669</v>
      </c>
      <c r="AX36" s="12">
        <v>2372849</v>
      </c>
      <c r="AY36" s="12">
        <v>7746633</v>
      </c>
      <c r="AZ36" s="8" t="s">
        <v>56</v>
      </c>
    </row>
    <row r="37" spans="1:52" s="17" customFormat="1" ht="24.95" customHeight="1" x14ac:dyDescent="0.25">
      <c r="A37" s="8" t="s">
        <v>42</v>
      </c>
      <c r="B37" s="8" t="s">
        <v>43</v>
      </c>
      <c r="C37" s="8" t="s">
        <v>44</v>
      </c>
      <c r="D37" s="10">
        <v>37</v>
      </c>
      <c r="E37" s="11" t="s">
        <v>172</v>
      </c>
      <c r="F37" s="8" t="s">
        <v>46</v>
      </c>
      <c r="G37" s="8" t="s">
        <v>47</v>
      </c>
      <c r="H37" s="8" t="s">
        <v>48</v>
      </c>
      <c r="I37" s="12">
        <v>1945</v>
      </c>
      <c r="J37" s="12">
        <v>1945</v>
      </c>
      <c r="K37" s="8" t="s">
        <v>97</v>
      </c>
      <c r="L37" s="12">
        <v>2</v>
      </c>
      <c r="M37" s="12">
        <v>2</v>
      </c>
      <c r="N37" s="12">
        <v>2</v>
      </c>
      <c r="O37" s="12">
        <v>6</v>
      </c>
      <c r="P37" s="12">
        <v>6</v>
      </c>
      <c r="Q37" s="12">
        <v>13</v>
      </c>
      <c r="R37" s="13">
        <v>261.89999999999998</v>
      </c>
      <c r="S37" s="13">
        <v>261.89999999999998</v>
      </c>
      <c r="T37" s="13"/>
      <c r="U37" s="13"/>
      <c r="V37" s="13"/>
      <c r="W37" s="14"/>
      <c r="X37" s="8" t="s">
        <v>50</v>
      </c>
      <c r="Y37" s="14"/>
      <c r="Z37" s="8" t="s">
        <v>51</v>
      </c>
      <c r="AA37" s="8" t="s">
        <v>51</v>
      </c>
      <c r="AB37" s="8" t="s">
        <v>51</v>
      </c>
      <c r="AC37" s="8" t="s">
        <v>51</v>
      </c>
      <c r="AD37" s="10" t="s">
        <v>173</v>
      </c>
      <c r="AE37" s="14">
        <v>41880</v>
      </c>
      <c r="AF37" s="13">
        <v>1552</v>
      </c>
      <c r="AG37" s="15">
        <v>41800</v>
      </c>
      <c r="AH37" s="8" t="s">
        <v>174</v>
      </c>
      <c r="AI37" s="8" t="s">
        <v>54</v>
      </c>
      <c r="AJ37" s="8" t="s">
        <v>51</v>
      </c>
      <c r="AK37" s="14"/>
      <c r="AL37" s="8" t="s">
        <v>55</v>
      </c>
      <c r="AM37" s="14">
        <v>45291</v>
      </c>
      <c r="AN37" s="14"/>
      <c r="AO37" s="14">
        <v>46022</v>
      </c>
      <c r="AP37" s="8" t="s">
        <v>51</v>
      </c>
      <c r="AQ37" s="8" t="s">
        <v>61</v>
      </c>
      <c r="AR37" s="8" t="s">
        <v>172</v>
      </c>
      <c r="AS37" s="16">
        <v>43543.500659722369</v>
      </c>
      <c r="AT37" s="14"/>
      <c r="AU37" s="8" t="s">
        <v>51</v>
      </c>
      <c r="AV37" s="12">
        <v>2247652</v>
      </c>
      <c r="AW37" s="12">
        <v>2247669</v>
      </c>
      <c r="AX37" s="12">
        <v>2372849</v>
      </c>
      <c r="AY37" s="12">
        <v>7714109</v>
      </c>
      <c r="AZ37" s="8" t="s">
        <v>56</v>
      </c>
    </row>
    <row r="38" spans="1:52" s="17" customFormat="1" ht="24.95" customHeight="1" x14ac:dyDescent="0.25">
      <c r="A38" s="8" t="s">
        <v>42</v>
      </c>
      <c r="B38" s="8" t="s">
        <v>43</v>
      </c>
      <c r="C38" s="8" t="s">
        <v>44</v>
      </c>
      <c r="D38" s="10">
        <v>38</v>
      </c>
      <c r="E38" s="11" t="s">
        <v>175</v>
      </c>
      <c r="F38" s="8" t="s">
        <v>46</v>
      </c>
      <c r="G38" s="8" t="s">
        <v>47</v>
      </c>
      <c r="H38" s="8" t="s">
        <v>48</v>
      </c>
      <c r="I38" s="12">
        <v>1945</v>
      </c>
      <c r="J38" s="12">
        <v>1945</v>
      </c>
      <c r="K38" s="8" t="s">
        <v>58</v>
      </c>
      <c r="L38" s="12">
        <v>1</v>
      </c>
      <c r="M38" s="12">
        <v>1</v>
      </c>
      <c r="N38" s="12">
        <v>1</v>
      </c>
      <c r="O38" s="12">
        <v>3</v>
      </c>
      <c r="P38" s="12">
        <v>3</v>
      </c>
      <c r="Q38" s="12">
        <v>10</v>
      </c>
      <c r="R38" s="13">
        <v>79.2</v>
      </c>
      <c r="S38" s="13">
        <v>79.2</v>
      </c>
      <c r="T38" s="13"/>
      <c r="U38" s="13"/>
      <c r="V38" s="13"/>
      <c r="W38" s="14"/>
      <c r="X38" s="8" t="s">
        <v>50</v>
      </c>
      <c r="Y38" s="14"/>
      <c r="Z38" s="8" t="s">
        <v>51</v>
      </c>
      <c r="AA38" s="8" t="s">
        <v>51</v>
      </c>
      <c r="AB38" s="8" t="s">
        <v>51</v>
      </c>
      <c r="AC38" s="8" t="s">
        <v>51</v>
      </c>
      <c r="AD38" s="10" t="s">
        <v>176</v>
      </c>
      <c r="AE38" s="14">
        <v>41880</v>
      </c>
      <c r="AF38" s="13">
        <v>1684</v>
      </c>
      <c r="AG38" s="15">
        <v>41800</v>
      </c>
      <c r="AH38" s="8" t="s">
        <v>177</v>
      </c>
      <c r="AI38" s="8" t="s">
        <v>54</v>
      </c>
      <c r="AJ38" s="8" t="s">
        <v>51</v>
      </c>
      <c r="AK38" s="14"/>
      <c r="AL38" s="8" t="s">
        <v>55</v>
      </c>
      <c r="AM38" s="14">
        <v>45291</v>
      </c>
      <c r="AN38" s="14"/>
      <c r="AO38" s="14">
        <v>46022</v>
      </c>
      <c r="AP38" s="8" t="s">
        <v>51</v>
      </c>
      <c r="AQ38" s="8" t="s">
        <v>61</v>
      </c>
      <c r="AR38" s="8" t="s">
        <v>175</v>
      </c>
      <c r="AS38" s="16">
        <v>43543.500659722369</v>
      </c>
      <c r="AT38" s="14"/>
      <c r="AU38" s="8" t="s">
        <v>51</v>
      </c>
      <c r="AV38" s="12">
        <v>2247652</v>
      </c>
      <c r="AW38" s="12">
        <v>2247669</v>
      </c>
      <c r="AX38" s="12">
        <v>2372849</v>
      </c>
      <c r="AY38" s="12">
        <v>7852769</v>
      </c>
      <c r="AZ38" s="8" t="s">
        <v>56</v>
      </c>
    </row>
    <row r="39" spans="1:52" s="17" customFormat="1" ht="24.95" customHeight="1" x14ac:dyDescent="0.25">
      <c r="A39" s="8" t="s">
        <v>42</v>
      </c>
      <c r="B39" s="8" t="s">
        <v>43</v>
      </c>
      <c r="C39" s="8" t="s">
        <v>44</v>
      </c>
      <c r="D39" s="10">
        <v>39</v>
      </c>
      <c r="E39" s="11" t="s">
        <v>178</v>
      </c>
      <c r="F39" s="8" t="s">
        <v>46</v>
      </c>
      <c r="G39" s="8" t="s">
        <v>47</v>
      </c>
      <c r="H39" s="8" t="s">
        <v>48</v>
      </c>
      <c r="I39" s="12">
        <v>1945</v>
      </c>
      <c r="J39" s="12">
        <v>1945</v>
      </c>
      <c r="K39" s="8" t="s">
        <v>58</v>
      </c>
      <c r="L39" s="12">
        <v>1</v>
      </c>
      <c r="M39" s="12">
        <v>1</v>
      </c>
      <c r="N39" s="12">
        <v>1</v>
      </c>
      <c r="O39" s="12">
        <v>2</v>
      </c>
      <c r="P39" s="12">
        <v>2</v>
      </c>
      <c r="Q39" s="12">
        <v>5</v>
      </c>
      <c r="R39" s="13">
        <v>101.5</v>
      </c>
      <c r="S39" s="13">
        <v>101.5</v>
      </c>
      <c r="T39" s="13"/>
      <c r="U39" s="13"/>
      <c r="V39" s="13"/>
      <c r="W39" s="14"/>
      <c r="X39" s="8" t="s">
        <v>50</v>
      </c>
      <c r="Y39" s="14"/>
      <c r="Z39" s="8" t="s">
        <v>51</v>
      </c>
      <c r="AA39" s="8" t="s">
        <v>51</v>
      </c>
      <c r="AB39" s="8" t="s">
        <v>51</v>
      </c>
      <c r="AC39" s="8" t="s">
        <v>51</v>
      </c>
      <c r="AD39" s="10" t="s">
        <v>179</v>
      </c>
      <c r="AE39" s="14">
        <v>41880</v>
      </c>
      <c r="AF39" s="13">
        <v>1528</v>
      </c>
      <c r="AG39" s="15">
        <v>41800</v>
      </c>
      <c r="AH39" s="8" t="s">
        <v>180</v>
      </c>
      <c r="AI39" s="8" t="s">
        <v>54</v>
      </c>
      <c r="AJ39" s="8" t="s">
        <v>51</v>
      </c>
      <c r="AK39" s="14"/>
      <c r="AL39" s="8" t="s">
        <v>55</v>
      </c>
      <c r="AM39" s="14">
        <v>45291</v>
      </c>
      <c r="AN39" s="14"/>
      <c r="AO39" s="14">
        <v>46022</v>
      </c>
      <c r="AP39" s="8" t="s">
        <v>51</v>
      </c>
      <c r="AQ39" s="8" t="s">
        <v>61</v>
      </c>
      <c r="AR39" s="8" t="s">
        <v>178</v>
      </c>
      <c r="AS39" s="16">
        <v>43543.500659722369</v>
      </c>
      <c r="AT39" s="14"/>
      <c r="AU39" s="8" t="s">
        <v>51</v>
      </c>
      <c r="AV39" s="12">
        <v>2247652</v>
      </c>
      <c r="AW39" s="12">
        <v>2247669</v>
      </c>
      <c r="AX39" s="12">
        <v>2372849</v>
      </c>
      <c r="AY39" s="12">
        <v>8243289</v>
      </c>
      <c r="AZ39" s="8" t="s">
        <v>56</v>
      </c>
    </row>
    <row r="40" spans="1:52" s="17" customFormat="1" ht="24.95" customHeight="1" x14ac:dyDescent="0.25">
      <c r="A40" s="8" t="s">
        <v>42</v>
      </c>
      <c r="B40" s="8" t="s">
        <v>43</v>
      </c>
      <c r="C40" s="8" t="s">
        <v>44</v>
      </c>
      <c r="D40" s="10">
        <v>40</v>
      </c>
      <c r="E40" s="11" t="s">
        <v>181</v>
      </c>
      <c r="F40" s="8" t="s">
        <v>46</v>
      </c>
      <c r="G40" s="8" t="s">
        <v>47</v>
      </c>
      <c r="H40" s="8" t="s">
        <v>48</v>
      </c>
      <c r="I40" s="12">
        <v>1945</v>
      </c>
      <c r="J40" s="12">
        <v>1945</v>
      </c>
      <c r="K40" s="8" t="s">
        <v>49</v>
      </c>
      <c r="L40" s="12">
        <v>2</v>
      </c>
      <c r="M40" s="12">
        <v>2</v>
      </c>
      <c r="N40" s="12">
        <v>1</v>
      </c>
      <c r="O40" s="12">
        <v>15</v>
      </c>
      <c r="P40" s="12">
        <v>15</v>
      </c>
      <c r="Q40" s="12">
        <v>27</v>
      </c>
      <c r="R40" s="13">
        <v>590.9</v>
      </c>
      <c r="S40" s="13">
        <v>455</v>
      </c>
      <c r="T40" s="13"/>
      <c r="U40" s="13"/>
      <c r="V40" s="13"/>
      <c r="W40" s="14"/>
      <c r="X40" s="8" t="s">
        <v>50</v>
      </c>
      <c r="Y40" s="14"/>
      <c r="Z40" s="8" t="s">
        <v>51</v>
      </c>
      <c r="AA40" s="8" t="s">
        <v>51</v>
      </c>
      <c r="AB40" s="8" t="s">
        <v>51</v>
      </c>
      <c r="AC40" s="8" t="s">
        <v>51</v>
      </c>
      <c r="AD40" s="10" t="s">
        <v>182</v>
      </c>
      <c r="AE40" s="14">
        <v>41880</v>
      </c>
      <c r="AF40" s="13">
        <v>1130</v>
      </c>
      <c r="AG40" s="15">
        <v>41800</v>
      </c>
      <c r="AH40" s="8" t="s">
        <v>183</v>
      </c>
      <c r="AI40" s="8" t="s">
        <v>54</v>
      </c>
      <c r="AJ40" s="8" t="s">
        <v>51</v>
      </c>
      <c r="AK40" s="14"/>
      <c r="AL40" s="8" t="s">
        <v>55</v>
      </c>
      <c r="AM40" s="14">
        <v>45291</v>
      </c>
      <c r="AN40" s="14"/>
      <c r="AO40" s="14">
        <v>44926</v>
      </c>
      <c r="AP40" s="8" t="s">
        <v>51</v>
      </c>
      <c r="AQ40" s="8" t="s">
        <v>51</v>
      </c>
      <c r="AR40" s="8" t="s">
        <v>181</v>
      </c>
      <c r="AS40" s="16">
        <v>43543.500659722369</v>
      </c>
      <c r="AT40" s="14"/>
      <c r="AU40" s="8" t="s">
        <v>51</v>
      </c>
      <c r="AV40" s="12">
        <v>2247652</v>
      </c>
      <c r="AW40" s="12">
        <v>2247669</v>
      </c>
      <c r="AX40" s="12">
        <v>2372849</v>
      </c>
      <c r="AY40" s="12">
        <v>8066107</v>
      </c>
      <c r="AZ40" s="8" t="s">
        <v>56</v>
      </c>
    </row>
    <row r="41" spans="1:52" s="17" customFormat="1" ht="24.95" customHeight="1" x14ac:dyDescent="0.25">
      <c r="A41" s="8" t="s">
        <v>42</v>
      </c>
      <c r="B41" s="8" t="s">
        <v>43</v>
      </c>
      <c r="C41" s="8" t="s">
        <v>44</v>
      </c>
      <c r="D41" s="10">
        <v>41</v>
      </c>
      <c r="E41" s="11" t="s">
        <v>184</v>
      </c>
      <c r="F41" s="8" t="s">
        <v>46</v>
      </c>
      <c r="G41" s="8" t="s">
        <v>47</v>
      </c>
      <c r="H41" s="8" t="s">
        <v>48</v>
      </c>
      <c r="I41" s="12">
        <v>1959</v>
      </c>
      <c r="J41" s="12">
        <v>1959</v>
      </c>
      <c r="K41" s="8" t="s">
        <v>58</v>
      </c>
      <c r="L41" s="12">
        <v>2</v>
      </c>
      <c r="M41" s="12">
        <v>2</v>
      </c>
      <c r="N41" s="12">
        <v>1</v>
      </c>
      <c r="O41" s="12">
        <v>8</v>
      </c>
      <c r="P41" s="12">
        <v>8</v>
      </c>
      <c r="Q41" s="12">
        <v>25</v>
      </c>
      <c r="R41" s="13">
        <v>299.10000000000002</v>
      </c>
      <c r="S41" s="13">
        <v>277.10000000000002</v>
      </c>
      <c r="T41" s="13"/>
      <c r="U41" s="13"/>
      <c r="V41" s="13"/>
      <c r="W41" s="14"/>
      <c r="X41" s="8" t="s">
        <v>50</v>
      </c>
      <c r="Y41" s="8" t="s">
        <v>51</v>
      </c>
      <c r="Z41" s="8" t="s">
        <v>51</v>
      </c>
      <c r="AA41" s="8" t="s">
        <v>51</v>
      </c>
      <c r="AB41" s="8" t="s">
        <v>51</v>
      </c>
      <c r="AC41" s="8" t="s">
        <v>51</v>
      </c>
      <c r="AD41" s="10" t="s">
        <v>185</v>
      </c>
      <c r="AE41" s="14">
        <v>40612</v>
      </c>
      <c r="AF41" s="13">
        <v>2275</v>
      </c>
      <c r="AG41" s="15">
        <v>41809</v>
      </c>
      <c r="AH41" s="8" t="s">
        <v>186</v>
      </c>
      <c r="AI41" s="8" t="s">
        <v>54</v>
      </c>
      <c r="AJ41" s="8" t="s">
        <v>51</v>
      </c>
      <c r="AK41" s="8" t="s">
        <v>51</v>
      </c>
      <c r="AL41" s="8" t="s">
        <v>55</v>
      </c>
      <c r="AM41" s="14">
        <v>45291</v>
      </c>
      <c r="AN41" s="14"/>
      <c r="AO41" s="14">
        <v>44561</v>
      </c>
      <c r="AP41" s="8" t="s">
        <v>51</v>
      </c>
      <c r="AQ41" s="8" t="s">
        <v>66</v>
      </c>
      <c r="AR41" s="8" t="s">
        <v>184</v>
      </c>
      <c r="AS41" s="16">
        <v>43543.500659722369</v>
      </c>
      <c r="AT41" s="14"/>
      <c r="AU41" s="8" t="s">
        <v>51</v>
      </c>
      <c r="AV41" s="12">
        <v>2247652</v>
      </c>
      <c r="AW41" s="12">
        <v>2247669</v>
      </c>
      <c r="AX41" s="12">
        <v>2372849</v>
      </c>
      <c r="AY41" s="12">
        <v>8223049</v>
      </c>
      <c r="AZ41" s="8" t="s">
        <v>56</v>
      </c>
    </row>
    <row r="42" spans="1:52" s="17" customFormat="1" ht="24.95" customHeight="1" x14ac:dyDescent="0.25">
      <c r="A42" s="8" t="s">
        <v>42</v>
      </c>
      <c r="B42" s="8" t="s">
        <v>43</v>
      </c>
      <c r="C42" s="8" t="s">
        <v>44</v>
      </c>
      <c r="D42" s="10">
        <v>42</v>
      </c>
      <c r="E42" s="11" t="s">
        <v>187</v>
      </c>
      <c r="F42" s="8" t="s">
        <v>46</v>
      </c>
      <c r="G42" s="8" t="s">
        <v>47</v>
      </c>
      <c r="H42" s="8" t="s">
        <v>48</v>
      </c>
      <c r="I42" s="12">
        <v>1945</v>
      </c>
      <c r="J42" s="12">
        <v>1945</v>
      </c>
      <c r="K42" s="8" t="s">
        <v>188</v>
      </c>
      <c r="L42" s="12">
        <v>3</v>
      </c>
      <c r="M42" s="12">
        <v>3</v>
      </c>
      <c r="N42" s="12">
        <v>2</v>
      </c>
      <c r="O42" s="12">
        <v>19</v>
      </c>
      <c r="P42" s="12">
        <v>19</v>
      </c>
      <c r="Q42" s="12">
        <v>46</v>
      </c>
      <c r="R42" s="13">
        <v>701.6</v>
      </c>
      <c r="S42" s="13">
        <v>701.6</v>
      </c>
      <c r="T42" s="13"/>
      <c r="U42" s="13"/>
      <c r="V42" s="13">
        <v>70</v>
      </c>
      <c r="W42" s="14">
        <v>41789</v>
      </c>
      <c r="X42" s="8" t="s">
        <v>50</v>
      </c>
      <c r="Y42" s="8" t="s">
        <v>51</v>
      </c>
      <c r="Z42" s="8" t="s">
        <v>51</v>
      </c>
      <c r="AA42" s="8" t="s">
        <v>51</v>
      </c>
      <c r="AB42" s="8" t="s">
        <v>51</v>
      </c>
      <c r="AC42" s="8" t="s">
        <v>51</v>
      </c>
      <c r="AD42" s="10" t="s">
        <v>189</v>
      </c>
      <c r="AE42" s="14">
        <v>40617</v>
      </c>
      <c r="AF42" s="13">
        <v>1350</v>
      </c>
      <c r="AG42" s="15">
        <v>41809</v>
      </c>
      <c r="AH42" s="8" t="s">
        <v>190</v>
      </c>
      <c r="AI42" s="8" t="s">
        <v>54</v>
      </c>
      <c r="AJ42" s="8" t="s">
        <v>51</v>
      </c>
      <c r="AK42" s="14"/>
      <c r="AL42" s="8" t="s">
        <v>55</v>
      </c>
      <c r="AM42" s="14">
        <v>45291</v>
      </c>
      <c r="AN42" s="14"/>
      <c r="AO42" s="14">
        <v>45291</v>
      </c>
      <c r="AP42" s="8" t="s">
        <v>51</v>
      </c>
      <c r="AQ42" s="8" t="s">
        <v>51</v>
      </c>
      <c r="AR42" s="8" t="s">
        <v>187</v>
      </c>
      <c r="AS42" s="16">
        <v>43543.500659722369</v>
      </c>
      <c r="AT42" s="14"/>
      <c r="AU42" s="8" t="s">
        <v>51</v>
      </c>
      <c r="AV42" s="12">
        <v>2247652</v>
      </c>
      <c r="AW42" s="12">
        <v>2247669</v>
      </c>
      <c r="AX42" s="12">
        <v>2372849</v>
      </c>
      <c r="AY42" s="12">
        <v>8065284</v>
      </c>
      <c r="AZ42" s="8" t="s">
        <v>56</v>
      </c>
    </row>
    <row r="43" spans="1:52" s="17" customFormat="1" ht="24.95" customHeight="1" x14ac:dyDescent="0.25">
      <c r="A43" s="8" t="s">
        <v>42</v>
      </c>
      <c r="B43" s="8" t="s">
        <v>43</v>
      </c>
      <c r="C43" s="8" t="s">
        <v>44</v>
      </c>
      <c r="D43" s="10">
        <v>43</v>
      </c>
      <c r="E43" s="11" t="s">
        <v>191</v>
      </c>
      <c r="F43" s="8" t="s">
        <v>46</v>
      </c>
      <c r="G43" s="8" t="s">
        <v>47</v>
      </c>
      <c r="H43" s="8" t="s">
        <v>48</v>
      </c>
      <c r="I43" s="12">
        <v>1945</v>
      </c>
      <c r="J43" s="12">
        <v>1945</v>
      </c>
      <c r="K43" s="8" t="s">
        <v>192</v>
      </c>
      <c r="L43" s="12">
        <v>3</v>
      </c>
      <c r="M43" s="12">
        <v>3</v>
      </c>
      <c r="N43" s="12">
        <v>2</v>
      </c>
      <c r="O43" s="12">
        <v>18</v>
      </c>
      <c r="P43" s="12">
        <v>18</v>
      </c>
      <c r="Q43" s="12">
        <v>43</v>
      </c>
      <c r="R43" s="13">
        <v>714.8</v>
      </c>
      <c r="S43" s="13">
        <v>714.8</v>
      </c>
      <c r="T43" s="13"/>
      <c r="U43" s="13"/>
      <c r="V43" s="13"/>
      <c r="W43" s="14"/>
      <c r="X43" s="8" t="s">
        <v>50</v>
      </c>
      <c r="Y43" s="8" t="s">
        <v>51</v>
      </c>
      <c r="Z43" s="8" t="s">
        <v>51</v>
      </c>
      <c r="AA43" s="8" t="s">
        <v>51</v>
      </c>
      <c r="AB43" s="8" t="s">
        <v>51</v>
      </c>
      <c r="AC43" s="8" t="s">
        <v>51</v>
      </c>
      <c r="AD43" s="10" t="s">
        <v>193</v>
      </c>
      <c r="AE43" s="14">
        <v>41878</v>
      </c>
      <c r="AF43" s="13">
        <v>781</v>
      </c>
      <c r="AG43" s="15">
        <v>41809</v>
      </c>
      <c r="AH43" s="8" t="s">
        <v>194</v>
      </c>
      <c r="AI43" s="8" t="s">
        <v>54</v>
      </c>
      <c r="AJ43" s="8" t="s">
        <v>51</v>
      </c>
      <c r="AK43" s="14"/>
      <c r="AL43" s="8" t="s">
        <v>55</v>
      </c>
      <c r="AM43" s="14">
        <v>45291</v>
      </c>
      <c r="AN43" s="14"/>
      <c r="AO43" s="14">
        <v>46022</v>
      </c>
      <c r="AP43" s="8" t="s">
        <v>51</v>
      </c>
      <c r="AQ43" s="8" t="s">
        <v>61</v>
      </c>
      <c r="AR43" s="8" t="s">
        <v>191</v>
      </c>
      <c r="AS43" s="16">
        <v>43543.500659722369</v>
      </c>
      <c r="AT43" s="14"/>
      <c r="AU43" s="8" t="s">
        <v>51</v>
      </c>
      <c r="AV43" s="12">
        <v>2247652</v>
      </c>
      <c r="AW43" s="12">
        <v>2247669</v>
      </c>
      <c r="AX43" s="12">
        <v>2372849</v>
      </c>
      <c r="AY43" s="12">
        <v>8065296</v>
      </c>
      <c r="AZ43" s="8" t="s">
        <v>56</v>
      </c>
    </row>
    <row r="44" spans="1:52" s="17" customFormat="1" ht="24.95" customHeight="1" x14ac:dyDescent="0.25">
      <c r="A44" s="8" t="s">
        <v>42</v>
      </c>
      <c r="B44" s="8" t="s">
        <v>43</v>
      </c>
      <c r="C44" s="8" t="s">
        <v>44</v>
      </c>
      <c r="D44" s="10">
        <v>44</v>
      </c>
      <c r="E44" s="11" t="s">
        <v>195</v>
      </c>
      <c r="F44" s="8" t="s">
        <v>46</v>
      </c>
      <c r="G44" s="8" t="s">
        <v>47</v>
      </c>
      <c r="H44" s="8" t="s">
        <v>48</v>
      </c>
      <c r="I44" s="12">
        <v>1954</v>
      </c>
      <c r="J44" s="12">
        <v>1954</v>
      </c>
      <c r="K44" s="8" t="s">
        <v>196</v>
      </c>
      <c r="L44" s="12">
        <v>1</v>
      </c>
      <c r="M44" s="12">
        <v>1</v>
      </c>
      <c r="N44" s="12">
        <v>2</v>
      </c>
      <c r="O44" s="12">
        <v>3</v>
      </c>
      <c r="P44" s="12">
        <v>3</v>
      </c>
      <c r="Q44" s="12">
        <v>4</v>
      </c>
      <c r="R44" s="13">
        <v>80</v>
      </c>
      <c r="S44" s="13">
        <v>80</v>
      </c>
      <c r="T44" s="13"/>
      <c r="U44" s="13"/>
      <c r="V44" s="13">
        <v>70</v>
      </c>
      <c r="W44" s="14">
        <v>41789</v>
      </c>
      <c r="X44" s="8" t="s">
        <v>50</v>
      </c>
      <c r="Y44" s="8" t="s">
        <v>51</v>
      </c>
      <c r="Z44" s="8" t="s">
        <v>51</v>
      </c>
      <c r="AA44" s="8" t="s">
        <v>51</v>
      </c>
      <c r="AB44" s="8" t="s">
        <v>51</v>
      </c>
      <c r="AC44" s="8" t="s">
        <v>51</v>
      </c>
      <c r="AD44" s="10" t="s">
        <v>197</v>
      </c>
      <c r="AE44" s="14">
        <v>41722</v>
      </c>
      <c r="AF44" s="13">
        <v>2914</v>
      </c>
      <c r="AG44" s="15">
        <v>41809</v>
      </c>
      <c r="AH44" s="8" t="s">
        <v>198</v>
      </c>
      <c r="AI44" s="8" t="s">
        <v>54</v>
      </c>
      <c r="AJ44" s="8" t="s">
        <v>51</v>
      </c>
      <c r="AK44" s="14"/>
      <c r="AL44" s="8" t="s">
        <v>55</v>
      </c>
      <c r="AM44" s="14">
        <v>45291</v>
      </c>
      <c r="AN44" s="14"/>
      <c r="AO44" s="14">
        <v>46022</v>
      </c>
      <c r="AP44" s="8" t="s">
        <v>51</v>
      </c>
      <c r="AQ44" s="8" t="s">
        <v>61</v>
      </c>
      <c r="AR44" s="8" t="s">
        <v>195</v>
      </c>
      <c r="AS44" s="16">
        <v>43543.500659722369</v>
      </c>
      <c r="AT44" s="14"/>
      <c r="AU44" s="8" t="s">
        <v>51</v>
      </c>
      <c r="AV44" s="12">
        <v>2247652</v>
      </c>
      <c r="AW44" s="12">
        <v>2247669</v>
      </c>
      <c r="AX44" s="12">
        <v>2372849</v>
      </c>
      <c r="AY44" s="12">
        <v>7751135</v>
      </c>
      <c r="AZ44" s="8" t="s">
        <v>56</v>
      </c>
    </row>
    <row r="45" spans="1:52" s="17" customFormat="1" ht="24.95" customHeight="1" x14ac:dyDescent="0.25">
      <c r="A45" s="8" t="s">
        <v>42</v>
      </c>
      <c r="B45" s="8" t="s">
        <v>43</v>
      </c>
      <c r="C45" s="8" t="s">
        <v>44</v>
      </c>
      <c r="D45" s="10">
        <v>45</v>
      </c>
      <c r="E45" s="11" t="s">
        <v>199</v>
      </c>
      <c r="F45" s="8" t="s">
        <v>46</v>
      </c>
      <c r="G45" s="8" t="s">
        <v>47</v>
      </c>
      <c r="H45" s="8" t="s">
        <v>48</v>
      </c>
      <c r="I45" s="12">
        <v>1945</v>
      </c>
      <c r="J45" s="12">
        <v>1945</v>
      </c>
      <c r="K45" s="8" t="s">
        <v>58</v>
      </c>
      <c r="L45" s="12">
        <v>3</v>
      </c>
      <c r="M45" s="12">
        <v>3</v>
      </c>
      <c r="N45" s="12">
        <v>1</v>
      </c>
      <c r="O45" s="12">
        <v>6</v>
      </c>
      <c r="P45" s="12">
        <v>6</v>
      </c>
      <c r="Q45" s="12">
        <v>22</v>
      </c>
      <c r="R45" s="13">
        <v>243.7</v>
      </c>
      <c r="S45" s="13">
        <v>243.7</v>
      </c>
      <c r="T45" s="13"/>
      <c r="U45" s="13"/>
      <c r="V45" s="13"/>
      <c r="W45" s="14"/>
      <c r="X45" s="8" t="s">
        <v>50</v>
      </c>
      <c r="Y45" s="14"/>
      <c r="Z45" s="8" t="s">
        <v>51</v>
      </c>
      <c r="AA45" s="8" t="s">
        <v>51</v>
      </c>
      <c r="AB45" s="8" t="s">
        <v>51</v>
      </c>
      <c r="AC45" s="8" t="s">
        <v>51</v>
      </c>
      <c r="AD45" s="10" t="s">
        <v>200</v>
      </c>
      <c r="AE45" s="14">
        <v>41764</v>
      </c>
      <c r="AF45" s="13">
        <v>613</v>
      </c>
      <c r="AG45" s="15">
        <v>41809</v>
      </c>
      <c r="AH45" s="8" t="s">
        <v>201</v>
      </c>
      <c r="AI45" s="8" t="s">
        <v>54</v>
      </c>
      <c r="AJ45" s="8" t="s">
        <v>51</v>
      </c>
      <c r="AK45" s="14"/>
      <c r="AL45" s="8" t="s">
        <v>55</v>
      </c>
      <c r="AM45" s="14">
        <v>45291</v>
      </c>
      <c r="AN45" s="14"/>
      <c r="AO45" s="14">
        <v>46022</v>
      </c>
      <c r="AP45" s="8" t="s">
        <v>51</v>
      </c>
      <c r="AQ45" s="8" t="s">
        <v>61</v>
      </c>
      <c r="AR45" s="8" t="s">
        <v>199</v>
      </c>
      <c r="AS45" s="16">
        <v>43543.500659722369</v>
      </c>
      <c r="AT45" s="14"/>
      <c r="AU45" s="8" t="s">
        <v>51</v>
      </c>
      <c r="AV45" s="12">
        <v>2247652</v>
      </c>
      <c r="AW45" s="12">
        <v>2247669</v>
      </c>
      <c r="AX45" s="12">
        <v>2372849</v>
      </c>
      <c r="AY45" s="12">
        <v>8223266</v>
      </c>
      <c r="AZ45" s="8" t="s">
        <v>56</v>
      </c>
    </row>
    <row r="46" spans="1:52" s="17" customFormat="1" ht="24.95" customHeight="1" x14ac:dyDescent="0.25">
      <c r="A46" s="8" t="s">
        <v>42</v>
      </c>
      <c r="B46" s="8" t="s">
        <v>43</v>
      </c>
      <c r="C46" s="8" t="s">
        <v>44</v>
      </c>
      <c r="D46" s="10">
        <v>46</v>
      </c>
      <c r="E46" s="11" t="s">
        <v>202</v>
      </c>
      <c r="F46" s="8" t="s">
        <v>46</v>
      </c>
      <c r="G46" s="8" t="s">
        <v>47</v>
      </c>
      <c r="H46" s="8" t="s">
        <v>48</v>
      </c>
      <c r="I46" s="12">
        <v>1945</v>
      </c>
      <c r="J46" s="12">
        <v>1945</v>
      </c>
      <c r="K46" s="8" t="s">
        <v>58</v>
      </c>
      <c r="L46" s="12">
        <v>1</v>
      </c>
      <c r="M46" s="12">
        <v>1</v>
      </c>
      <c r="N46" s="12">
        <v>1</v>
      </c>
      <c r="O46" s="12">
        <v>7</v>
      </c>
      <c r="P46" s="12">
        <v>5</v>
      </c>
      <c r="Q46" s="12">
        <v>13</v>
      </c>
      <c r="R46" s="13">
        <v>328.5</v>
      </c>
      <c r="S46" s="13">
        <v>328.5</v>
      </c>
      <c r="T46" s="13"/>
      <c r="U46" s="13"/>
      <c r="V46" s="13"/>
      <c r="W46" s="14"/>
      <c r="X46" s="8" t="s">
        <v>50</v>
      </c>
      <c r="Y46" s="8" t="s">
        <v>51</v>
      </c>
      <c r="Z46" s="8" t="s">
        <v>51</v>
      </c>
      <c r="AA46" s="8" t="s">
        <v>51</v>
      </c>
      <c r="AB46" s="8" t="s">
        <v>51</v>
      </c>
      <c r="AC46" s="8" t="s">
        <v>51</v>
      </c>
      <c r="AD46" s="10" t="s">
        <v>203</v>
      </c>
      <c r="AE46" s="14">
        <v>39877</v>
      </c>
      <c r="AF46" s="13">
        <v>1226</v>
      </c>
      <c r="AG46" s="15">
        <v>41813</v>
      </c>
      <c r="AH46" s="8" t="s">
        <v>204</v>
      </c>
      <c r="AI46" s="8" t="s">
        <v>54</v>
      </c>
      <c r="AJ46" s="8" t="s">
        <v>51</v>
      </c>
      <c r="AK46" s="14"/>
      <c r="AL46" s="8" t="s">
        <v>55</v>
      </c>
      <c r="AM46" s="14">
        <v>45291</v>
      </c>
      <c r="AN46" s="14"/>
      <c r="AO46" s="14">
        <v>46022</v>
      </c>
      <c r="AP46" s="8" t="s">
        <v>51</v>
      </c>
      <c r="AQ46" s="8" t="s">
        <v>61</v>
      </c>
      <c r="AR46" s="8" t="s">
        <v>202</v>
      </c>
      <c r="AS46" s="16">
        <v>43543.500659722369</v>
      </c>
      <c r="AT46" s="14"/>
      <c r="AU46" s="8" t="s">
        <v>51</v>
      </c>
      <c r="AV46" s="12">
        <v>2247652</v>
      </c>
      <c r="AW46" s="12">
        <v>2247669</v>
      </c>
      <c r="AX46" s="12">
        <v>2372849</v>
      </c>
      <c r="AY46" s="12">
        <v>9103024</v>
      </c>
      <c r="AZ46" s="8" t="s">
        <v>56</v>
      </c>
    </row>
    <row r="47" spans="1:52" s="17" customFormat="1" ht="24.95" customHeight="1" x14ac:dyDescent="0.25">
      <c r="A47" s="8" t="s">
        <v>42</v>
      </c>
      <c r="B47" s="8" t="s">
        <v>43</v>
      </c>
      <c r="C47" s="8" t="s">
        <v>44</v>
      </c>
      <c r="D47" s="10">
        <v>47</v>
      </c>
      <c r="E47" s="11" t="s">
        <v>205</v>
      </c>
      <c r="F47" s="8" t="s">
        <v>46</v>
      </c>
      <c r="G47" s="8" t="s">
        <v>47</v>
      </c>
      <c r="H47" s="8" t="s">
        <v>48</v>
      </c>
      <c r="I47" s="12">
        <v>1945</v>
      </c>
      <c r="J47" s="12">
        <v>1945</v>
      </c>
      <c r="K47" s="8" t="s">
        <v>58</v>
      </c>
      <c r="L47" s="12">
        <v>1</v>
      </c>
      <c r="M47" s="12">
        <v>1</v>
      </c>
      <c r="N47" s="12">
        <v>2</v>
      </c>
      <c r="O47" s="12">
        <v>3</v>
      </c>
      <c r="P47" s="12">
        <v>2</v>
      </c>
      <c r="Q47" s="12">
        <v>6</v>
      </c>
      <c r="R47" s="13">
        <v>148.19999999999999</v>
      </c>
      <c r="S47" s="13">
        <v>148.19999999999999</v>
      </c>
      <c r="T47" s="13"/>
      <c r="U47" s="13"/>
      <c r="V47" s="13"/>
      <c r="W47" s="14"/>
      <c r="X47" s="8" t="s">
        <v>50</v>
      </c>
      <c r="Y47" s="8" t="s">
        <v>51</v>
      </c>
      <c r="Z47" s="8" t="s">
        <v>51</v>
      </c>
      <c r="AA47" s="8" t="s">
        <v>51</v>
      </c>
      <c r="AB47" s="8" t="s">
        <v>51</v>
      </c>
      <c r="AC47" s="8" t="s">
        <v>51</v>
      </c>
      <c r="AD47" s="10" t="s">
        <v>206</v>
      </c>
      <c r="AE47" s="14">
        <v>41558</v>
      </c>
      <c r="AF47" s="13">
        <v>1276</v>
      </c>
      <c r="AG47" s="15">
        <v>41813</v>
      </c>
      <c r="AH47" s="8" t="s">
        <v>207</v>
      </c>
      <c r="AI47" s="8" t="s">
        <v>54</v>
      </c>
      <c r="AJ47" s="8" t="s">
        <v>51</v>
      </c>
      <c r="AK47" s="14"/>
      <c r="AL47" s="8" t="s">
        <v>55</v>
      </c>
      <c r="AM47" s="14">
        <v>45291</v>
      </c>
      <c r="AN47" s="14"/>
      <c r="AO47" s="14">
        <v>46022</v>
      </c>
      <c r="AP47" s="8" t="s">
        <v>51</v>
      </c>
      <c r="AQ47" s="8" t="s">
        <v>61</v>
      </c>
      <c r="AR47" s="8" t="s">
        <v>205</v>
      </c>
      <c r="AS47" s="16">
        <v>43543.500659722369</v>
      </c>
      <c r="AT47" s="14"/>
      <c r="AU47" s="8" t="s">
        <v>51</v>
      </c>
      <c r="AV47" s="12">
        <v>2247652</v>
      </c>
      <c r="AW47" s="12">
        <v>2247669</v>
      </c>
      <c r="AX47" s="12">
        <v>2372849</v>
      </c>
      <c r="AY47" s="12">
        <v>9103017</v>
      </c>
      <c r="AZ47" s="8" t="s">
        <v>56</v>
      </c>
    </row>
    <row r="48" spans="1:52" s="17" customFormat="1" ht="38.1" customHeight="1" x14ac:dyDescent="0.25">
      <c r="A48" s="8" t="s">
        <v>42</v>
      </c>
      <c r="B48" s="8" t="s">
        <v>43</v>
      </c>
      <c r="C48" s="8" t="s">
        <v>44</v>
      </c>
      <c r="D48" s="10">
        <v>48</v>
      </c>
      <c r="E48" s="11" t="s">
        <v>208</v>
      </c>
      <c r="F48" s="8" t="s">
        <v>46</v>
      </c>
      <c r="G48" s="8" t="s">
        <v>47</v>
      </c>
      <c r="H48" s="8" t="s">
        <v>48</v>
      </c>
      <c r="I48" s="12">
        <v>1945</v>
      </c>
      <c r="J48" s="12">
        <v>1945</v>
      </c>
      <c r="K48" s="8" t="s">
        <v>58</v>
      </c>
      <c r="L48" s="12">
        <v>3</v>
      </c>
      <c r="M48" s="12">
        <v>3</v>
      </c>
      <c r="N48" s="12">
        <v>1</v>
      </c>
      <c r="O48" s="12">
        <v>17</v>
      </c>
      <c r="P48" s="12">
        <v>17</v>
      </c>
      <c r="Q48" s="12">
        <v>37</v>
      </c>
      <c r="R48" s="13">
        <v>544.1</v>
      </c>
      <c r="S48" s="13">
        <v>543.96</v>
      </c>
      <c r="T48" s="13"/>
      <c r="U48" s="13"/>
      <c r="V48" s="13"/>
      <c r="W48" s="14"/>
      <c r="X48" s="8" t="s">
        <v>50</v>
      </c>
      <c r="Y48" s="8" t="s">
        <v>51</v>
      </c>
      <c r="Z48" s="8" t="s">
        <v>51</v>
      </c>
      <c r="AA48" s="8" t="s">
        <v>51</v>
      </c>
      <c r="AB48" s="8" t="s">
        <v>51</v>
      </c>
      <c r="AC48" s="8" t="s">
        <v>51</v>
      </c>
      <c r="AD48" s="10" t="s">
        <v>209</v>
      </c>
      <c r="AE48" s="14">
        <v>41526</v>
      </c>
      <c r="AF48" s="13">
        <v>1135</v>
      </c>
      <c r="AG48" s="15">
        <v>41817</v>
      </c>
      <c r="AH48" s="8" t="s">
        <v>210</v>
      </c>
      <c r="AI48" s="8" t="s">
        <v>54</v>
      </c>
      <c r="AJ48" s="8" t="s">
        <v>51</v>
      </c>
      <c r="AK48" s="14"/>
      <c r="AL48" s="8" t="s">
        <v>55</v>
      </c>
      <c r="AM48" s="14">
        <v>45291</v>
      </c>
      <c r="AN48" s="14"/>
      <c r="AO48" s="14">
        <v>44561</v>
      </c>
      <c r="AP48" s="8" t="s">
        <v>51</v>
      </c>
      <c r="AQ48" s="8" t="s">
        <v>66</v>
      </c>
      <c r="AR48" s="8" t="s">
        <v>208</v>
      </c>
      <c r="AS48" s="16">
        <v>43543.500659722369</v>
      </c>
      <c r="AT48" s="14"/>
      <c r="AU48" s="8" t="s">
        <v>51</v>
      </c>
      <c r="AV48" s="12">
        <v>2247652</v>
      </c>
      <c r="AW48" s="12">
        <v>2247669</v>
      </c>
      <c r="AX48" s="12">
        <v>2372849</v>
      </c>
      <c r="AY48" s="12">
        <v>8210760</v>
      </c>
      <c r="AZ48" s="8" t="s">
        <v>56</v>
      </c>
    </row>
    <row r="49" spans="1:52" s="17" customFormat="1" ht="24.95" customHeight="1" x14ac:dyDescent="0.25">
      <c r="A49" s="8" t="s">
        <v>42</v>
      </c>
      <c r="B49" s="8" t="s">
        <v>43</v>
      </c>
      <c r="C49" s="8" t="s">
        <v>44</v>
      </c>
      <c r="D49" s="10">
        <v>49</v>
      </c>
      <c r="E49" s="11" t="s">
        <v>211</v>
      </c>
      <c r="F49" s="8" t="s">
        <v>46</v>
      </c>
      <c r="G49" s="8" t="s">
        <v>47</v>
      </c>
      <c r="H49" s="8" t="s">
        <v>48</v>
      </c>
      <c r="I49" s="12">
        <v>1945</v>
      </c>
      <c r="J49" s="12">
        <v>1945</v>
      </c>
      <c r="K49" s="8" t="s">
        <v>212</v>
      </c>
      <c r="L49" s="12">
        <v>2</v>
      </c>
      <c r="M49" s="12">
        <v>2</v>
      </c>
      <c r="N49" s="12">
        <v>1</v>
      </c>
      <c r="O49" s="12">
        <v>4</v>
      </c>
      <c r="P49" s="12">
        <v>4</v>
      </c>
      <c r="Q49" s="12">
        <v>16</v>
      </c>
      <c r="R49" s="13">
        <v>271</v>
      </c>
      <c r="S49" s="13">
        <v>270.7</v>
      </c>
      <c r="T49" s="13"/>
      <c r="U49" s="13"/>
      <c r="V49" s="13"/>
      <c r="W49" s="14"/>
      <c r="X49" s="8" t="s">
        <v>50</v>
      </c>
      <c r="Y49" s="8" t="s">
        <v>51</v>
      </c>
      <c r="Z49" s="8" t="s">
        <v>51</v>
      </c>
      <c r="AA49" s="8" t="s">
        <v>51</v>
      </c>
      <c r="AB49" s="8" t="s">
        <v>51</v>
      </c>
      <c r="AC49" s="8" t="s">
        <v>51</v>
      </c>
      <c r="AD49" s="10" t="s">
        <v>213</v>
      </c>
      <c r="AE49" s="14">
        <v>40259</v>
      </c>
      <c r="AF49" s="13">
        <v>1321</v>
      </c>
      <c r="AG49" s="15">
        <v>41817</v>
      </c>
      <c r="AH49" s="8" t="s">
        <v>214</v>
      </c>
      <c r="AI49" s="8" t="s">
        <v>54</v>
      </c>
      <c r="AJ49" s="8" t="s">
        <v>51</v>
      </c>
      <c r="AK49" s="14"/>
      <c r="AL49" s="8" t="s">
        <v>55</v>
      </c>
      <c r="AM49" s="14">
        <v>45291</v>
      </c>
      <c r="AN49" s="14"/>
      <c r="AO49" s="14">
        <v>44561</v>
      </c>
      <c r="AP49" s="8" t="s">
        <v>51</v>
      </c>
      <c r="AQ49" s="8" t="s">
        <v>66</v>
      </c>
      <c r="AR49" s="8" t="s">
        <v>211</v>
      </c>
      <c r="AS49" s="16">
        <v>43543.500659722369</v>
      </c>
      <c r="AT49" s="14"/>
      <c r="AU49" s="8" t="s">
        <v>51</v>
      </c>
      <c r="AV49" s="12">
        <v>2247652</v>
      </c>
      <c r="AW49" s="12">
        <v>2247669</v>
      </c>
      <c r="AX49" s="12">
        <v>2372849</v>
      </c>
      <c r="AY49" s="12">
        <v>7961786</v>
      </c>
      <c r="AZ49" s="8" t="s">
        <v>56</v>
      </c>
    </row>
    <row r="50" spans="1:52" ht="24.95" customHeight="1" x14ac:dyDescent="0.25">
      <c r="A50" s="8" t="s">
        <v>42</v>
      </c>
      <c r="B50" s="8" t="s">
        <v>43</v>
      </c>
      <c r="C50" s="8" t="s">
        <v>44</v>
      </c>
      <c r="D50" s="8">
        <v>50</v>
      </c>
      <c r="E50" s="18" t="s">
        <v>215</v>
      </c>
      <c r="F50" s="8" t="s">
        <v>46</v>
      </c>
      <c r="G50" s="8" t="s">
        <v>47</v>
      </c>
      <c r="H50" s="8" t="s">
        <v>48</v>
      </c>
      <c r="I50" s="12">
        <v>1945</v>
      </c>
      <c r="J50" s="12">
        <v>1945</v>
      </c>
      <c r="K50" s="8" t="s">
        <v>58</v>
      </c>
      <c r="L50" s="12">
        <v>3</v>
      </c>
      <c r="M50" s="12">
        <v>3</v>
      </c>
      <c r="N50" s="12">
        <v>6</v>
      </c>
      <c r="O50" s="12">
        <v>37</v>
      </c>
      <c r="P50" s="12">
        <v>37</v>
      </c>
      <c r="Q50" s="12">
        <v>85</v>
      </c>
      <c r="R50" s="13">
        <v>1286</v>
      </c>
      <c r="S50" s="13">
        <v>1285.8</v>
      </c>
      <c r="T50" s="13"/>
      <c r="U50" s="13"/>
      <c r="V50" s="13">
        <v>70</v>
      </c>
      <c r="W50" s="14">
        <v>41789</v>
      </c>
      <c r="X50" s="8" t="s">
        <v>50</v>
      </c>
      <c r="Y50" s="14"/>
      <c r="Z50" s="8" t="s">
        <v>51</v>
      </c>
      <c r="AA50" s="8" t="s">
        <v>51</v>
      </c>
      <c r="AB50" s="8" t="s">
        <v>51</v>
      </c>
      <c r="AC50" s="8" t="s">
        <v>51</v>
      </c>
      <c r="AD50" s="8" t="s">
        <v>51</v>
      </c>
      <c r="AE50" s="14"/>
      <c r="AF50" s="13">
        <v>3552</v>
      </c>
      <c r="AG50" s="14">
        <v>41817</v>
      </c>
      <c r="AH50" s="8" t="s">
        <v>216</v>
      </c>
      <c r="AI50" s="8" t="s">
        <v>54</v>
      </c>
      <c r="AJ50" s="8" t="s">
        <v>51</v>
      </c>
      <c r="AK50" s="14"/>
      <c r="AL50" s="8" t="s">
        <v>55</v>
      </c>
      <c r="AM50" s="14">
        <v>45291</v>
      </c>
      <c r="AN50" s="14"/>
      <c r="AO50" s="14">
        <v>44561</v>
      </c>
      <c r="AP50" s="8" t="s">
        <v>51</v>
      </c>
      <c r="AQ50" s="8" t="s">
        <v>66</v>
      </c>
      <c r="AR50" s="8" t="s">
        <v>215</v>
      </c>
      <c r="AS50" s="16">
        <v>43523.822743055411</v>
      </c>
      <c r="AT50" s="14"/>
      <c r="AU50" s="8" t="s">
        <v>51</v>
      </c>
      <c r="AV50" s="12">
        <v>2247652</v>
      </c>
      <c r="AW50" s="12">
        <v>2247669</v>
      </c>
      <c r="AX50" s="12">
        <v>2372849</v>
      </c>
      <c r="AY50" s="12">
        <v>9103008</v>
      </c>
      <c r="AZ50" s="8" t="s">
        <v>56</v>
      </c>
    </row>
    <row r="51" spans="1:52" s="17" customFormat="1" ht="24.95" customHeight="1" x14ac:dyDescent="0.25">
      <c r="A51" s="8" t="s">
        <v>42</v>
      </c>
      <c r="B51" s="8" t="s">
        <v>43</v>
      </c>
      <c r="C51" s="8" t="s">
        <v>44</v>
      </c>
      <c r="D51" s="10">
        <v>51</v>
      </c>
      <c r="E51" s="11" t="s">
        <v>217</v>
      </c>
      <c r="F51" s="8" t="s">
        <v>46</v>
      </c>
      <c r="G51" s="8" t="s">
        <v>47</v>
      </c>
      <c r="H51" s="8" t="s">
        <v>48</v>
      </c>
      <c r="I51" s="12">
        <v>1945</v>
      </c>
      <c r="J51" s="12">
        <v>1945</v>
      </c>
      <c r="K51" s="8" t="s">
        <v>58</v>
      </c>
      <c r="L51" s="12">
        <v>4</v>
      </c>
      <c r="M51" s="12">
        <v>3</v>
      </c>
      <c r="N51" s="12">
        <v>5</v>
      </c>
      <c r="O51" s="12">
        <v>42</v>
      </c>
      <c r="P51" s="12">
        <v>42</v>
      </c>
      <c r="Q51" s="12">
        <v>94</v>
      </c>
      <c r="R51" s="13">
        <v>1763.5</v>
      </c>
      <c r="S51" s="13">
        <v>1763.5</v>
      </c>
      <c r="T51" s="13"/>
      <c r="U51" s="13"/>
      <c r="V51" s="13"/>
      <c r="W51" s="14"/>
      <c r="X51" s="8" t="s">
        <v>50</v>
      </c>
      <c r="Y51" s="14"/>
      <c r="Z51" s="8" t="s">
        <v>51</v>
      </c>
      <c r="AA51" s="8" t="s">
        <v>51</v>
      </c>
      <c r="AB51" s="8" t="s">
        <v>51</v>
      </c>
      <c r="AC51" s="8" t="s">
        <v>51</v>
      </c>
      <c r="AD51" s="10" t="s">
        <v>218</v>
      </c>
      <c r="AE51" s="14">
        <v>41618</v>
      </c>
      <c r="AF51" s="13">
        <v>1475</v>
      </c>
      <c r="AG51" s="15">
        <v>41817</v>
      </c>
      <c r="AH51" s="8" t="s">
        <v>219</v>
      </c>
      <c r="AI51" s="8" t="s">
        <v>54</v>
      </c>
      <c r="AJ51" s="8" t="s">
        <v>51</v>
      </c>
      <c r="AK51" s="14"/>
      <c r="AL51" s="8" t="s">
        <v>55</v>
      </c>
      <c r="AM51" s="14">
        <v>44017</v>
      </c>
      <c r="AN51" s="14"/>
      <c r="AO51" s="14">
        <v>44561</v>
      </c>
      <c r="AP51" s="8" t="s">
        <v>51</v>
      </c>
      <c r="AQ51" s="8" t="s">
        <v>66</v>
      </c>
      <c r="AR51" s="8" t="s">
        <v>217</v>
      </c>
      <c r="AS51" s="16">
        <v>43543.500659722369</v>
      </c>
      <c r="AT51" s="14"/>
      <c r="AU51" s="8" t="s">
        <v>51</v>
      </c>
      <c r="AV51" s="12">
        <v>2247652</v>
      </c>
      <c r="AW51" s="12">
        <v>2247669</v>
      </c>
      <c r="AX51" s="12">
        <v>2372849</v>
      </c>
      <c r="AY51" s="12">
        <v>8059482</v>
      </c>
      <c r="AZ51" s="8" t="s">
        <v>56</v>
      </c>
    </row>
    <row r="52" spans="1:52" s="17" customFormat="1" ht="24.95" customHeight="1" x14ac:dyDescent="0.25">
      <c r="A52" s="8" t="s">
        <v>42</v>
      </c>
      <c r="B52" s="8" t="s">
        <v>43</v>
      </c>
      <c r="C52" s="8" t="s">
        <v>44</v>
      </c>
      <c r="D52" s="10">
        <v>52</v>
      </c>
      <c r="E52" s="11" t="s">
        <v>220</v>
      </c>
      <c r="F52" s="8" t="s">
        <v>46</v>
      </c>
      <c r="G52" s="8" t="s">
        <v>47</v>
      </c>
      <c r="H52" s="8" t="s">
        <v>48</v>
      </c>
      <c r="I52" s="12">
        <v>1945</v>
      </c>
      <c r="J52" s="12">
        <v>1945</v>
      </c>
      <c r="K52" s="8" t="s">
        <v>58</v>
      </c>
      <c r="L52" s="12">
        <v>2</v>
      </c>
      <c r="M52" s="12">
        <v>2</v>
      </c>
      <c r="N52" s="12">
        <v>2</v>
      </c>
      <c r="O52" s="12">
        <v>8</v>
      </c>
      <c r="P52" s="12">
        <v>7</v>
      </c>
      <c r="Q52" s="12">
        <v>24</v>
      </c>
      <c r="R52" s="13">
        <v>280.89999999999998</v>
      </c>
      <c r="S52" s="13">
        <v>240.3</v>
      </c>
      <c r="T52" s="13"/>
      <c r="U52" s="13"/>
      <c r="V52" s="13">
        <v>70</v>
      </c>
      <c r="W52" s="14">
        <v>41827</v>
      </c>
      <c r="X52" s="8" t="s">
        <v>50</v>
      </c>
      <c r="Y52" s="8" t="s">
        <v>51</v>
      </c>
      <c r="Z52" s="8" t="s">
        <v>51</v>
      </c>
      <c r="AA52" s="8" t="s">
        <v>51</v>
      </c>
      <c r="AB52" s="8" t="s">
        <v>51</v>
      </c>
      <c r="AC52" s="8" t="s">
        <v>51</v>
      </c>
      <c r="AD52" s="10" t="s">
        <v>221</v>
      </c>
      <c r="AE52" s="14">
        <v>41984</v>
      </c>
      <c r="AF52" s="13">
        <v>1594</v>
      </c>
      <c r="AG52" s="15">
        <v>41852</v>
      </c>
      <c r="AH52" s="8" t="s">
        <v>222</v>
      </c>
      <c r="AI52" s="8" t="s">
        <v>54</v>
      </c>
      <c r="AJ52" s="8" t="s">
        <v>51</v>
      </c>
      <c r="AK52" s="14"/>
      <c r="AL52" s="8" t="s">
        <v>55</v>
      </c>
      <c r="AM52" s="14">
        <v>45291</v>
      </c>
      <c r="AN52" s="14"/>
      <c r="AO52" s="14">
        <v>44561</v>
      </c>
      <c r="AP52" s="8" t="s">
        <v>51</v>
      </c>
      <c r="AQ52" s="8" t="s">
        <v>66</v>
      </c>
      <c r="AR52" s="8" t="s">
        <v>220</v>
      </c>
      <c r="AS52" s="16">
        <v>43543.500659722369</v>
      </c>
      <c r="AT52" s="14"/>
      <c r="AU52" s="8" t="s">
        <v>51</v>
      </c>
      <c r="AV52" s="12">
        <v>2247652</v>
      </c>
      <c r="AW52" s="12">
        <v>2247669</v>
      </c>
      <c r="AX52" s="12">
        <v>2372849</v>
      </c>
      <c r="AY52" s="12">
        <v>7765029</v>
      </c>
      <c r="AZ52" s="8" t="s">
        <v>56</v>
      </c>
    </row>
    <row r="53" spans="1:52" s="17" customFormat="1" ht="24.95" customHeight="1" x14ac:dyDescent="0.25">
      <c r="A53" s="8" t="s">
        <v>42</v>
      </c>
      <c r="B53" s="8" t="s">
        <v>43</v>
      </c>
      <c r="C53" s="8" t="s">
        <v>44</v>
      </c>
      <c r="D53" s="10">
        <v>53</v>
      </c>
      <c r="E53" s="11" t="s">
        <v>223</v>
      </c>
      <c r="F53" s="8" t="s">
        <v>46</v>
      </c>
      <c r="G53" s="8" t="s">
        <v>47</v>
      </c>
      <c r="H53" s="8" t="s">
        <v>48</v>
      </c>
      <c r="I53" s="12">
        <v>1945</v>
      </c>
      <c r="J53" s="12">
        <v>1945</v>
      </c>
      <c r="K53" s="8" t="s">
        <v>49</v>
      </c>
      <c r="L53" s="12">
        <v>3</v>
      </c>
      <c r="M53" s="12">
        <v>3</v>
      </c>
      <c r="N53" s="12">
        <v>1</v>
      </c>
      <c r="O53" s="12">
        <v>3</v>
      </c>
      <c r="P53" s="12">
        <v>3</v>
      </c>
      <c r="Q53" s="12">
        <v>6</v>
      </c>
      <c r="R53" s="13">
        <v>123.4</v>
      </c>
      <c r="S53" s="13">
        <v>123.4</v>
      </c>
      <c r="T53" s="13"/>
      <c r="U53" s="13"/>
      <c r="V53" s="13"/>
      <c r="W53" s="14"/>
      <c r="X53" s="8" t="s">
        <v>50</v>
      </c>
      <c r="Y53" s="8" t="s">
        <v>51</v>
      </c>
      <c r="Z53" s="8" t="s">
        <v>51</v>
      </c>
      <c r="AA53" s="8" t="s">
        <v>51</v>
      </c>
      <c r="AB53" s="8" t="s">
        <v>51</v>
      </c>
      <c r="AC53" s="8" t="s">
        <v>51</v>
      </c>
      <c r="AD53" s="10" t="s">
        <v>224</v>
      </c>
      <c r="AE53" s="14">
        <v>39993</v>
      </c>
      <c r="AF53" s="13">
        <v>1420</v>
      </c>
      <c r="AG53" s="15">
        <v>41864</v>
      </c>
      <c r="AH53" s="8" t="s">
        <v>89</v>
      </c>
      <c r="AI53" s="8" t="s">
        <v>54</v>
      </c>
      <c r="AJ53" s="8" t="s">
        <v>51</v>
      </c>
      <c r="AK53" s="14"/>
      <c r="AL53" s="8" t="s">
        <v>55</v>
      </c>
      <c r="AM53" s="14">
        <v>45291</v>
      </c>
      <c r="AN53" s="14"/>
      <c r="AO53" s="14">
        <v>45261</v>
      </c>
      <c r="AP53" s="8" t="s">
        <v>51</v>
      </c>
      <c r="AQ53" s="8" t="s">
        <v>51</v>
      </c>
      <c r="AR53" s="8" t="s">
        <v>223</v>
      </c>
      <c r="AS53" s="16">
        <v>43543.500659722369</v>
      </c>
      <c r="AT53" s="14"/>
      <c r="AU53" s="8" t="s">
        <v>51</v>
      </c>
      <c r="AV53" s="12">
        <v>2247652</v>
      </c>
      <c r="AW53" s="12">
        <v>2247669</v>
      </c>
      <c r="AX53" s="12">
        <v>2372849</v>
      </c>
      <c r="AY53" s="12">
        <v>7765012</v>
      </c>
      <c r="AZ53" s="8" t="s">
        <v>56</v>
      </c>
    </row>
    <row r="54" spans="1:52" s="17" customFormat="1" ht="24.95" customHeight="1" x14ac:dyDescent="0.25">
      <c r="A54" s="8" t="s">
        <v>42</v>
      </c>
      <c r="B54" s="8" t="s">
        <v>43</v>
      </c>
      <c r="C54" s="8" t="s">
        <v>44</v>
      </c>
      <c r="D54" s="10">
        <v>54</v>
      </c>
      <c r="E54" s="11" t="s">
        <v>225</v>
      </c>
      <c r="F54" s="8" t="s">
        <v>46</v>
      </c>
      <c r="G54" s="8" t="s">
        <v>47</v>
      </c>
      <c r="H54" s="8" t="s">
        <v>48</v>
      </c>
      <c r="I54" s="12">
        <v>1945</v>
      </c>
      <c r="J54" s="12">
        <v>1945</v>
      </c>
      <c r="K54" s="8" t="s">
        <v>58</v>
      </c>
      <c r="L54" s="12">
        <v>2</v>
      </c>
      <c r="M54" s="12">
        <v>1</v>
      </c>
      <c r="N54" s="12">
        <v>2</v>
      </c>
      <c r="O54" s="12">
        <v>7</v>
      </c>
      <c r="P54" s="12">
        <v>7</v>
      </c>
      <c r="Q54" s="12">
        <v>17</v>
      </c>
      <c r="R54" s="13">
        <v>250</v>
      </c>
      <c r="S54" s="13">
        <v>250</v>
      </c>
      <c r="T54" s="13"/>
      <c r="U54" s="13"/>
      <c r="V54" s="13"/>
      <c r="W54" s="14"/>
      <c r="X54" s="8" t="s">
        <v>50</v>
      </c>
      <c r="Y54" s="14"/>
      <c r="Z54" s="8" t="s">
        <v>51</v>
      </c>
      <c r="AA54" s="8" t="s">
        <v>51</v>
      </c>
      <c r="AB54" s="8" t="s">
        <v>51</v>
      </c>
      <c r="AC54" s="8" t="s">
        <v>51</v>
      </c>
      <c r="AD54" s="10" t="s">
        <v>226</v>
      </c>
      <c r="AE54" s="14">
        <v>41246</v>
      </c>
      <c r="AF54" s="13">
        <v>1110</v>
      </c>
      <c r="AG54" s="15">
        <v>41864</v>
      </c>
      <c r="AH54" s="8" t="s">
        <v>105</v>
      </c>
      <c r="AI54" s="8" t="s">
        <v>54</v>
      </c>
      <c r="AJ54" s="8" t="s">
        <v>51</v>
      </c>
      <c r="AK54" s="14"/>
      <c r="AL54" s="8" t="s">
        <v>55</v>
      </c>
      <c r="AM54" s="14">
        <v>45291</v>
      </c>
      <c r="AN54" s="14"/>
      <c r="AO54" s="14">
        <v>46022</v>
      </c>
      <c r="AP54" s="8" t="s">
        <v>51</v>
      </c>
      <c r="AQ54" s="8" t="s">
        <v>61</v>
      </c>
      <c r="AR54" s="8" t="s">
        <v>225</v>
      </c>
      <c r="AS54" s="16">
        <v>43543.500659722369</v>
      </c>
      <c r="AT54" s="14"/>
      <c r="AU54" s="8" t="s">
        <v>51</v>
      </c>
      <c r="AV54" s="12">
        <v>2247652</v>
      </c>
      <c r="AW54" s="12">
        <v>2247669</v>
      </c>
      <c r="AX54" s="12">
        <v>2372849</v>
      </c>
      <c r="AY54" s="12">
        <v>7765015</v>
      </c>
      <c r="AZ54" s="8" t="s">
        <v>56</v>
      </c>
    </row>
    <row r="55" spans="1:52" s="17" customFormat="1" ht="24.95" customHeight="1" x14ac:dyDescent="0.25">
      <c r="A55" s="8" t="s">
        <v>42</v>
      </c>
      <c r="B55" s="8" t="s">
        <v>43</v>
      </c>
      <c r="C55" s="8" t="s">
        <v>44</v>
      </c>
      <c r="D55" s="10">
        <v>55</v>
      </c>
      <c r="E55" s="11" t="s">
        <v>227</v>
      </c>
      <c r="F55" s="8" t="s">
        <v>46</v>
      </c>
      <c r="G55" s="8" t="s">
        <v>47</v>
      </c>
      <c r="H55" s="8" t="s">
        <v>48</v>
      </c>
      <c r="I55" s="12">
        <v>1945</v>
      </c>
      <c r="J55" s="12">
        <v>1945</v>
      </c>
      <c r="K55" s="8" t="s">
        <v>58</v>
      </c>
      <c r="L55" s="12">
        <v>3</v>
      </c>
      <c r="M55" s="12">
        <v>3</v>
      </c>
      <c r="N55" s="12">
        <v>1</v>
      </c>
      <c r="O55" s="12">
        <v>39</v>
      </c>
      <c r="P55" s="12">
        <v>37</v>
      </c>
      <c r="Q55" s="12">
        <v>73</v>
      </c>
      <c r="R55" s="13">
        <v>1104.5</v>
      </c>
      <c r="S55" s="13">
        <v>1104.5</v>
      </c>
      <c r="T55" s="13"/>
      <c r="U55" s="13"/>
      <c r="V55" s="13">
        <v>70</v>
      </c>
      <c r="W55" s="14">
        <v>41827</v>
      </c>
      <c r="X55" s="8" t="s">
        <v>50</v>
      </c>
      <c r="Y55" s="14"/>
      <c r="Z55" s="8" t="s">
        <v>51</v>
      </c>
      <c r="AA55" s="8" t="s">
        <v>51</v>
      </c>
      <c r="AB55" s="8" t="s">
        <v>51</v>
      </c>
      <c r="AC55" s="8" t="s">
        <v>51</v>
      </c>
      <c r="AD55" s="10" t="s">
        <v>228</v>
      </c>
      <c r="AE55" s="14">
        <v>40084</v>
      </c>
      <c r="AF55" s="13">
        <v>1170</v>
      </c>
      <c r="AG55" s="15">
        <v>41864</v>
      </c>
      <c r="AH55" s="8" t="s">
        <v>102</v>
      </c>
      <c r="AI55" s="8" t="s">
        <v>54</v>
      </c>
      <c r="AJ55" s="8" t="s">
        <v>51</v>
      </c>
      <c r="AK55" s="14"/>
      <c r="AL55" s="8" t="s">
        <v>55</v>
      </c>
      <c r="AM55" s="14">
        <v>45291</v>
      </c>
      <c r="AN55" s="14"/>
      <c r="AO55" s="14">
        <v>44926</v>
      </c>
      <c r="AP55" s="8" t="s">
        <v>51</v>
      </c>
      <c r="AQ55" s="8" t="s">
        <v>51</v>
      </c>
      <c r="AR55" s="8" t="s">
        <v>227</v>
      </c>
      <c r="AS55" s="16">
        <v>43543.500659722369</v>
      </c>
      <c r="AT55" s="14"/>
      <c r="AU55" s="8" t="s">
        <v>51</v>
      </c>
      <c r="AV55" s="12">
        <v>2247652</v>
      </c>
      <c r="AW55" s="12">
        <v>2247669</v>
      </c>
      <c r="AX55" s="12">
        <v>2372849</v>
      </c>
      <c r="AY55" s="12">
        <v>9047052</v>
      </c>
      <c r="AZ55" s="8" t="s">
        <v>56</v>
      </c>
    </row>
    <row r="56" spans="1:52" ht="24.95" customHeight="1" x14ac:dyDescent="0.25">
      <c r="A56" s="8" t="s">
        <v>42</v>
      </c>
      <c r="B56" s="8" t="s">
        <v>43</v>
      </c>
      <c r="C56" s="8" t="s">
        <v>44</v>
      </c>
      <c r="D56" s="8">
        <v>56</v>
      </c>
      <c r="E56" s="18" t="s">
        <v>229</v>
      </c>
      <c r="F56" s="8" t="s">
        <v>46</v>
      </c>
      <c r="G56" s="8" t="s">
        <v>47</v>
      </c>
      <c r="H56" s="8" t="s">
        <v>48</v>
      </c>
      <c r="I56" s="12">
        <v>1945</v>
      </c>
      <c r="J56" s="12">
        <v>1945</v>
      </c>
      <c r="K56" s="8" t="s">
        <v>58</v>
      </c>
      <c r="L56" s="12">
        <v>2</v>
      </c>
      <c r="M56" s="12">
        <v>2</v>
      </c>
      <c r="N56" s="12">
        <v>1</v>
      </c>
      <c r="O56" s="12">
        <v>8</v>
      </c>
      <c r="P56" s="12">
        <v>8</v>
      </c>
      <c r="Q56" s="12">
        <v>24</v>
      </c>
      <c r="R56" s="13">
        <v>287</v>
      </c>
      <c r="S56" s="13">
        <v>281.2</v>
      </c>
      <c r="T56" s="13"/>
      <c r="U56" s="13"/>
      <c r="V56" s="13">
        <v>70</v>
      </c>
      <c r="W56" s="14">
        <v>41834</v>
      </c>
      <c r="X56" s="8" t="s">
        <v>50</v>
      </c>
      <c r="Y56" s="8" t="s">
        <v>51</v>
      </c>
      <c r="Z56" s="8" t="s">
        <v>51</v>
      </c>
      <c r="AA56" s="8" t="s">
        <v>51</v>
      </c>
      <c r="AB56" s="8" t="s">
        <v>51</v>
      </c>
      <c r="AC56" s="8" t="s">
        <v>51</v>
      </c>
      <c r="AD56" s="8" t="s">
        <v>230</v>
      </c>
      <c r="AE56" s="14">
        <v>41599</v>
      </c>
      <c r="AF56" s="13">
        <v>1360</v>
      </c>
      <c r="AG56" s="14">
        <v>41865</v>
      </c>
      <c r="AH56" s="8" t="s">
        <v>231</v>
      </c>
      <c r="AI56" s="8" t="s">
        <v>54</v>
      </c>
      <c r="AJ56" s="8" t="s">
        <v>51</v>
      </c>
      <c r="AK56" s="14"/>
      <c r="AL56" s="8" t="s">
        <v>55</v>
      </c>
      <c r="AM56" s="14">
        <v>45291</v>
      </c>
      <c r="AN56" s="14"/>
      <c r="AO56" s="14">
        <v>44561</v>
      </c>
      <c r="AP56" s="8" t="s">
        <v>51</v>
      </c>
      <c r="AQ56" s="8" t="s">
        <v>66</v>
      </c>
      <c r="AR56" s="8" t="s">
        <v>229</v>
      </c>
      <c r="AS56" s="16">
        <v>43564.766134259291</v>
      </c>
      <c r="AT56" s="14"/>
      <c r="AU56" s="8" t="s">
        <v>51</v>
      </c>
      <c r="AV56" s="12">
        <v>2247652</v>
      </c>
      <c r="AW56" s="12">
        <v>2247669</v>
      </c>
      <c r="AX56" s="12">
        <v>2372849</v>
      </c>
      <c r="AY56" s="12">
        <v>7637861</v>
      </c>
      <c r="AZ56" s="8" t="s">
        <v>56</v>
      </c>
    </row>
    <row r="57" spans="1:52" s="17" customFormat="1" ht="24.95" customHeight="1" x14ac:dyDescent="0.25">
      <c r="A57" s="8" t="s">
        <v>42</v>
      </c>
      <c r="B57" s="8" t="s">
        <v>43</v>
      </c>
      <c r="C57" s="8" t="s">
        <v>44</v>
      </c>
      <c r="D57" s="10">
        <v>57</v>
      </c>
      <c r="E57" s="11" t="s">
        <v>232</v>
      </c>
      <c r="F57" s="8" t="s">
        <v>46</v>
      </c>
      <c r="G57" s="8" t="s">
        <v>47</v>
      </c>
      <c r="H57" s="8" t="s">
        <v>48</v>
      </c>
      <c r="I57" s="12">
        <v>1961</v>
      </c>
      <c r="J57" s="12">
        <v>1961</v>
      </c>
      <c r="K57" s="8" t="s">
        <v>196</v>
      </c>
      <c r="L57" s="12">
        <v>2</v>
      </c>
      <c r="M57" s="12">
        <v>2</v>
      </c>
      <c r="N57" s="12">
        <v>1</v>
      </c>
      <c r="O57" s="12">
        <v>8</v>
      </c>
      <c r="P57" s="12">
        <v>8</v>
      </c>
      <c r="Q57" s="12">
        <v>23</v>
      </c>
      <c r="R57" s="13">
        <v>306.60000000000002</v>
      </c>
      <c r="S57" s="13">
        <v>306.60000000000002</v>
      </c>
      <c r="T57" s="13"/>
      <c r="U57" s="13"/>
      <c r="V57" s="13">
        <v>70</v>
      </c>
      <c r="W57" s="14">
        <v>41834</v>
      </c>
      <c r="X57" s="8" t="s">
        <v>50</v>
      </c>
      <c r="Y57" s="8" t="s">
        <v>51</v>
      </c>
      <c r="Z57" s="8" t="s">
        <v>51</v>
      </c>
      <c r="AA57" s="8" t="s">
        <v>51</v>
      </c>
      <c r="AB57" s="8" t="s">
        <v>51</v>
      </c>
      <c r="AC57" s="8" t="s">
        <v>51</v>
      </c>
      <c r="AD57" s="10" t="s">
        <v>233</v>
      </c>
      <c r="AE57" s="14">
        <v>41704</v>
      </c>
      <c r="AF57" s="13">
        <v>1530</v>
      </c>
      <c r="AG57" s="15">
        <v>41865</v>
      </c>
      <c r="AH57" s="8" t="s">
        <v>234</v>
      </c>
      <c r="AI57" s="8" t="s">
        <v>54</v>
      </c>
      <c r="AJ57" s="8" t="s">
        <v>51</v>
      </c>
      <c r="AK57" s="14"/>
      <c r="AL57" s="8" t="s">
        <v>55</v>
      </c>
      <c r="AM57" s="14">
        <v>45291</v>
      </c>
      <c r="AN57" s="14"/>
      <c r="AO57" s="14">
        <v>46022</v>
      </c>
      <c r="AP57" s="8" t="s">
        <v>51</v>
      </c>
      <c r="AQ57" s="8" t="s">
        <v>61</v>
      </c>
      <c r="AR57" s="8" t="s">
        <v>232</v>
      </c>
      <c r="AS57" s="16">
        <v>43543.500659722369</v>
      </c>
      <c r="AT57" s="14"/>
      <c r="AU57" s="8" t="s">
        <v>51</v>
      </c>
      <c r="AV57" s="12">
        <v>2247652</v>
      </c>
      <c r="AW57" s="12">
        <v>2247669</v>
      </c>
      <c r="AX57" s="12">
        <v>2372849</v>
      </c>
      <c r="AY57" s="12">
        <v>7750631</v>
      </c>
      <c r="AZ57" s="8" t="s">
        <v>56</v>
      </c>
    </row>
    <row r="58" spans="1:52" s="17" customFormat="1" ht="24.95" customHeight="1" x14ac:dyDescent="0.25">
      <c r="A58" s="8" t="s">
        <v>42</v>
      </c>
      <c r="B58" s="8" t="s">
        <v>43</v>
      </c>
      <c r="C58" s="8" t="s">
        <v>44</v>
      </c>
      <c r="D58" s="10">
        <v>58</v>
      </c>
      <c r="E58" s="11" t="s">
        <v>235</v>
      </c>
      <c r="F58" s="8" t="s">
        <v>46</v>
      </c>
      <c r="G58" s="8" t="s">
        <v>47</v>
      </c>
      <c r="H58" s="8" t="s">
        <v>48</v>
      </c>
      <c r="I58" s="12">
        <v>1961</v>
      </c>
      <c r="J58" s="12">
        <v>1961</v>
      </c>
      <c r="K58" s="8" t="s">
        <v>196</v>
      </c>
      <c r="L58" s="12">
        <v>2</v>
      </c>
      <c r="M58" s="12">
        <v>2</v>
      </c>
      <c r="N58" s="12">
        <v>1</v>
      </c>
      <c r="O58" s="12">
        <v>8</v>
      </c>
      <c r="P58" s="12">
        <v>8</v>
      </c>
      <c r="Q58" s="12">
        <v>22</v>
      </c>
      <c r="R58" s="13">
        <v>308.60000000000002</v>
      </c>
      <c r="S58" s="13">
        <v>308.60000000000002</v>
      </c>
      <c r="T58" s="13"/>
      <c r="U58" s="13"/>
      <c r="V58" s="13"/>
      <c r="W58" s="14"/>
      <c r="X58" s="8" t="s">
        <v>50</v>
      </c>
      <c r="Y58" s="14"/>
      <c r="Z58" s="8" t="s">
        <v>51</v>
      </c>
      <c r="AA58" s="8" t="s">
        <v>51</v>
      </c>
      <c r="AB58" s="8" t="s">
        <v>51</v>
      </c>
      <c r="AC58" s="8" t="s">
        <v>51</v>
      </c>
      <c r="AD58" s="10" t="s">
        <v>236</v>
      </c>
      <c r="AE58" s="14">
        <v>41585</v>
      </c>
      <c r="AF58" s="13">
        <v>627</v>
      </c>
      <c r="AG58" s="15">
        <v>41865</v>
      </c>
      <c r="AH58" s="8" t="s">
        <v>237</v>
      </c>
      <c r="AI58" s="8" t="s">
        <v>54</v>
      </c>
      <c r="AJ58" s="8" t="s">
        <v>51</v>
      </c>
      <c r="AK58" s="14"/>
      <c r="AL58" s="8" t="s">
        <v>55</v>
      </c>
      <c r="AM58" s="14">
        <v>45291</v>
      </c>
      <c r="AN58" s="14"/>
      <c r="AO58" s="14">
        <v>46022</v>
      </c>
      <c r="AP58" s="8" t="s">
        <v>51</v>
      </c>
      <c r="AQ58" s="8" t="s">
        <v>61</v>
      </c>
      <c r="AR58" s="8" t="s">
        <v>235</v>
      </c>
      <c r="AS58" s="16">
        <v>43543.500659722369</v>
      </c>
      <c r="AT58" s="14"/>
      <c r="AU58" s="8" t="s">
        <v>51</v>
      </c>
      <c r="AV58" s="12">
        <v>2247652</v>
      </c>
      <c r="AW58" s="12">
        <v>2247669</v>
      </c>
      <c r="AX58" s="12">
        <v>2372849</v>
      </c>
      <c r="AY58" s="12">
        <v>7750654</v>
      </c>
      <c r="AZ58" s="8" t="s">
        <v>56</v>
      </c>
    </row>
    <row r="59" spans="1:52" s="17" customFormat="1" ht="24.95" customHeight="1" x14ac:dyDescent="0.25">
      <c r="A59" s="8" t="s">
        <v>42</v>
      </c>
      <c r="B59" s="8" t="s">
        <v>43</v>
      </c>
      <c r="C59" s="8" t="s">
        <v>44</v>
      </c>
      <c r="D59" s="10">
        <v>59</v>
      </c>
      <c r="E59" s="11" t="s">
        <v>238</v>
      </c>
      <c r="F59" s="8" t="s">
        <v>46</v>
      </c>
      <c r="G59" s="8" t="s">
        <v>47</v>
      </c>
      <c r="H59" s="8" t="s">
        <v>48</v>
      </c>
      <c r="I59" s="12">
        <v>1961</v>
      </c>
      <c r="J59" s="12">
        <v>1961</v>
      </c>
      <c r="K59" s="8" t="s">
        <v>196</v>
      </c>
      <c r="L59" s="12">
        <v>2</v>
      </c>
      <c r="M59" s="12">
        <v>2</v>
      </c>
      <c r="N59" s="12">
        <v>1</v>
      </c>
      <c r="O59" s="12">
        <v>9</v>
      </c>
      <c r="P59" s="12">
        <v>9</v>
      </c>
      <c r="Q59" s="12">
        <v>26</v>
      </c>
      <c r="R59" s="13">
        <v>307.60000000000002</v>
      </c>
      <c r="S59" s="13">
        <v>307.60000000000002</v>
      </c>
      <c r="T59" s="13"/>
      <c r="U59" s="13"/>
      <c r="V59" s="13"/>
      <c r="W59" s="14"/>
      <c r="X59" s="8" t="s">
        <v>50</v>
      </c>
      <c r="Y59" s="14"/>
      <c r="Z59" s="8" t="s">
        <v>51</v>
      </c>
      <c r="AA59" s="8" t="s">
        <v>51</v>
      </c>
      <c r="AB59" s="8" t="s">
        <v>51</v>
      </c>
      <c r="AC59" s="8" t="s">
        <v>51</v>
      </c>
      <c r="AD59" s="10" t="s">
        <v>239</v>
      </c>
      <c r="AE59" s="14">
        <v>41726</v>
      </c>
      <c r="AF59" s="13">
        <v>1016</v>
      </c>
      <c r="AG59" s="15">
        <v>41865</v>
      </c>
      <c r="AH59" s="8" t="s">
        <v>240</v>
      </c>
      <c r="AI59" s="8" t="s">
        <v>54</v>
      </c>
      <c r="AJ59" s="8" t="s">
        <v>51</v>
      </c>
      <c r="AK59" s="14"/>
      <c r="AL59" s="8" t="s">
        <v>55</v>
      </c>
      <c r="AM59" s="14">
        <v>45291</v>
      </c>
      <c r="AN59" s="14"/>
      <c r="AO59" s="14">
        <v>46022</v>
      </c>
      <c r="AP59" s="8" t="s">
        <v>51</v>
      </c>
      <c r="AQ59" s="8" t="s">
        <v>61</v>
      </c>
      <c r="AR59" s="8" t="s">
        <v>238</v>
      </c>
      <c r="AS59" s="16">
        <v>43543.500659722369</v>
      </c>
      <c r="AT59" s="14"/>
      <c r="AU59" s="8" t="s">
        <v>51</v>
      </c>
      <c r="AV59" s="12">
        <v>2247652</v>
      </c>
      <c r="AW59" s="12">
        <v>2247669</v>
      </c>
      <c r="AX59" s="12">
        <v>2372849</v>
      </c>
      <c r="AY59" s="12">
        <v>7750677</v>
      </c>
      <c r="AZ59" s="8" t="s">
        <v>56</v>
      </c>
    </row>
    <row r="60" spans="1:52" s="17" customFormat="1" ht="24.95" customHeight="1" x14ac:dyDescent="0.25">
      <c r="A60" s="8" t="s">
        <v>42</v>
      </c>
      <c r="B60" s="8" t="s">
        <v>43</v>
      </c>
      <c r="C60" s="8" t="s">
        <v>44</v>
      </c>
      <c r="D60" s="10">
        <v>60</v>
      </c>
      <c r="E60" s="11" t="s">
        <v>241</v>
      </c>
      <c r="F60" s="8" t="s">
        <v>46</v>
      </c>
      <c r="G60" s="8" t="s">
        <v>47</v>
      </c>
      <c r="H60" s="8" t="s">
        <v>48</v>
      </c>
      <c r="I60" s="12">
        <v>1961</v>
      </c>
      <c r="J60" s="12">
        <v>1961</v>
      </c>
      <c r="K60" s="8" t="s">
        <v>51</v>
      </c>
      <c r="L60" s="12">
        <v>2</v>
      </c>
      <c r="M60" s="12">
        <v>2</v>
      </c>
      <c r="N60" s="12">
        <v>1</v>
      </c>
      <c r="O60" s="12">
        <v>8</v>
      </c>
      <c r="P60" s="12">
        <v>8</v>
      </c>
      <c r="Q60" s="12">
        <v>18</v>
      </c>
      <c r="R60" s="13">
        <v>316.89999999999998</v>
      </c>
      <c r="S60" s="13">
        <v>316.89999999999998</v>
      </c>
      <c r="T60" s="13"/>
      <c r="U60" s="13"/>
      <c r="V60" s="13"/>
      <c r="W60" s="14"/>
      <c r="X60" s="8" t="s">
        <v>50</v>
      </c>
      <c r="Y60" s="14"/>
      <c r="Z60" s="8" t="s">
        <v>51</v>
      </c>
      <c r="AA60" s="8" t="s">
        <v>51</v>
      </c>
      <c r="AB60" s="8" t="s">
        <v>51</v>
      </c>
      <c r="AC60" s="8" t="s">
        <v>51</v>
      </c>
      <c r="AD60" s="10" t="s">
        <v>242</v>
      </c>
      <c r="AE60" s="14">
        <v>40718</v>
      </c>
      <c r="AF60" s="13">
        <v>1000</v>
      </c>
      <c r="AG60" s="15">
        <v>41865</v>
      </c>
      <c r="AH60" s="8" t="s">
        <v>243</v>
      </c>
      <c r="AI60" s="8" t="s">
        <v>54</v>
      </c>
      <c r="AJ60" s="8" t="s">
        <v>51</v>
      </c>
      <c r="AK60" s="14"/>
      <c r="AL60" s="8" t="s">
        <v>55</v>
      </c>
      <c r="AM60" s="14">
        <v>45291</v>
      </c>
      <c r="AN60" s="14"/>
      <c r="AO60" s="14">
        <v>46022</v>
      </c>
      <c r="AP60" s="8" t="s">
        <v>51</v>
      </c>
      <c r="AQ60" s="8" t="s">
        <v>61</v>
      </c>
      <c r="AR60" s="8" t="s">
        <v>241</v>
      </c>
      <c r="AS60" s="16">
        <v>43543.500659722369</v>
      </c>
      <c r="AT60" s="14"/>
      <c r="AU60" s="8" t="s">
        <v>51</v>
      </c>
      <c r="AV60" s="12">
        <v>2247652</v>
      </c>
      <c r="AW60" s="12">
        <v>2247669</v>
      </c>
      <c r="AX60" s="12">
        <v>2372849</v>
      </c>
      <c r="AY60" s="12">
        <v>7750687</v>
      </c>
      <c r="AZ60" s="8" t="s">
        <v>56</v>
      </c>
    </row>
    <row r="61" spans="1:52" s="17" customFormat="1" ht="24.95" customHeight="1" x14ac:dyDescent="0.25">
      <c r="A61" s="8" t="s">
        <v>42</v>
      </c>
      <c r="B61" s="8" t="s">
        <v>43</v>
      </c>
      <c r="C61" s="8" t="s">
        <v>44</v>
      </c>
      <c r="D61" s="10">
        <v>61</v>
      </c>
      <c r="E61" s="11" t="s">
        <v>244</v>
      </c>
      <c r="F61" s="8" t="s">
        <v>46</v>
      </c>
      <c r="G61" s="8" t="s">
        <v>47</v>
      </c>
      <c r="H61" s="8" t="s">
        <v>48</v>
      </c>
      <c r="I61" s="12">
        <v>1961</v>
      </c>
      <c r="J61" s="12">
        <v>1961</v>
      </c>
      <c r="K61" s="8" t="s">
        <v>51</v>
      </c>
      <c r="L61" s="12">
        <v>2</v>
      </c>
      <c r="M61" s="12">
        <v>2</v>
      </c>
      <c r="N61" s="12">
        <v>1</v>
      </c>
      <c r="O61" s="12">
        <v>8</v>
      </c>
      <c r="P61" s="12">
        <v>8</v>
      </c>
      <c r="Q61" s="12">
        <v>25</v>
      </c>
      <c r="R61" s="13">
        <v>314.60000000000002</v>
      </c>
      <c r="S61" s="13">
        <v>314.60000000000002</v>
      </c>
      <c r="T61" s="13"/>
      <c r="U61" s="13"/>
      <c r="V61" s="13">
        <v>70</v>
      </c>
      <c r="W61" s="14">
        <v>41834</v>
      </c>
      <c r="X61" s="8" t="s">
        <v>50</v>
      </c>
      <c r="Y61" s="14"/>
      <c r="Z61" s="8" t="s">
        <v>51</v>
      </c>
      <c r="AA61" s="8" t="s">
        <v>51</v>
      </c>
      <c r="AB61" s="8" t="s">
        <v>51</v>
      </c>
      <c r="AC61" s="8" t="s">
        <v>51</v>
      </c>
      <c r="AD61" s="10" t="s">
        <v>245</v>
      </c>
      <c r="AE61" s="14">
        <v>38581</v>
      </c>
      <c r="AF61" s="13">
        <v>2080</v>
      </c>
      <c r="AG61" s="15">
        <v>41865</v>
      </c>
      <c r="AH61" s="8" t="s">
        <v>246</v>
      </c>
      <c r="AI61" s="8" t="s">
        <v>54</v>
      </c>
      <c r="AJ61" s="8" t="s">
        <v>51</v>
      </c>
      <c r="AK61" s="14"/>
      <c r="AL61" s="8" t="s">
        <v>55</v>
      </c>
      <c r="AM61" s="14">
        <v>45291</v>
      </c>
      <c r="AN61" s="14"/>
      <c r="AO61" s="14">
        <v>46022</v>
      </c>
      <c r="AP61" s="8" t="s">
        <v>51</v>
      </c>
      <c r="AQ61" s="8" t="s">
        <v>61</v>
      </c>
      <c r="AR61" s="8" t="s">
        <v>244</v>
      </c>
      <c r="AS61" s="16">
        <v>43543.500659722369</v>
      </c>
      <c r="AT61" s="14"/>
      <c r="AU61" s="8" t="s">
        <v>51</v>
      </c>
      <c r="AV61" s="12">
        <v>2247652</v>
      </c>
      <c r="AW61" s="12">
        <v>2247669</v>
      </c>
      <c r="AX61" s="12">
        <v>2372849</v>
      </c>
      <c r="AY61" s="12">
        <v>7750699</v>
      </c>
      <c r="AZ61" s="8" t="s">
        <v>56</v>
      </c>
    </row>
    <row r="62" spans="1:52" s="17" customFormat="1" ht="24.95" customHeight="1" x14ac:dyDescent="0.25">
      <c r="A62" s="8" t="s">
        <v>42</v>
      </c>
      <c r="B62" s="8" t="s">
        <v>43</v>
      </c>
      <c r="C62" s="8" t="s">
        <v>44</v>
      </c>
      <c r="D62" s="10">
        <v>62</v>
      </c>
      <c r="E62" s="11" t="s">
        <v>247</v>
      </c>
      <c r="F62" s="8" t="s">
        <v>46</v>
      </c>
      <c r="G62" s="8" t="s">
        <v>47</v>
      </c>
      <c r="H62" s="8" t="s">
        <v>48</v>
      </c>
      <c r="I62" s="12">
        <v>1945</v>
      </c>
      <c r="J62" s="12">
        <v>1945</v>
      </c>
      <c r="K62" s="8" t="s">
        <v>49</v>
      </c>
      <c r="L62" s="12">
        <v>2</v>
      </c>
      <c r="M62" s="12">
        <v>2</v>
      </c>
      <c r="N62" s="12">
        <v>1</v>
      </c>
      <c r="O62" s="12">
        <v>7</v>
      </c>
      <c r="P62" s="12">
        <v>6</v>
      </c>
      <c r="Q62" s="12">
        <v>10</v>
      </c>
      <c r="R62" s="13">
        <v>287.5</v>
      </c>
      <c r="S62" s="13">
        <v>280.10000000000002</v>
      </c>
      <c r="T62" s="13"/>
      <c r="U62" s="13"/>
      <c r="V62" s="13"/>
      <c r="W62" s="14"/>
      <c r="X62" s="8" t="s">
        <v>50</v>
      </c>
      <c r="Y62" s="8" t="s">
        <v>51</v>
      </c>
      <c r="Z62" s="8" t="s">
        <v>51</v>
      </c>
      <c r="AA62" s="8" t="s">
        <v>51</v>
      </c>
      <c r="AB62" s="8" t="s">
        <v>51</v>
      </c>
      <c r="AC62" s="8" t="s">
        <v>51</v>
      </c>
      <c r="AD62" s="10" t="s">
        <v>248</v>
      </c>
      <c r="AE62" s="14">
        <v>41829</v>
      </c>
      <c r="AF62" s="13">
        <v>1075</v>
      </c>
      <c r="AG62" s="15">
        <v>41880</v>
      </c>
      <c r="AH62" s="8" t="s">
        <v>249</v>
      </c>
      <c r="AI62" s="8" t="s">
        <v>54</v>
      </c>
      <c r="AJ62" s="8" t="s">
        <v>51</v>
      </c>
      <c r="AK62" s="14"/>
      <c r="AL62" s="8" t="s">
        <v>55</v>
      </c>
      <c r="AM62" s="14">
        <v>45291</v>
      </c>
      <c r="AN62" s="14"/>
      <c r="AO62" s="14">
        <v>44195</v>
      </c>
      <c r="AP62" s="8" t="s">
        <v>51</v>
      </c>
      <c r="AQ62" s="8" t="s">
        <v>51</v>
      </c>
      <c r="AR62" s="8" t="s">
        <v>247</v>
      </c>
      <c r="AS62" s="16">
        <v>43543.500659722369</v>
      </c>
      <c r="AT62" s="14"/>
      <c r="AU62" s="8" t="s">
        <v>51</v>
      </c>
      <c r="AV62" s="12">
        <v>2247652</v>
      </c>
      <c r="AW62" s="12">
        <v>2247669</v>
      </c>
      <c r="AX62" s="12">
        <v>2372849</v>
      </c>
      <c r="AY62" s="12">
        <v>7750760</v>
      </c>
      <c r="AZ62" s="8" t="s">
        <v>56</v>
      </c>
    </row>
    <row r="63" spans="1:52" s="17" customFormat="1" ht="24.95" customHeight="1" x14ac:dyDescent="0.25">
      <c r="A63" s="8" t="s">
        <v>42</v>
      </c>
      <c r="B63" s="8" t="s">
        <v>43</v>
      </c>
      <c r="C63" s="8" t="s">
        <v>44</v>
      </c>
      <c r="D63" s="10">
        <v>63</v>
      </c>
      <c r="E63" s="11" t="s">
        <v>250</v>
      </c>
      <c r="F63" s="8" t="s">
        <v>46</v>
      </c>
      <c r="G63" s="8" t="s">
        <v>47</v>
      </c>
      <c r="H63" s="8" t="s">
        <v>48</v>
      </c>
      <c r="I63" s="12">
        <v>1945</v>
      </c>
      <c r="J63" s="12">
        <v>1945</v>
      </c>
      <c r="K63" s="8" t="s">
        <v>58</v>
      </c>
      <c r="L63" s="12">
        <v>2</v>
      </c>
      <c r="M63" s="12">
        <v>2</v>
      </c>
      <c r="N63" s="12">
        <v>1</v>
      </c>
      <c r="O63" s="12">
        <v>3</v>
      </c>
      <c r="P63" s="12">
        <v>3</v>
      </c>
      <c r="Q63" s="12">
        <v>6</v>
      </c>
      <c r="R63" s="13">
        <v>144.80000000000001</v>
      </c>
      <c r="S63" s="13">
        <v>144.80000000000001</v>
      </c>
      <c r="T63" s="13"/>
      <c r="U63" s="13"/>
      <c r="V63" s="13"/>
      <c r="W63" s="14"/>
      <c r="X63" s="8" t="s">
        <v>50</v>
      </c>
      <c r="Y63" s="8" t="s">
        <v>51</v>
      </c>
      <c r="Z63" s="8" t="s">
        <v>51</v>
      </c>
      <c r="AA63" s="8" t="s">
        <v>51</v>
      </c>
      <c r="AB63" s="8" t="s">
        <v>51</v>
      </c>
      <c r="AC63" s="8" t="s">
        <v>51</v>
      </c>
      <c r="AD63" s="10" t="s">
        <v>251</v>
      </c>
      <c r="AE63" s="14">
        <v>41836</v>
      </c>
      <c r="AF63" s="13">
        <v>3043</v>
      </c>
      <c r="AG63" s="15">
        <v>41880</v>
      </c>
      <c r="AH63" s="8" t="s">
        <v>252</v>
      </c>
      <c r="AI63" s="8" t="s">
        <v>54</v>
      </c>
      <c r="AJ63" s="8" t="s">
        <v>51</v>
      </c>
      <c r="AK63" s="14"/>
      <c r="AL63" s="8" t="s">
        <v>55</v>
      </c>
      <c r="AM63" s="14">
        <v>45291</v>
      </c>
      <c r="AN63" s="14"/>
      <c r="AO63" s="14">
        <v>44561</v>
      </c>
      <c r="AP63" s="8" t="s">
        <v>51</v>
      </c>
      <c r="AQ63" s="8" t="s">
        <v>66</v>
      </c>
      <c r="AR63" s="8" t="s">
        <v>250</v>
      </c>
      <c r="AS63" s="16">
        <v>43543.500659722369</v>
      </c>
      <c r="AT63" s="14"/>
      <c r="AU63" s="8" t="s">
        <v>51</v>
      </c>
      <c r="AV63" s="12">
        <v>2247652</v>
      </c>
      <c r="AW63" s="12">
        <v>2247669</v>
      </c>
      <c r="AX63" s="12">
        <v>2372849</v>
      </c>
      <c r="AY63" s="12">
        <v>7706964</v>
      </c>
      <c r="AZ63" s="8" t="s">
        <v>56</v>
      </c>
    </row>
    <row r="64" spans="1:52" s="17" customFormat="1" ht="24.95" customHeight="1" x14ac:dyDescent="0.25">
      <c r="A64" s="8" t="s">
        <v>42</v>
      </c>
      <c r="B64" s="8" t="s">
        <v>43</v>
      </c>
      <c r="C64" s="8" t="s">
        <v>44</v>
      </c>
      <c r="D64" s="10">
        <v>64</v>
      </c>
      <c r="E64" s="11" t="s">
        <v>253</v>
      </c>
      <c r="F64" s="8" t="s">
        <v>46</v>
      </c>
      <c r="G64" s="8" t="s">
        <v>47</v>
      </c>
      <c r="H64" s="8" t="s">
        <v>48</v>
      </c>
      <c r="I64" s="12">
        <v>1945</v>
      </c>
      <c r="J64" s="12">
        <v>1945</v>
      </c>
      <c r="K64" s="8" t="s">
        <v>58</v>
      </c>
      <c r="L64" s="12">
        <v>3</v>
      </c>
      <c r="M64" s="12">
        <v>3</v>
      </c>
      <c r="N64" s="12">
        <v>1</v>
      </c>
      <c r="O64" s="12">
        <v>11</v>
      </c>
      <c r="P64" s="12">
        <v>9</v>
      </c>
      <c r="Q64" s="12">
        <v>17</v>
      </c>
      <c r="R64" s="13">
        <v>412</v>
      </c>
      <c r="S64" s="13">
        <v>412</v>
      </c>
      <c r="T64" s="13"/>
      <c r="U64" s="13"/>
      <c r="V64" s="13">
        <v>70</v>
      </c>
      <c r="W64" s="14">
        <v>41844</v>
      </c>
      <c r="X64" s="8" t="s">
        <v>50</v>
      </c>
      <c r="Y64" s="8" t="s">
        <v>51</v>
      </c>
      <c r="Z64" s="8" t="s">
        <v>51</v>
      </c>
      <c r="AA64" s="8" t="s">
        <v>51</v>
      </c>
      <c r="AB64" s="8" t="s">
        <v>51</v>
      </c>
      <c r="AC64" s="8" t="s">
        <v>51</v>
      </c>
      <c r="AD64" s="10" t="s">
        <v>254</v>
      </c>
      <c r="AE64" s="14">
        <v>37301</v>
      </c>
      <c r="AF64" s="13">
        <v>1501</v>
      </c>
      <c r="AG64" s="15">
        <v>41899</v>
      </c>
      <c r="AH64" s="8" t="s">
        <v>255</v>
      </c>
      <c r="AI64" s="8" t="s">
        <v>54</v>
      </c>
      <c r="AJ64" s="8" t="s">
        <v>51</v>
      </c>
      <c r="AK64" s="14"/>
      <c r="AL64" s="8" t="s">
        <v>55</v>
      </c>
      <c r="AM64" s="14">
        <v>45291</v>
      </c>
      <c r="AN64" s="14"/>
      <c r="AO64" s="14">
        <v>46022</v>
      </c>
      <c r="AP64" s="8" t="s">
        <v>51</v>
      </c>
      <c r="AQ64" s="8" t="s">
        <v>61</v>
      </c>
      <c r="AR64" s="8" t="s">
        <v>253</v>
      </c>
      <c r="AS64" s="16">
        <v>43543.500659722369</v>
      </c>
      <c r="AT64" s="14"/>
      <c r="AU64" s="8" t="s">
        <v>51</v>
      </c>
      <c r="AV64" s="12">
        <v>2247652</v>
      </c>
      <c r="AW64" s="12">
        <v>2247669</v>
      </c>
      <c r="AX64" s="12">
        <v>2372849</v>
      </c>
      <c r="AY64" s="12">
        <v>8224688</v>
      </c>
      <c r="AZ64" s="8" t="s">
        <v>56</v>
      </c>
    </row>
    <row r="65" spans="1:52" s="17" customFormat="1" ht="24.95" customHeight="1" x14ac:dyDescent="0.25">
      <c r="A65" s="8" t="s">
        <v>42</v>
      </c>
      <c r="B65" s="8" t="s">
        <v>43</v>
      </c>
      <c r="C65" s="8" t="s">
        <v>44</v>
      </c>
      <c r="D65" s="10">
        <v>65</v>
      </c>
      <c r="E65" s="11" t="s">
        <v>256</v>
      </c>
      <c r="F65" s="8" t="s">
        <v>46</v>
      </c>
      <c r="G65" s="8" t="s">
        <v>47</v>
      </c>
      <c r="H65" s="8" t="s">
        <v>48</v>
      </c>
      <c r="I65" s="12">
        <v>1945</v>
      </c>
      <c r="J65" s="12">
        <v>1945</v>
      </c>
      <c r="K65" s="8" t="s">
        <v>49</v>
      </c>
      <c r="L65" s="12">
        <v>4</v>
      </c>
      <c r="M65" s="12">
        <v>4</v>
      </c>
      <c r="N65" s="12">
        <v>1</v>
      </c>
      <c r="O65" s="12">
        <v>10</v>
      </c>
      <c r="P65" s="12">
        <v>10</v>
      </c>
      <c r="Q65" s="12">
        <v>18</v>
      </c>
      <c r="R65" s="13">
        <v>619.5</v>
      </c>
      <c r="S65" s="13">
        <v>425.3</v>
      </c>
      <c r="T65" s="13"/>
      <c r="U65" s="13"/>
      <c r="V65" s="13">
        <v>70</v>
      </c>
      <c r="W65" s="14">
        <v>41892</v>
      </c>
      <c r="X65" s="8" t="s">
        <v>50</v>
      </c>
      <c r="Y65" s="8" t="s">
        <v>51</v>
      </c>
      <c r="Z65" s="8" t="s">
        <v>51</v>
      </c>
      <c r="AA65" s="8" t="s">
        <v>51</v>
      </c>
      <c r="AB65" s="8" t="s">
        <v>51</v>
      </c>
      <c r="AC65" s="8" t="s">
        <v>51</v>
      </c>
      <c r="AD65" s="10" t="s">
        <v>257</v>
      </c>
      <c r="AE65" s="14">
        <v>41990</v>
      </c>
      <c r="AF65" s="13">
        <v>1774</v>
      </c>
      <c r="AG65" s="15">
        <v>41920</v>
      </c>
      <c r="AH65" s="8" t="s">
        <v>258</v>
      </c>
      <c r="AI65" s="8" t="s">
        <v>54</v>
      </c>
      <c r="AJ65" s="8" t="s">
        <v>51</v>
      </c>
      <c r="AK65" s="14"/>
      <c r="AL65" s="8" t="s">
        <v>55</v>
      </c>
      <c r="AM65" s="14">
        <v>45291</v>
      </c>
      <c r="AN65" s="14"/>
      <c r="AO65" s="14">
        <v>45261</v>
      </c>
      <c r="AP65" s="8" t="s">
        <v>51</v>
      </c>
      <c r="AQ65" s="8" t="s">
        <v>51</v>
      </c>
      <c r="AR65" s="8" t="s">
        <v>256</v>
      </c>
      <c r="AS65" s="16">
        <v>43543.500659722369</v>
      </c>
      <c r="AT65" s="14"/>
      <c r="AU65" s="8" t="s">
        <v>51</v>
      </c>
      <c r="AV65" s="12">
        <v>2247652</v>
      </c>
      <c r="AW65" s="12">
        <v>2247669</v>
      </c>
      <c r="AX65" s="12">
        <v>2372849</v>
      </c>
      <c r="AY65" s="12">
        <v>8211971</v>
      </c>
      <c r="AZ65" s="8" t="s">
        <v>56</v>
      </c>
    </row>
    <row r="66" spans="1:52" s="17" customFormat="1" ht="24.95" customHeight="1" x14ac:dyDescent="0.25">
      <c r="A66" s="8" t="s">
        <v>42</v>
      </c>
      <c r="B66" s="8" t="s">
        <v>43</v>
      </c>
      <c r="C66" s="8" t="s">
        <v>44</v>
      </c>
      <c r="D66" s="10">
        <v>66</v>
      </c>
      <c r="E66" s="11" t="s">
        <v>259</v>
      </c>
      <c r="F66" s="8" t="s">
        <v>46</v>
      </c>
      <c r="G66" s="8" t="s">
        <v>47</v>
      </c>
      <c r="H66" s="8" t="s">
        <v>48</v>
      </c>
      <c r="I66" s="12">
        <v>1945</v>
      </c>
      <c r="J66" s="12">
        <v>1945</v>
      </c>
      <c r="K66" s="8" t="s">
        <v>58</v>
      </c>
      <c r="L66" s="12">
        <v>3</v>
      </c>
      <c r="M66" s="12">
        <v>3</v>
      </c>
      <c r="N66" s="12">
        <v>1</v>
      </c>
      <c r="O66" s="12">
        <v>7</v>
      </c>
      <c r="P66" s="12">
        <v>7</v>
      </c>
      <c r="Q66" s="12">
        <v>19</v>
      </c>
      <c r="R66" s="13">
        <v>278</v>
      </c>
      <c r="S66" s="13">
        <v>246.9</v>
      </c>
      <c r="T66" s="13"/>
      <c r="U66" s="13"/>
      <c r="V66" s="13"/>
      <c r="W66" s="14"/>
      <c r="X66" s="8" t="s">
        <v>50</v>
      </c>
      <c r="Y66" s="8" t="s">
        <v>51</v>
      </c>
      <c r="Z66" s="8" t="s">
        <v>51</v>
      </c>
      <c r="AA66" s="8" t="s">
        <v>51</v>
      </c>
      <c r="AB66" s="8" t="s">
        <v>51</v>
      </c>
      <c r="AC66" s="8" t="s">
        <v>51</v>
      </c>
      <c r="AD66" s="10" t="s">
        <v>260</v>
      </c>
      <c r="AE66" s="14">
        <v>39793</v>
      </c>
      <c r="AF66" s="13">
        <v>2300</v>
      </c>
      <c r="AG66" s="15">
        <v>41922</v>
      </c>
      <c r="AH66" s="8" t="s">
        <v>261</v>
      </c>
      <c r="AI66" s="8" t="s">
        <v>54</v>
      </c>
      <c r="AJ66" s="8" t="s">
        <v>51</v>
      </c>
      <c r="AK66" s="14"/>
      <c r="AL66" s="8" t="s">
        <v>55</v>
      </c>
      <c r="AM66" s="14">
        <v>45291</v>
      </c>
      <c r="AN66" s="14"/>
      <c r="AO66" s="14">
        <v>44561</v>
      </c>
      <c r="AP66" s="8" t="s">
        <v>51</v>
      </c>
      <c r="AQ66" s="8" t="s">
        <v>66</v>
      </c>
      <c r="AR66" s="8" t="s">
        <v>259</v>
      </c>
      <c r="AS66" s="16">
        <v>43543.500659722369</v>
      </c>
      <c r="AT66" s="14"/>
      <c r="AU66" s="8" t="s">
        <v>51</v>
      </c>
      <c r="AV66" s="12">
        <v>2247652</v>
      </c>
      <c r="AW66" s="12">
        <v>2247669</v>
      </c>
      <c r="AX66" s="12">
        <v>2372849</v>
      </c>
      <c r="AY66" s="12">
        <v>7750919</v>
      </c>
      <c r="AZ66" s="8" t="s">
        <v>56</v>
      </c>
    </row>
    <row r="67" spans="1:52" s="17" customFormat="1" ht="24.95" customHeight="1" x14ac:dyDescent="0.25">
      <c r="A67" s="8" t="s">
        <v>42</v>
      </c>
      <c r="B67" s="8" t="s">
        <v>43</v>
      </c>
      <c r="C67" s="8" t="s">
        <v>44</v>
      </c>
      <c r="D67" s="10">
        <v>67</v>
      </c>
      <c r="E67" s="11" t="s">
        <v>262</v>
      </c>
      <c r="F67" s="8" t="s">
        <v>46</v>
      </c>
      <c r="G67" s="8" t="s">
        <v>47</v>
      </c>
      <c r="H67" s="8" t="s">
        <v>48</v>
      </c>
      <c r="I67" s="12">
        <v>1945</v>
      </c>
      <c r="J67" s="12">
        <v>1945</v>
      </c>
      <c r="K67" s="8" t="s">
        <v>58</v>
      </c>
      <c r="L67" s="12">
        <v>3</v>
      </c>
      <c r="M67" s="12">
        <v>3</v>
      </c>
      <c r="N67" s="12">
        <v>1</v>
      </c>
      <c r="O67" s="12">
        <v>5</v>
      </c>
      <c r="P67" s="12">
        <v>5</v>
      </c>
      <c r="Q67" s="12">
        <v>11</v>
      </c>
      <c r="R67" s="13">
        <v>175.5</v>
      </c>
      <c r="S67" s="13">
        <v>175.5</v>
      </c>
      <c r="T67" s="13"/>
      <c r="U67" s="13"/>
      <c r="V67" s="13">
        <v>70</v>
      </c>
      <c r="W67" s="14">
        <v>41983</v>
      </c>
      <c r="X67" s="8" t="s">
        <v>50</v>
      </c>
      <c r="Y67" s="8" t="s">
        <v>51</v>
      </c>
      <c r="Z67" s="8" t="s">
        <v>51</v>
      </c>
      <c r="AA67" s="8" t="s">
        <v>51</v>
      </c>
      <c r="AB67" s="8" t="s">
        <v>51</v>
      </c>
      <c r="AC67" s="8" t="s">
        <v>51</v>
      </c>
      <c r="AD67" s="10" t="s">
        <v>263</v>
      </c>
      <c r="AE67" s="14">
        <v>41101</v>
      </c>
      <c r="AF67" s="13">
        <v>1392</v>
      </c>
      <c r="AG67" s="15">
        <v>42027</v>
      </c>
      <c r="AH67" s="8" t="s">
        <v>264</v>
      </c>
      <c r="AI67" s="8" t="s">
        <v>54</v>
      </c>
      <c r="AJ67" s="8" t="s">
        <v>51</v>
      </c>
      <c r="AK67" s="14"/>
      <c r="AL67" s="8" t="s">
        <v>55</v>
      </c>
      <c r="AM67" s="14">
        <v>45291</v>
      </c>
      <c r="AN67" s="14"/>
      <c r="AO67" s="14">
        <v>46022</v>
      </c>
      <c r="AP67" s="8" t="s">
        <v>51</v>
      </c>
      <c r="AQ67" s="8" t="s">
        <v>61</v>
      </c>
      <c r="AR67" s="8" t="s">
        <v>262</v>
      </c>
      <c r="AS67" s="16">
        <v>43543.500659722369</v>
      </c>
      <c r="AT67" s="14"/>
      <c r="AU67" s="8" t="s">
        <v>51</v>
      </c>
      <c r="AV67" s="12">
        <v>2247652</v>
      </c>
      <c r="AW67" s="12">
        <v>2247669</v>
      </c>
      <c r="AX67" s="12">
        <v>2372849</v>
      </c>
      <c r="AY67" s="12">
        <v>8224893</v>
      </c>
      <c r="AZ67" s="8" t="s">
        <v>56</v>
      </c>
    </row>
    <row r="68" spans="1:52" s="17" customFormat="1" ht="24.95" customHeight="1" x14ac:dyDescent="0.25">
      <c r="A68" s="8" t="s">
        <v>42</v>
      </c>
      <c r="B68" s="8" t="s">
        <v>43</v>
      </c>
      <c r="C68" s="8" t="s">
        <v>44</v>
      </c>
      <c r="D68" s="10">
        <v>68</v>
      </c>
      <c r="E68" s="11" t="s">
        <v>265</v>
      </c>
      <c r="F68" s="8" t="s">
        <v>46</v>
      </c>
      <c r="G68" s="8" t="s">
        <v>47</v>
      </c>
      <c r="H68" s="8" t="s">
        <v>48</v>
      </c>
      <c r="I68" s="12">
        <v>1945</v>
      </c>
      <c r="J68" s="12">
        <v>1945</v>
      </c>
      <c r="K68" s="8" t="s">
        <v>58</v>
      </c>
      <c r="L68" s="12">
        <v>4</v>
      </c>
      <c r="M68" s="12">
        <v>4</v>
      </c>
      <c r="N68" s="12">
        <v>1</v>
      </c>
      <c r="O68" s="12">
        <v>23</v>
      </c>
      <c r="P68" s="12">
        <v>23</v>
      </c>
      <c r="Q68" s="12">
        <v>60</v>
      </c>
      <c r="R68" s="13">
        <v>1408.3</v>
      </c>
      <c r="S68" s="13">
        <v>1408.3</v>
      </c>
      <c r="T68" s="13"/>
      <c r="U68" s="13"/>
      <c r="V68" s="13">
        <v>70</v>
      </c>
      <c r="W68" s="14">
        <v>41983</v>
      </c>
      <c r="X68" s="8" t="s">
        <v>50</v>
      </c>
      <c r="Y68" s="14"/>
      <c r="Z68" s="8" t="s">
        <v>51</v>
      </c>
      <c r="AA68" s="8" t="s">
        <v>51</v>
      </c>
      <c r="AB68" s="8" t="s">
        <v>51</v>
      </c>
      <c r="AC68" s="8" t="s">
        <v>51</v>
      </c>
      <c r="AD68" s="10" t="s">
        <v>266</v>
      </c>
      <c r="AE68" s="14">
        <v>41598</v>
      </c>
      <c r="AF68" s="13">
        <v>1507</v>
      </c>
      <c r="AG68" s="15">
        <v>42027</v>
      </c>
      <c r="AH68" s="8" t="s">
        <v>267</v>
      </c>
      <c r="AI68" s="8" t="s">
        <v>54</v>
      </c>
      <c r="AJ68" s="8" t="s">
        <v>51</v>
      </c>
      <c r="AK68" s="14"/>
      <c r="AL68" s="8" t="s">
        <v>55</v>
      </c>
      <c r="AM68" s="14">
        <v>45291</v>
      </c>
      <c r="AN68" s="14"/>
      <c r="AO68" s="14">
        <v>46022</v>
      </c>
      <c r="AP68" s="8" t="s">
        <v>51</v>
      </c>
      <c r="AQ68" s="8" t="s">
        <v>61</v>
      </c>
      <c r="AR68" s="8" t="s">
        <v>265</v>
      </c>
      <c r="AS68" s="16">
        <v>43543.500659722369</v>
      </c>
      <c r="AT68" s="14"/>
      <c r="AU68" s="8" t="s">
        <v>51</v>
      </c>
      <c r="AV68" s="12">
        <v>2247652</v>
      </c>
      <c r="AW68" s="12">
        <v>2247669</v>
      </c>
      <c r="AX68" s="12">
        <v>2372849</v>
      </c>
      <c r="AY68" s="12">
        <v>7923989</v>
      </c>
      <c r="AZ68" s="8" t="s">
        <v>56</v>
      </c>
    </row>
    <row r="69" spans="1:52" s="17" customFormat="1" ht="24.95" customHeight="1" x14ac:dyDescent="0.25">
      <c r="A69" s="8" t="s">
        <v>42</v>
      </c>
      <c r="B69" s="8" t="s">
        <v>43</v>
      </c>
      <c r="C69" s="8" t="s">
        <v>44</v>
      </c>
      <c r="D69" s="10">
        <v>69</v>
      </c>
      <c r="E69" s="11" t="s">
        <v>268</v>
      </c>
      <c r="F69" s="8" t="s">
        <v>46</v>
      </c>
      <c r="G69" s="8" t="s">
        <v>47</v>
      </c>
      <c r="H69" s="8" t="s">
        <v>48</v>
      </c>
      <c r="I69" s="12">
        <v>1961</v>
      </c>
      <c r="J69" s="12">
        <v>1961</v>
      </c>
      <c r="K69" s="8" t="s">
        <v>51</v>
      </c>
      <c r="L69" s="12">
        <v>1</v>
      </c>
      <c r="M69" s="12">
        <v>1</v>
      </c>
      <c r="N69" s="12">
        <v>2</v>
      </c>
      <c r="O69" s="12">
        <v>2</v>
      </c>
      <c r="P69" s="12">
        <v>2</v>
      </c>
      <c r="Q69" s="12">
        <v>7</v>
      </c>
      <c r="R69" s="13">
        <v>109.9</v>
      </c>
      <c r="S69" s="13">
        <v>109.9</v>
      </c>
      <c r="T69" s="13"/>
      <c r="U69" s="13"/>
      <c r="V69" s="13"/>
      <c r="W69" s="14"/>
      <c r="X69" s="8" t="s">
        <v>50</v>
      </c>
      <c r="Y69" s="8" t="s">
        <v>51</v>
      </c>
      <c r="Z69" s="8" t="s">
        <v>51</v>
      </c>
      <c r="AA69" s="8" t="s">
        <v>51</v>
      </c>
      <c r="AB69" s="8" t="s">
        <v>51</v>
      </c>
      <c r="AC69" s="8" t="s">
        <v>51</v>
      </c>
      <c r="AD69" s="10" t="s">
        <v>269</v>
      </c>
      <c r="AE69" s="14">
        <v>41526</v>
      </c>
      <c r="AF69" s="13">
        <v>2339</v>
      </c>
      <c r="AG69" s="15">
        <v>42080</v>
      </c>
      <c r="AH69" s="8" t="s">
        <v>270</v>
      </c>
      <c r="AI69" s="8" t="s">
        <v>54</v>
      </c>
      <c r="AJ69" s="8" t="s">
        <v>51</v>
      </c>
      <c r="AK69" s="14"/>
      <c r="AL69" s="8" t="s">
        <v>55</v>
      </c>
      <c r="AM69" s="14">
        <v>43891</v>
      </c>
      <c r="AN69" s="14"/>
      <c r="AO69" s="14">
        <v>46022</v>
      </c>
      <c r="AP69" s="8" t="s">
        <v>51</v>
      </c>
      <c r="AQ69" s="8" t="s">
        <v>61</v>
      </c>
      <c r="AR69" s="8" t="s">
        <v>268</v>
      </c>
      <c r="AS69" s="16">
        <v>43543.500659722369</v>
      </c>
      <c r="AT69" s="14"/>
      <c r="AU69" s="8" t="s">
        <v>51</v>
      </c>
      <c r="AV69" s="12">
        <v>2247652</v>
      </c>
      <c r="AW69" s="12">
        <v>2247669</v>
      </c>
      <c r="AX69" s="12">
        <v>2372849</v>
      </c>
      <c r="AY69" s="12">
        <v>9103023</v>
      </c>
      <c r="AZ69" s="8" t="s">
        <v>56</v>
      </c>
    </row>
    <row r="70" spans="1:52" s="17" customFormat="1" ht="24.95" customHeight="1" x14ac:dyDescent="0.25">
      <c r="A70" s="8" t="s">
        <v>42</v>
      </c>
      <c r="B70" s="8" t="s">
        <v>43</v>
      </c>
      <c r="C70" s="8" t="s">
        <v>44</v>
      </c>
      <c r="D70" s="10">
        <v>70</v>
      </c>
      <c r="E70" s="11" t="s">
        <v>271</v>
      </c>
      <c r="F70" s="8" t="s">
        <v>46</v>
      </c>
      <c r="G70" s="8" t="s">
        <v>47</v>
      </c>
      <c r="H70" s="8" t="s">
        <v>48</v>
      </c>
      <c r="I70" s="12">
        <v>1945</v>
      </c>
      <c r="J70" s="12">
        <v>1945</v>
      </c>
      <c r="K70" s="8" t="s">
        <v>51</v>
      </c>
      <c r="L70" s="12">
        <v>2</v>
      </c>
      <c r="M70" s="12">
        <v>2</v>
      </c>
      <c r="N70" s="12">
        <v>1</v>
      </c>
      <c r="O70" s="12">
        <v>2</v>
      </c>
      <c r="P70" s="12">
        <v>2</v>
      </c>
      <c r="Q70" s="12">
        <v>6</v>
      </c>
      <c r="R70" s="13">
        <v>96.2</v>
      </c>
      <c r="S70" s="13">
        <v>92.2</v>
      </c>
      <c r="T70" s="13"/>
      <c r="U70" s="13"/>
      <c r="V70" s="13"/>
      <c r="W70" s="14"/>
      <c r="X70" s="8" t="s">
        <v>50</v>
      </c>
      <c r="Y70" s="14"/>
      <c r="Z70" s="8" t="s">
        <v>51</v>
      </c>
      <c r="AA70" s="8" t="s">
        <v>51</v>
      </c>
      <c r="AB70" s="8" t="s">
        <v>51</v>
      </c>
      <c r="AC70" s="8" t="s">
        <v>51</v>
      </c>
      <c r="AD70" s="10" t="s">
        <v>272</v>
      </c>
      <c r="AE70" s="14">
        <v>41584</v>
      </c>
      <c r="AF70" s="13">
        <v>2151</v>
      </c>
      <c r="AG70" s="15">
        <v>42132</v>
      </c>
      <c r="AH70" s="8" t="s">
        <v>273</v>
      </c>
      <c r="AI70" s="8" t="s">
        <v>54</v>
      </c>
      <c r="AJ70" s="8" t="s">
        <v>51</v>
      </c>
      <c r="AK70" s="14"/>
      <c r="AL70" s="8" t="s">
        <v>55</v>
      </c>
      <c r="AM70" s="14">
        <v>43905</v>
      </c>
      <c r="AN70" s="14"/>
      <c r="AO70" s="14">
        <v>46022</v>
      </c>
      <c r="AP70" s="8" t="s">
        <v>51</v>
      </c>
      <c r="AQ70" s="8" t="s">
        <v>61</v>
      </c>
      <c r="AR70" s="8" t="s">
        <v>271</v>
      </c>
      <c r="AS70" s="16">
        <v>43543.500659722369</v>
      </c>
      <c r="AT70" s="14"/>
      <c r="AU70" s="8" t="s">
        <v>51</v>
      </c>
      <c r="AV70" s="12">
        <v>2247652</v>
      </c>
      <c r="AW70" s="12">
        <v>2247669</v>
      </c>
      <c r="AX70" s="12">
        <v>2372849</v>
      </c>
      <c r="AY70" s="12">
        <v>7765357</v>
      </c>
      <c r="AZ70" s="8" t="s">
        <v>56</v>
      </c>
    </row>
    <row r="71" spans="1:52" s="17" customFormat="1" ht="24.95" customHeight="1" x14ac:dyDescent="0.25">
      <c r="A71" s="8" t="s">
        <v>42</v>
      </c>
      <c r="B71" s="8" t="s">
        <v>43</v>
      </c>
      <c r="C71" s="8" t="s">
        <v>44</v>
      </c>
      <c r="D71" s="10">
        <v>71</v>
      </c>
      <c r="E71" s="11" t="s">
        <v>274</v>
      </c>
      <c r="F71" s="8" t="s">
        <v>46</v>
      </c>
      <c r="G71" s="8" t="s">
        <v>47</v>
      </c>
      <c r="H71" s="8" t="s">
        <v>48</v>
      </c>
      <c r="I71" s="12">
        <v>1945</v>
      </c>
      <c r="J71" s="12">
        <v>1945</v>
      </c>
      <c r="K71" s="8" t="s">
        <v>58</v>
      </c>
      <c r="L71" s="12">
        <v>2</v>
      </c>
      <c r="M71" s="12">
        <v>2</v>
      </c>
      <c r="N71" s="12">
        <v>4</v>
      </c>
      <c r="O71" s="12">
        <v>33</v>
      </c>
      <c r="P71" s="12">
        <v>33</v>
      </c>
      <c r="Q71" s="12">
        <v>58</v>
      </c>
      <c r="R71" s="13">
        <v>1136.4000000000001</v>
      </c>
      <c r="S71" s="13">
        <v>1136.4000000000001</v>
      </c>
      <c r="T71" s="13"/>
      <c r="U71" s="13"/>
      <c r="V71" s="13"/>
      <c r="W71" s="14"/>
      <c r="X71" s="8" t="s">
        <v>50</v>
      </c>
      <c r="Y71" s="8" t="s">
        <v>51</v>
      </c>
      <c r="Z71" s="8" t="s">
        <v>51</v>
      </c>
      <c r="AA71" s="8" t="s">
        <v>51</v>
      </c>
      <c r="AB71" s="8" t="s">
        <v>51</v>
      </c>
      <c r="AC71" s="8" t="s">
        <v>51</v>
      </c>
      <c r="AD71" s="10" t="s">
        <v>275</v>
      </c>
      <c r="AE71" s="14">
        <v>40060</v>
      </c>
      <c r="AF71" s="13">
        <v>1980</v>
      </c>
      <c r="AG71" s="15">
        <v>42206</v>
      </c>
      <c r="AH71" s="8" t="s">
        <v>276</v>
      </c>
      <c r="AI71" s="8" t="s">
        <v>54</v>
      </c>
      <c r="AJ71" s="8" t="s">
        <v>51</v>
      </c>
      <c r="AK71" s="8" t="s">
        <v>51</v>
      </c>
      <c r="AL71" s="8" t="s">
        <v>55</v>
      </c>
      <c r="AM71" s="14">
        <v>43465</v>
      </c>
      <c r="AN71" s="14"/>
      <c r="AO71" s="14">
        <v>44561</v>
      </c>
      <c r="AP71" s="8" t="s">
        <v>51</v>
      </c>
      <c r="AQ71" s="8" t="s">
        <v>277</v>
      </c>
      <c r="AR71" s="8" t="s">
        <v>274</v>
      </c>
      <c r="AS71" s="16">
        <v>43536.719652778003</v>
      </c>
      <c r="AT71" s="14"/>
      <c r="AU71" s="8" t="s">
        <v>51</v>
      </c>
      <c r="AV71" s="12">
        <v>2247652</v>
      </c>
      <c r="AW71" s="12">
        <v>2247669</v>
      </c>
      <c r="AX71" s="12">
        <v>2372849</v>
      </c>
      <c r="AY71" s="12">
        <v>8247188</v>
      </c>
      <c r="AZ71" s="8" t="s">
        <v>56</v>
      </c>
    </row>
    <row r="72" spans="1:52" s="17" customFormat="1" ht="24.95" customHeight="1" x14ac:dyDescent="0.25">
      <c r="A72" s="8" t="s">
        <v>42</v>
      </c>
      <c r="B72" s="8" t="s">
        <v>43</v>
      </c>
      <c r="C72" s="8" t="s">
        <v>44</v>
      </c>
      <c r="D72" s="10">
        <v>72</v>
      </c>
      <c r="E72" s="11" t="s">
        <v>278</v>
      </c>
      <c r="F72" s="8" t="s">
        <v>46</v>
      </c>
      <c r="G72" s="8" t="s">
        <v>47</v>
      </c>
      <c r="H72" s="8" t="s">
        <v>48</v>
      </c>
      <c r="I72" s="12">
        <v>1945</v>
      </c>
      <c r="J72" s="12">
        <v>1945</v>
      </c>
      <c r="K72" s="8" t="s">
        <v>58</v>
      </c>
      <c r="L72" s="12">
        <v>2</v>
      </c>
      <c r="M72" s="12">
        <v>2</v>
      </c>
      <c r="N72" s="12">
        <v>2</v>
      </c>
      <c r="O72" s="12">
        <v>13</v>
      </c>
      <c r="P72" s="12">
        <v>13</v>
      </c>
      <c r="Q72" s="12">
        <v>31</v>
      </c>
      <c r="R72" s="13">
        <v>477.4</v>
      </c>
      <c r="S72" s="13">
        <v>477.4</v>
      </c>
      <c r="T72" s="13"/>
      <c r="U72" s="13"/>
      <c r="V72" s="13">
        <v>70</v>
      </c>
      <c r="W72" s="14">
        <v>42220</v>
      </c>
      <c r="X72" s="8" t="s">
        <v>50</v>
      </c>
      <c r="Y72" s="8" t="s">
        <v>51</v>
      </c>
      <c r="Z72" s="8" t="s">
        <v>51</v>
      </c>
      <c r="AA72" s="8" t="s">
        <v>51</v>
      </c>
      <c r="AB72" s="8" t="s">
        <v>51</v>
      </c>
      <c r="AC72" s="8" t="s">
        <v>51</v>
      </c>
      <c r="AD72" s="10" t="s">
        <v>279</v>
      </c>
      <c r="AE72" s="14">
        <v>39140</v>
      </c>
      <c r="AF72" s="13">
        <v>4081</v>
      </c>
      <c r="AG72" s="15">
        <v>42220</v>
      </c>
      <c r="AH72" s="8" t="s">
        <v>280</v>
      </c>
      <c r="AI72" s="8" t="s">
        <v>54</v>
      </c>
      <c r="AJ72" s="8" t="s">
        <v>51</v>
      </c>
      <c r="AK72" s="8" t="s">
        <v>51</v>
      </c>
      <c r="AL72" s="8" t="s">
        <v>55</v>
      </c>
      <c r="AM72" s="14">
        <v>44196</v>
      </c>
      <c r="AN72" s="14"/>
      <c r="AO72" s="14">
        <v>44561</v>
      </c>
      <c r="AP72" s="8" t="s">
        <v>51</v>
      </c>
      <c r="AQ72" s="8" t="s">
        <v>51</v>
      </c>
      <c r="AR72" s="8" t="s">
        <v>278</v>
      </c>
      <c r="AS72" s="16">
        <v>43543.500659722369</v>
      </c>
      <c r="AT72" s="14"/>
      <c r="AU72" s="8" t="s">
        <v>51</v>
      </c>
      <c r="AV72" s="12">
        <v>2247652</v>
      </c>
      <c r="AW72" s="12">
        <v>2247669</v>
      </c>
      <c r="AX72" s="12">
        <v>2372849</v>
      </c>
      <c r="AY72" s="12">
        <v>8064262</v>
      </c>
      <c r="AZ72" s="8" t="s">
        <v>56</v>
      </c>
    </row>
    <row r="73" spans="1:52" s="17" customFormat="1" ht="24.95" customHeight="1" x14ac:dyDescent="0.25">
      <c r="A73" s="8" t="s">
        <v>42</v>
      </c>
      <c r="B73" s="8" t="s">
        <v>43</v>
      </c>
      <c r="C73" s="8" t="s">
        <v>44</v>
      </c>
      <c r="D73" s="10">
        <v>73</v>
      </c>
      <c r="E73" s="11" t="s">
        <v>281</v>
      </c>
      <c r="F73" s="8" t="s">
        <v>46</v>
      </c>
      <c r="G73" s="8" t="s">
        <v>47</v>
      </c>
      <c r="H73" s="8" t="s">
        <v>48</v>
      </c>
      <c r="I73" s="12">
        <v>1945</v>
      </c>
      <c r="J73" s="12">
        <v>1945</v>
      </c>
      <c r="K73" s="8" t="s">
        <v>58</v>
      </c>
      <c r="L73" s="12">
        <v>2</v>
      </c>
      <c r="M73" s="12">
        <v>2</v>
      </c>
      <c r="N73" s="12">
        <v>1</v>
      </c>
      <c r="O73" s="12">
        <v>2</v>
      </c>
      <c r="P73" s="12">
        <v>2</v>
      </c>
      <c r="Q73" s="12">
        <v>12</v>
      </c>
      <c r="R73" s="13">
        <v>104</v>
      </c>
      <c r="S73" s="13">
        <v>104</v>
      </c>
      <c r="T73" s="13"/>
      <c r="U73" s="13"/>
      <c r="V73" s="13">
        <v>70</v>
      </c>
      <c r="W73" s="14">
        <v>42220</v>
      </c>
      <c r="X73" s="8" t="s">
        <v>50</v>
      </c>
      <c r="Y73" s="8" t="s">
        <v>51</v>
      </c>
      <c r="Z73" s="8" t="s">
        <v>51</v>
      </c>
      <c r="AA73" s="8" t="s">
        <v>51</v>
      </c>
      <c r="AB73" s="8" t="s">
        <v>51</v>
      </c>
      <c r="AC73" s="8" t="s">
        <v>51</v>
      </c>
      <c r="AD73" s="10" t="s">
        <v>282</v>
      </c>
      <c r="AE73" s="14">
        <v>40602</v>
      </c>
      <c r="AF73" s="13">
        <v>1590</v>
      </c>
      <c r="AG73" s="15">
        <v>42220</v>
      </c>
      <c r="AH73" s="8" t="s">
        <v>283</v>
      </c>
      <c r="AI73" s="8" t="s">
        <v>54</v>
      </c>
      <c r="AJ73" s="8" t="s">
        <v>51</v>
      </c>
      <c r="AK73" s="14"/>
      <c r="AL73" s="8" t="s">
        <v>55</v>
      </c>
      <c r="AM73" s="14">
        <v>44196</v>
      </c>
      <c r="AN73" s="14"/>
      <c r="AO73" s="14">
        <v>44561</v>
      </c>
      <c r="AP73" s="8" t="s">
        <v>51</v>
      </c>
      <c r="AQ73" s="8" t="s">
        <v>284</v>
      </c>
      <c r="AR73" s="8" t="s">
        <v>281</v>
      </c>
      <c r="AS73" s="16">
        <v>43543.500659722369</v>
      </c>
      <c r="AT73" s="14"/>
      <c r="AU73" s="8" t="s">
        <v>51</v>
      </c>
      <c r="AV73" s="12">
        <v>2247652</v>
      </c>
      <c r="AW73" s="12">
        <v>2247669</v>
      </c>
      <c r="AX73" s="12">
        <v>2372849</v>
      </c>
      <c r="AY73" s="12">
        <v>7750697</v>
      </c>
      <c r="AZ73" s="8" t="s">
        <v>56</v>
      </c>
    </row>
    <row r="74" spans="1:52" s="17" customFormat="1" ht="24.95" customHeight="1" x14ac:dyDescent="0.25">
      <c r="A74" s="8" t="s">
        <v>42</v>
      </c>
      <c r="B74" s="8" t="s">
        <v>43</v>
      </c>
      <c r="C74" s="8" t="s">
        <v>44</v>
      </c>
      <c r="D74" s="10">
        <v>74</v>
      </c>
      <c r="E74" s="11" t="s">
        <v>285</v>
      </c>
      <c r="F74" s="8" t="s">
        <v>46</v>
      </c>
      <c r="G74" s="8" t="s">
        <v>47</v>
      </c>
      <c r="H74" s="8" t="s">
        <v>48</v>
      </c>
      <c r="I74" s="12">
        <v>1945</v>
      </c>
      <c r="J74" s="12">
        <v>1945</v>
      </c>
      <c r="K74" s="8" t="s">
        <v>286</v>
      </c>
      <c r="L74" s="12">
        <v>2</v>
      </c>
      <c r="M74" s="12">
        <v>2</v>
      </c>
      <c r="N74" s="12">
        <v>4</v>
      </c>
      <c r="O74" s="12">
        <v>8</v>
      </c>
      <c r="P74" s="12">
        <v>8</v>
      </c>
      <c r="Q74" s="12">
        <v>15</v>
      </c>
      <c r="R74" s="13">
        <v>195.7</v>
      </c>
      <c r="S74" s="13">
        <v>195.7</v>
      </c>
      <c r="T74" s="13"/>
      <c r="U74" s="13"/>
      <c r="V74" s="13">
        <v>70</v>
      </c>
      <c r="W74" s="14">
        <v>42179</v>
      </c>
      <c r="X74" s="8" t="s">
        <v>50</v>
      </c>
      <c r="Y74" s="8" t="s">
        <v>51</v>
      </c>
      <c r="Z74" s="8" t="s">
        <v>51</v>
      </c>
      <c r="AA74" s="8" t="s">
        <v>51</v>
      </c>
      <c r="AB74" s="8" t="s">
        <v>51</v>
      </c>
      <c r="AC74" s="8" t="s">
        <v>51</v>
      </c>
      <c r="AD74" s="10" t="s">
        <v>287</v>
      </c>
      <c r="AE74" s="14">
        <v>41613</v>
      </c>
      <c r="AF74" s="13">
        <v>1247</v>
      </c>
      <c r="AG74" s="15">
        <v>42220</v>
      </c>
      <c r="AH74" s="8" t="s">
        <v>288</v>
      </c>
      <c r="AI74" s="8" t="s">
        <v>54</v>
      </c>
      <c r="AJ74" s="8" t="s">
        <v>51</v>
      </c>
      <c r="AK74" s="14"/>
      <c r="AL74" s="8" t="s">
        <v>55</v>
      </c>
      <c r="AM74" s="14">
        <v>44196</v>
      </c>
      <c r="AN74" s="14"/>
      <c r="AO74" s="14">
        <v>44561</v>
      </c>
      <c r="AP74" s="8" t="s">
        <v>51</v>
      </c>
      <c r="AQ74" s="8" t="s">
        <v>66</v>
      </c>
      <c r="AR74" s="8" t="s">
        <v>285</v>
      </c>
      <c r="AS74" s="16">
        <v>43543.500659722369</v>
      </c>
      <c r="AT74" s="14"/>
      <c r="AU74" s="8" t="s">
        <v>51</v>
      </c>
      <c r="AV74" s="12">
        <v>2247652</v>
      </c>
      <c r="AW74" s="12">
        <v>2247669</v>
      </c>
      <c r="AX74" s="12">
        <v>2372849</v>
      </c>
      <c r="AY74" s="12">
        <v>7772077</v>
      </c>
      <c r="AZ74" s="8" t="s">
        <v>56</v>
      </c>
    </row>
    <row r="75" spans="1:52" s="17" customFormat="1" ht="24.95" customHeight="1" x14ac:dyDescent="0.25">
      <c r="A75" s="8" t="s">
        <v>42</v>
      </c>
      <c r="B75" s="8" t="s">
        <v>43</v>
      </c>
      <c r="C75" s="8" t="s">
        <v>44</v>
      </c>
      <c r="D75" s="10">
        <v>75</v>
      </c>
      <c r="E75" s="11" t="s">
        <v>289</v>
      </c>
      <c r="F75" s="8" t="s">
        <v>46</v>
      </c>
      <c r="G75" s="8" t="s">
        <v>47</v>
      </c>
      <c r="H75" s="8" t="s">
        <v>48</v>
      </c>
      <c r="I75" s="12">
        <v>1945</v>
      </c>
      <c r="J75" s="12">
        <v>1945</v>
      </c>
      <c r="K75" s="8" t="s">
        <v>82</v>
      </c>
      <c r="L75" s="12">
        <v>2</v>
      </c>
      <c r="M75" s="12">
        <v>2</v>
      </c>
      <c r="N75" s="12">
        <v>4</v>
      </c>
      <c r="O75" s="12">
        <v>8</v>
      </c>
      <c r="P75" s="12">
        <v>8</v>
      </c>
      <c r="Q75" s="12">
        <v>26</v>
      </c>
      <c r="R75" s="13">
        <v>193.1</v>
      </c>
      <c r="S75" s="13">
        <v>190.4</v>
      </c>
      <c r="T75" s="13"/>
      <c r="U75" s="13"/>
      <c r="V75" s="13">
        <v>70</v>
      </c>
      <c r="W75" s="14">
        <v>42220</v>
      </c>
      <c r="X75" s="8" t="s">
        <v>50</v>
      </c>
      <c r="Y75" s="14"/>
      <c r="Z75" s="8" t="s">
        <v>51</v>
      </c>
      <c r="AA75" s="8" t="s">
        <v>51</v>
      </c>
      <c r="AB75" s="8" t="s">
        <v>51</v>
      </c>
      <c r="AC75" s="8" t="s">
        <v>51</v>
      </c>
      <c r="AD75" s="10" t="s">
        <v>290</v>
      </c>
      <c r="AE75" s="14">
        <v>41892</v>
      </c>
      <c r="AF75" s="13">
        <v>2195</v>
      </c>
      <c r="AG75" s="15">
        <v>42220</v>
      </c>
      <c r="AH75" s="8" t="s">
        <v>291</v>
      </c>
      <c r="AI75" s="8" t="s">
        <v>54</v>
      </c>
      <c r="AJ75" s="8" t="s">
        <v>51</v>
      </c>
      <c r="AK75" s="14"/>
      <c r="AL75" s="8" t="s">
        <v>55</v>
      </c>
      <c r="AM75" s="14">
        <v>44196</v>
      </c>
      <c r="AN75" s="14"/>
      <c r="AO75" s="14">
        <v>46022</v>
      </c>
      <c r="AP75" s="8" t="s">
        <v>51</v>
      </c>
      <c r="AQ75" s="8" t="s">
        <v>61</v>
      </c>
      <c r="AR75" s="8" t="s">
        <v>289</v>
      </c>
      <c r="AS75" s="16">
        <v>43543.500659722369</v>
      </c>
      <c r="AT75" s="14"/>
      <c r="AU75" s="8" t="s">
        <v>51</v>
      </c>
      <c r="AV75" s="12">
        <v>2247652</v>
      </c>
      <c r="AW75" s="12">
        <v>2247669</v>
      </c>
      <c r="AX75" s="12">
        <v>2372849</v>
      </c>
      <c r="AY75" s="12">
        <v>7772706</v>
      </c>
      <c r="AZ75" s="8" t="s">
        <v>56</v>
      </c>
    </row>
    <row r="76" spans="1:52" s="17" customFormat="1" ht="24.95" customHeight="1" x14ac:dyDescent="0.25">
      <c r="A76" s="8" t="s">
        <v>42</v>
      </c>
      <c r="B76" s="8" t="s">
        <v>43</v>
      </c>
      <c r="C76" s="8" t="s">
        <v>44</v>
      </c>
      <c r="D76" s="10">
        <v>76</v>
      </c>
      <c r="E76" s="11" t="s">
        <v>292</v>
      </c>
      <c r="F76" s="8" t="s">
        <v>46</v>
      </c>
      <c r="G76" s="8" t="s">
        <v>47</v>
      </c>
      <c r="H76" s="8" t="s">
        <v>48</v>
      </c>
      <c r="I76" s="12">
        <v>1945</v>
      </c>
      <c r="J76" s="12">
        <v>1945</v>
      </c>
      <c r="K76" s="8" t="s">
        <v>58</v>
      </c>
      <c r="L76" s="12">
        <v>3</v>
      </c>
      <c r="M76" s="12">
        <v>3</v>
      </c>
      <c r="N76" s="12">
        <v>1</v>
      </c>
      <c r="O76" s="12">
        <v>12</v>
      </c>
      <c r="P76" s="12">
        <v>12</v>
      </c>
      <c r="Q76" s="12">
        <v>24</v>
      </c>
      <c r="R76" s="13">
        <v>364.1</v>
      </c>
      <c r="S76" s="13">
        <v>364.1</v>
      </c>
      <c r="T76" s="13"/>
      <c r="U76" s="13"/>
      <c r="V76" s="13"/>
      <c r="W76" s="14"/>
      <c r="X76" s="8" t="s">
        <v>50</v>
      </c>
      <c r="Y76" s="8" t="s">
        <v>51</v>
      </c>
      <c r="Z76" s="8" t="s">
        <v>51</v>
      </c>
      <c r="AA76" s="8" t="s">
        <v>51</v>
      </c>
      <c r="AB76" s="8" t="s">
        <v>51</v>
      </c>
      <c r="AC76" s="8" t="s">
        <v>51</v>
      </c>
      <c r="AD76" s="10" t="s">
        <v>293</v>
      </c>
      <c r="AE76" s="14">
        <v>41526</v>
      </c>
      <c r="AF76" s="13">
        <v>1612</v>
      </c>
      <c r="AG76" s="15">
        <v>42234</v>
      </c>
      <c r="AH76" s="8" t="s">
        <v>294</v>
      </c>
      <c r="AI76" s="8" t="s">
        <v>54</v>
      </c>
      <c r="AJ76" s="8" t="s">
        <v>51</v>
      </c>
      <c r="AK76" s="14"/>
      <c r="AL76" s="8" t="s">
        <v>55</v>
      </c>
      <c r="AM76" s="14">
        <v>44196</v>
      </c>
      <c r="AN76" s="14"/>
      <c r="AO76" s="14">
        <v>46022</v>
      </c>
      <c r="AP76" s="8" t="s">
        <v>51</v>
      </c>
      <c r="AQ76" s="8" t="s">
        <v>61</v>
      </c>
      <c r="AR76" s="8" t="s">
        <v>292</v>
      </c>
      <c r="AS76" s="16">
        <v>43543.500659722369</v>
      </c>
      <c r="AT76" s="14"/>
      <c r="AU76" s="8" t="s">
        <v>51</v>
      </c>
      <c r="AV76" s="12">
        <v>2247652</v>
      </c>
      <c r="AW76" s="12">
        <v>2247669</v>
      </c>
      <c r="AX76" s="12">
        <v>2372849</v>
      </c>
      <c r="AY76" s="12">
        <v>7756813</v>
      </c>
      <c r="AZ76" s="8" t="s">
        <v>56</v>
      </c>
    </row>
    <row r="77" spans="1:52" s="17" customFormat="1" ht="24.95" customHeight="1" x14ac:dyDescent="0.25">
      <c r="A77" s="8" t="s">
        <v>42</v>
      </c>
      <c r="B77" s="8" t="s">
        <v>43</v>
      </c>
      <c r="C77" s="8" t="s">
        <v>44</v>
      </c>
      <c r="D77" s="10">
        <v>77</v>
      </c>
      <c r="E77" s="11" t="s">
        <v>295</v>
      </c>
      <c r="F77" s="8" t="s">
        <v>46</v>
      </c>
      <c r="G77" s="8" t="s">
        <v>47</v>
      </c>
      <c r="H77" s="8" t="s">
        <v>48</v>
      </c>
      <c r="I77" s="12">
        <v>1945</v>
      </c>
      <c r="J77" s="12">
        <v>1945</v>
      </c>
      <c r="K77" s="8" t="s">
        <v>58</v>
      </c>
      <c r="L77" s="12">
        <v>3</v>
      </c>
      <c r="M77" s="12">
        <v>3</v>
      </c>
      <c r="N77" s="12">
        <v>1</v>
      </c>
      <c r="O77" s="12">
        <v>12</v>
      </c>
      <c r="P77" s="12">
        <v>12</v>
      </c>
      <c r="Q77" s="12">
        <v>23</v>
      </c>
      <c r="R77" s="13">
        <v>385.1</v>
      </c>
      <c r="S77" s="13">
        <v>385.1</v>
      </c>
      <c r="T77" s="13"/>
      <c r="U77" s="13"/>
      <c r="V77" s="13">
        <v>70</v>
      </c>
      <c r="W77" s="14">
        <v>42306</v>
      </c>
      <c r="X77" s="8" t="s">
        <v>50</v>
      </c>
      <c r="Y77" s="8" t="s">
        <v>51</v>
      </c>
      <c r="Z77" s="8" t="s">
        <v>51</v>
      </c>
      <c r="AA77" s="8" t="s">
        <v>51</v>
      </c>
      <c r="AB77" s="8" t="s">
        <v>51</v>
      </c>
      <c r="AC77" s="8" t="s">
        <v>51</v>
      </c>
      <c r="AD77" s="10" t="s">
        <v>296</v>
      </c>
      <c r="AE77" s="14">
        <v>41634</v>
      </c>
      <c r="AF77" s="13">
        <v>1215</v>
      </c>
      <c r="AG77" s="15">
        <v>42306</v>
      </c>
      <c r="AH77" s="8" t="s">
        <v>297</v>
      </c>
      <c r="AI77" s="8" t="s">
        <v>54</v>
      </c>
      <c r="AJ77" s="8" t="s">
        <v>51</v>
      </c>
      <c r="AK77" s="8" t="s">
        <v>51</v>
      </c>
      <c r="AL77" s="8" t="s">
        <v>55</v>
      </c>
      <c r="AM77" s="14">
        <v>44287</v>
      </c>
      <c r="AN77" s="14"/>
      <c r="AO77" s="14">
        <v>45291</v>
      </c>
      <c r="AP77" s="8" t="s">
        <v>51</v>
      </c>
      <c r="AQ77" s="8" t="s">
        <v>51</v>
      </c>
      <c r="AR77" s="8" t="s">
        <v>295</v>
      </c>
      <c r="AS77" s="16">
        <v>43543.500659722369</v>
      </c>
      <c r="AT77" s="14"/>
      <c r="AU77" s="8" t="s">
        <v>51</v>
      </c>
      <c r="AV77" s="12">
        <v>2247652</v>
      </c>
      <c r="AW77" s="12">
        <v>2247669</v>
      </c>
      <c r="AX77" s="12">
        <v>2372849</v>
      </c>
      <c r="AY77" s="12">
        <v>7756912</v>
      </c>
      <c r="AZ77" s="8" t="s">
        <v>56</v>
      </c>
    </row>
    <row r="78" spans="1:52" s="17" customFormat="1" ht="24.95" customHeight="1" x14ac:dyDescent="0.25">
      <c r="A78" s="8" t="s">
        <v>42</v>
      </c>
      <c r="B78" s="8" t="s">
        <v>43</v>
      </c>
      <c r="C78" s="8" t="s">
        <v>44</v>
      </c>
      <c r="D78" s="10">
        <v>78</v>
      </c>
      <c r="E78" s="11" t="s">
        <v>298</v>
      </c>
      <c r="F78" s="8" t="s">
        <v>46</v>
      </c>
      <c r="G78" s="8" t="s">
        <v>47</v>
      </c>
      <c r="H78" s="8" t="s">
        <v>48</v>
      </c>
      <c r="I78" s="12">
        <v>1945</v>
      </c>
      <c r="J78" s="12">
        <v>1945</v>
      </c>
      <c r="K78" s="8" t="s">
        <v>58</v>
      </c>
      <c r="L78" s="12">
        <v>3</v>
      </c>
      <c r="M78" s="12">
        <v>3</v>
      </c>
      <c r="N78" s="12">
        <v>2</v>
      </c>
      <c r="O78" s="12">
        <v>12</v>
      </c>
      <c r="P78" s="12">
        <v>12</v>
      </c>
      <c r="Q78" s="12">
        <v>34</v>
      </c>
      <c r="R78" s="13">
        <v>513</v>
      </c>
      <c r="S78" s="13">
        <v>513</v>
      </c>
      <c r="T78" s="13"/>
      <c r="U78" s="13"/>
      <c r="V78" s="13"/>
      <c r="W78" s="14"/>
      <c r="X78" s="8" t="s">
        <v>50</v>
      </c>
      <c r="Y78" s="14"/>
      <c r="Z78" s="8" t="s">
        <v>51</v>
      </c>
      <c r="AA78" s="8" t="s">
        <v>51</v>
      </c>
      <c r="AB78" s="8" t="s">
        <v>51</v>
      </c>
      <c r="AC78" s="8" t="s">
        <v>51</v>
      </c>
      <c r="AD78" s="10" t="s">
        <v>51</v>
      </c>
      <c r="AE78" s="14"/>
      <c r="AF78" s="13">
        <v>2335.1</v>
      </c>
      <c r="AG78" s="15">
        <v>42306</v>
      </c>
      <c r="AH78" s="8" t="s">
        <v>299</v>
      </c>
      <c r="AI78" s="8" t="s">
        <v>54</v>
      </c>
      <c r="AJ78" s="8" t="s">
        <v>51</v>
      </c>
      <c r="AK78" s="14"/>
      <c r="AL78" s="8" t="s">
        <v>55</v>
      </c>
      <c r="AM78" s="14">
        <v>44287</v>
      </c>
      <c r="AN78" s="14"/>
      <c r="AO78" s="14">
        <v>44561</v>
      </c>
      <c r="AP78" s="8" t="s">
        <v>51</v>
      </c>
      <c r="AQ78" s="8" t="s">
        <v>66</v>
      </c>
      <c r="AR78" s="8" t="s">
        <v>298</v>
      </c>
      <c r="AS78" s="16">
        <v>43543.500659722369</v>
      </c>
      <c r="AT78" s="14"/>
      <c r="AU78" s="8" t="s">
        <v>51</v>
      </c>
      <c r="AV78" s="12">
        <v>2247652</v>
      </c>
      <c r="AW78" s="12">
        <v>2247669</v>
      </c>
      <c r="AX78" s="12">
        <v>2372849</v>
      </c>
      <c r="AY78" s="12">
        <v>7757117</v>
      </c>
      <c r="AZ78" s="8" t="s">
        <v>56</v>
      </c>
    </row>
    <row r="79" spans="1:52" s="17" customFormat="1" ht="24.95" customHeight="1" x14ac:dyDescent="0.25">
      <c r="A79" s="8" t="s">
        <v>42</v>
      </c>
      <c r="B79" s="8" t="s">
        <v>43</v>
      </c>
      <c r="C79" s="8" t="s">
        <v>44</v>
      </c>
      <c r="D79" s="10">
        <v>79</v>
      </c>
      <c r="E79" s="11" t="s">
        <v>300</v>
      </c>
      <c r="F79" s="8" t="s">
        <v>46</v>
      </c>
      <c r="G79" s="8" t="s">
        <v>47</v>
      </c>
      <c r="H79" s="8" t="s">
        <v>48</v>
      </c>
      <c r="I79" s="12">
        <v>1958</v>
      </c>
      <c r="J79" s="12">
        <v>1958</v>
      </c>
      <c r="K79" s="8" t="s">
        <v>63</v>
      </c>
      <c r="L79" s="12">
        <v>2</v>
      </c>
      <c r="M79" s="12">
        <v>2</v>
      </c>
      <c r="N79" s="12">
        <v>1</v>
      </c>
      <c r="O79" s="12">
        <v>8</v>
      </c>
      <c r="P79" s="12">
        <v>8</v>
      </c>
      <c r="Q79" s="12">
        <v>29</v>
      </c>
      <c r="R79" s="13">
        <v>406.4</v>
      </c>
      <c r="S79" s="13">
        <v>406.4</v>
      </c>
      <c r="T79" s="13"/>
      <c r="U79" s="13"/>
      <c r="V79" s="13"/>
      <c r="W79" s="14"/>
      <c r="X79" s="8" t="s">
        <v>50</v>
      </c>
      <c r="Y79" s="8" t="s">
        <v>51</v>
      </c>
      <c r="Z79" s="8" t="s">
        <v>51</v>
      </c>
      <c r="AA79" s="8" t="s">
        <v>51</v>
      </c>
      <c r="AB79" s="8" t="s">
        <v>51</v>
      </c>
      <c r="AC79" s="8" t="s">
        <v>51</v>
      </c>
      <c r="AD79" s="10" t="s">
        <v>301</v>
      </c>
      <c r="AE79" s="14">
        <v>40716</v>
      </c>
      <c r="AF79" s="13">
        <v>1115</v>
      </c>
      <c r="AG79" s="15">
        <v>42314</v>
      </c>
      <c r="AH79" s="8" t="s">
        <v>302</v>
      </c>
      <c r="AI79" s="8" t="s">
        <v>54</v>
      </c>
      <c r="AJ79" s="8" t="s">
        <v>51</v>
      </c>
      <c r="AK79" s="14"/>
      <c r="AL79" s="8" t="s">
        <v>55</v>
      </c>
      <c r="AM79" s="14">
        <v>44348</v>
      </c>
      <c r="AN79" s="14"/>
      <c r="AO79" s="14">
        <v>44835</v>
      </c>
      <c r="AP79" s="8" t="s">
        <v>51</v>
      </c>
      <c r="AQ79" s="8" t="s">
        <v>51</v>
      </c>
      <c r="AR79" s="8" t="s">
        <v>300</v>
      </c>
      <c r="AS79" s="16">
        <v>43543.500659722369</v>
      </c>
      <c r="AT79" s="14"/>
      <c r="AU79" s="8" t="s">
        <v>51</v>
      </c>
      <c r="AV79" s="12">
        <v>2247652</v>
      </c>
      <c r="AW79" s="12">
        <v>2247669</v>
      </c>
      <c r="AX79" s="12">
        <v>2372849</v>
      </c>
      <c r="AY79" s="12">
        <v>7758578</v>
      </c>
      <c r="AZ79" s="8" t="s">
        <v>56</v>
      </c>
    </row>
    <row r="80" spans="1:52" s="17" customFormat="1" ht="24.95" customHeight="1" x14ac:dyDescent="0.25">
      <c r="A80" s="8" t="s">
        <v>42</v>
      </c>
      <c r="B80" s="8" t="s">
        <v>43</v>
      </c>
      <c r="C80" s="8" t="s">
        <v>44</v>
      </c>
      <c r="D80" s="10">
        <v>80</v>
      </c>
      <c r="E80" s="11" t="s">
        <v>303</v>
      </c>
      <c r="F80" s="8" t="s">
        <v>46</v>
      </c>
      <c r="G80" s="8" t="s">
        <v>47</v>
      </c>
      <c r="H80" s="8" t="s">
        <v>48</v>
      </c>
      <c r="I80" s="12">
        <v>1945</v>
      </c>
      <c r="J80" s="12">
        <v>1945</v>
      </c>
      <c r="K80" s="8" t="s">
        <v>58</v>
      </c>
      <c r="L80" s="12">
        <v>2</v>
      </c>
      <c r="M80" s="12">
        <v>2</v>
      </c>
      <c r="N80" s="12">
        <v>1</v>
      </c>
      <c r="O80" s="12">
        <v>2</v>
      </c>
      <c r="P80" s="12">
        <v>2</v>
      </c>
      <c r="Q80" s="12">
        <v>7</v>
      </c>
      <c r="R80" s="13">
        <v>77.2</v>
      </c>
      <c r="S80" s="13">
        <v>77.2</v>
      </c>
      <c r="T80" s="13"/>
      <c r="U80" s="13"/>
      <c r="V80" s="13">
        <v>70</v>
      </c>
      <c r="W80" s="14">
        <v>42362</v>
      </c>
      <c r="X80" s="8" t="s">
        <v>50</v>
      </c>
      <c r="Y80" s="8" t="s">
        <v>51</v>
      </c>
      <c r="Z80" s="8" t="s">
        <v>51</v>
      </c>
      <c r="AA80" s="8" t="s">
        <v>51</v>
      </c>
      <c r="AB80" s="8" t="s">
        <v>51</v>
      </c>
      <c r="AC80" s="8" t="s">
        <v>51</v>
      </c>
      <c r="AD80" s="10" t="s">
        <v>304</v>
      </c>
      <c r="AE80" s="14">
        <v>42822</v>
      </c>
      <c r="AF80" s="13">
        <v>539.29999999999995</v>
      </c>
      <c r="AG80" s="15">
        <v>42362</v>
      </c>
      <c r="AH80" s="8" t="s">
        <v>305</v>
      </c>
      <c r="AI80" s="8" t="s">
        <v>54</v>
      </c>
      <c r="AJ80" s="8" t="s">
        <v>51</v>
      </c>
      <c r="AK80" s="8" t="s">
        <v>51</v>
      </c>
      <c r="AL80" s="8" t="s">
        <v>55</v>
      </c>
      <c r="AM80" s="14">
        <v>44561</v>
      </c>
      <c r="AN80" s="14"/>
      <c r="AO80" s="14">
        <v>45291</v>
      </c>
      <c r="AP80" s="8" t="s">
        <v>51</v>
      </c>
      <c r="AQ80" s="8" t="s">
        <v>51</v>
      </c>
      <c r="AR80" s="8" t="s">
        <v>303</v>
      </c>
      <c r="AS80" s="16">
        <v>43543.500659722369</v>
      </c>
      <c r="AT80" s="14"/>
      <c r="AU80" s="8" t="s">
        <v>51</v>
      </c>
      <c r="AV80" s="12">
        <v>2247652</v>
      </c>
      <c r="AW80" s="12">
        <v>2247669</v>
      </c>
      <c r="AX80" s="12">
        <v>2372849</v>
      </c>
      <c r="AY80" s="12">
        <v>7828467</v>
      </c>
      <c r="AZ80" s="8" t="s">
        <v>56</v>
      </c>
    </row>
    <row r="81" spans="1:52" s="17" customFormat="1" ht="24.95" customHeight="1" x14ac:dyDescent="0.25">
      <c r="A81" s="8" t="s">
        <v>42</v>
      </c>
      <c r="B81" s="8" t="s">
        <v>43</v>
      </c>
      <c r="C81" s="8" t="s">
        <v>44</v>
      </c>
      <c r="D81" s="10">
        <v>81</v>
      </c>
      <c r="E81" s="11" t="s">
        <v>306</v>
      </c>
      <c r="F81" s="8" t="s">
        <v>46</v>
      </c>
      <c r="G81" s="8" t="s">
        <v>47</v>
      </c>
      <c r="H81" s="8" t="s">
        <v>48</v>
      </c>
      <c r="I81" s="12">
        <v>1945</v>
      </c>
      <c r="J81" s="12">
        <v>1945</v>
      </c>
      <c r="K81" s="8" t="s">
        <v>58</v>
      </c>
      <c r="L81" s="12">
        <v>2</v>
      </c>
      <c r="M81" s="12">
        <v>2</v>
      </c>
      <c r="N81" s="12">
        <v>2</v>
      </c>
      <c r="O81" s="12">
        <v>6</v>
      </c>
      <c r="P81" s="12">
        <v>5</v>
      </c>
      <c r="Q81" s="12">
        <v>11</v>
      </c>
      <c r="R81" s="13">
        <v>277</v>
      </c>
      <c r="S81" s="13">
        <v>277</v>
      </c>
      <c r="T81" s="13"/>
      <c r="U81" s="13"/>
      <c r="V81" s="13">
        <v>70</v>
      </c>
      <c r="W81" s="14">
        <v>42363</v>
      </c>
      <c r="X81" s="8" t="s">
        <v>50</v>
      </c>
      <c r="Y81" s="14"/>
      <c r="Z81" s="8" t="s">
        <v>51</v>
      </c>
      <c r="AA81" s="8" t="s">
        <v>51</v>
      </c>
      <c r="AB81" s="8" t="s">
        <v>51</v>
      </c>
      <c r="AC81" s="8" t="s">
        <v>51</v>
      </c>
      <c r="AD81" s="10" t="s">
        <v>307</v>
      </c>
      <c r="AE81" s="14">
        <v>41313</v>
      </c>
      <c r="AF81" s="13">
        <v>1600</v>
      </c>
      <c r="AG81" s="15">
        <v>42363</v>
      </c>
      <c r="AH81" s="8" t="s">
        <v>308</v>
      </c>
      <c r="AI81" s="8" t="s">
        <v>54</v>
      </c>
      <c r="AJ81" s="8" t="s">
        <v>51</v>
      </c>
      <c r="AK81" s="14"/>
      <c r="AL81" s="8" t="s">
        <v>55</v>
      </c>
      <c r="AM81" s="14">
        <v>44562</v>
      </c>
      <c r="AN81" s="14"/>
      <c r="AO81" s="14">
        <v>46022</v>
      </c>
      <c r="AP81" s="8" t="s">
        <v>51</v>
      </c>
      <c r="AQ81" s="8" t="s">
        <v>61</v>
      </c>
      <c r="AR81" s="8" t="s">
        <v>306</v>
      </c>
      <c r="AS81" s="16">
        <v>43543.500659722369</v>
      </c>
      <c r="AT81" s="14"/>
      <c r="AU81" s="8" t="s">
        <v>51</v>
      </c>
      <c r="AV81" s="12">
        <v>2247652</v>
      </c>
      <c r="AW81" s="12">
        <v>2247669</v>
      </c>
      <c r="AX81" s="12">
        <v>2372849</v>
      </c>
      <c r="AY81" s="12">
        <v>7853409</v>
      </c>
      <c r="AZ81" s="8" t="s">
        <v>56</v>
      </c>
    </row>
    <row r="82" spans="1:52" s="17" customFormat="1" ht="24.95" customHeight="1" x14ac:dyDescent="0.25">
      <c r="A82" s="8" t="s">
        <v>42</v>
      </c>
      <c r="B82" s="8" t="s">
        <v>43</v>
      </c>
      <c r="C82" s="8" t="s">
        <v>44</v>
      </c>
      <c r="D82" s="10">
        <v>82</v>
      </c>
      <c r="E82" s="11" t="s">
        <v>309</v>
      </c>
      <c r="F82" s="8" t="s">
        <v>46</v>
      </c>
      <c r="G82" s="8" t="s">
        <v>47</v>
      </c>
      <c r="H82" s="8" t="s">
        <v>48</v>
      </c>
      <c r="I82" s="12">
        <v>1945</v>
      </c>
      <c r="J82" s="12">
        <v>1945</v>
      </c>
      <c r="K82" s="8" t="s">
        <v>58</v>
      </c>
      <c r="L82" s="12">
        <v>3</v>
      </c>
      <c r="M82" s="12">
        <v>3</v>
      </c>
      <c r="N82" s="12">
        <v>2</v>
      </c>
      <c r="O82" s="12">
        <v>11</v>
      </c>
      <c r="P82" s="12">
        <v>13</v>
      </c>
      <c r="Q82" s="12">
        <v>38</v>
      </c>
      <c r="R82" s="13">
        <v>527.79999999999995</v>
      </c>
      <c r="S82" s="13">
        <v>527.79999999999995</v>
      </c>
      <c r="T82" s="13"/>
      <c r="U82" s="13"/>
      <c r="V82" s="13"/>
      <c r="W82" s="14"/>
      <c r="X82" s="8" t="s">
        <v>50</v>
      </c>
      <c r="Y82" s="14"/>
      <c r="Z82" s="8" t="s">
        <v>51</v>
      </c>
      <c r="AA82" s="8" t="s">
        <v>51</v>
      </c>
      <c r="AB82" s="8" t="s">
        <v>51</v>
      </c>
      <c r="AC82" s="8" t="s">
        <v>51</v>
      </c>
      <c r="AD82" s="10" t="s">
        <v>310</v>
      </c>
      <c r="AE82" s="14">
        <v>40716</v>
      </c>
      <c r="AF82" s="13">
        <v>920</v>
      </c>
      <c r="AG82" s="15">
        <v>42390</v>
      </c>
      <c r="AH82" s="8" t="s">
        <v>311</v>
      </c>
      <c r="AI82" s="8" t="s">
        <v>54</v>
      </c>
      <c r="AJ82" s="8" t="s">
        <v>51</v>
      </c>
      <c r="AK82" s="14"/>
      <c r="AL82" s="8" t="s">
        <v>55</v>
      </c>
      <c r="AM82" s="14">
        <v>44713</v>
      </c>
      <c r="AN82" s="14"/>
      <c r="AO82" s="14">
        <v>46022</v>
      </c>
      <c r="AP82" s="8" t="s">
        <v>51</v>
      </c>
      <c r="AQ82" s="8" t="s">
        <v>61</v>
      </c>
      <c r="AR82" s="8" t="s">
        <v>309</v>
      </c>
      <c r="AS82" s="16">
        <v>43543.500659722369</v>
      </c>
      <c r="AT82" s="14"/>
      <c r="AU82" s="8" t="s">
        <v>51</v>
      </c>
      <c r="AV82" s="12">
        <v>2247652</v>
      </c>
      <c r="AW82" s="12">
        <v>2247669</v>
      </c>
      <c r="AX82" s="12">
        <v>2372849</v>
      </c>
      <c r="AY82" s="12">
        <v>9103986</v>
      </c>
      <c r="AZ82" s="8" t="s">
        <v>56</v>
      </c>
    </row>
    <row r="83" spans="1:52" s="17" customFormat="1" ht="24.95" customHeight="1" x14ac:dyDescent="0.25">
      <c r="A83" s="8" t="s">
        <v>42</v>
      </c>
      <c r="B83" s="8" t="s">
        <v>43</v>
      </c>
      <c r="C83" s="8" t="s">
        <v>44</v>
      </c>
      <c r="D83" s="10">
        <v>83</v>
      </c>
      <c r="E83" s="11" t="s">
        <v>312</v>
      </c>
      <c r="F83" s="8" t="s">
        <v>46</v>
      </c>
      <c r="G83" s="8" t="s">
        <v>47</v>
      </c>
      <c r="H83" s="8" t="s">
        <v>48</v>
      </c>
      <c r="I83" s="12">
        <v>1945</v>
      </c>
      <c r="J83" s="12">
        <v>1945</v>
      </c>
      <c r="K83" s="8" t="s">
        <v>58</v>
      </c>
      <c r="L83" s="12">
        <v>2</v>
      </c>
      <c r="M83" s="12">
        <v>2</v>
      </c>
      <c r="N83" s="12">
        <v>1</v>
      </c>
      <c r="O83" s="12">
        <v>2</v>
      </c>
      <c r="P83" s="12">
        <v>2</v>
      </c>
      <c r="Q83" s="12">
        <v>5</v>
      </c>
      <c r="R83" s="13">
        <v>95.5</v>
      </c>
      <c r="S83" s="13">
        <v>95.5</v>
      </c>
      <c r="T83" s="13"/>
      <c r="U83" s="13"/>
      <c r="V83" s="13"/>
      <c r="W83" s="14"/>
      <c r="X83" s="8" t="s">
        <v>50</v>
      </c>
      <c r="Y83" s="8" t="s">
        <v>51</v>
      </c>
      <c r="Z83" s="8" t="s">
        <v>51</v>
      </c>
      <c r="AA83" s="8" t="s">
        <v>51</v>
      </c>
      <c r="AB83" s="8" t="s">
        <v>51</v>
      </c>
      <c r="AC83" s="8" t="s">
        <v>51</v>
      </c>
      <c r="AD83" s="10" t="s">
        <v>313</v>
      </c>
      <c r="AE83" s="14">
        <v>41824</v>
      </c>
      <c r="AF83" s="13">
        <v>1091</v>
      </c>
      <c r="AG83" s="15">
        <v>42396</v>
      </c>
      <c r="AH83" s="8" t="s">
        <v>314</v>
      </c>
      <c r="AI83" s="8" t="s">
        <v>54</v>
      </c>
      <c r="AJ83" s="8" t="s">
        <v>51</v>
      </c>
      <c r="AK83" s="14"/>
      <c r="AL83" s="8" t="s">
        <v>55</v>
      </c>
      <c r="AM83" s="14">
        <v>44713</v>
      </c>
      <c r="AN83" s="14"/>
      <c r="AO83" s="14">
        <v>46022</v>
      </c>
      <c r="AP83" s="8" t="s">
        <v>51</v>
      </c>
      <c r="AQ83" s="8" t="s">
        <v>61</v>
      </c>
      <c r="AR83" s="8" t="s">
        <v>312</v>
      </c>
      <c r="AS83" s="16">
        <v>43543.500659722369</v>
      </c>
      <c r="AT83" s="14"/>
      <c r="AU83" s="8" t="s">
        <v>51</v>
      </c>
      <c r="AV83" s="12">
        <v>2247652</v>
      </c>
      <c r="AW83" s="12">
        <v>2247669</v>
      </c>
      <c r="AX83" s="12">
        <v>2372849</v>
      </c>
      <c r="AY83" s="12">
        <v>7962059</v>
      </c>
      <c r="AZ83" s="8" t="s">
        <v>56</v>
      </c>
    </row>
    <row r="84" spans="1:52" s="17" customFormat="1" ht="24.95" customHeight="1" x14ac:dyDescent="0.25">
      <c r="A84" s="8" t="s">
        <v>42</v>
      </c>
      <c r="B84" s="8" t="s">
        <v>43</v>
      </c>
      <c r="C84" s="8" t="s">
        <v>44</v>
      </c>
      <c r="D84" s="10">
        <v>84</v>
      </c>
      <c r="E84" s="11" t="s">
        <v>315</v>
      </c>
      <c r="F84" s="8" t="s">
        <v>46</v>
      </c>
      <c r="G84" s="8" t="s">
        <v>47</v>
      </c>
      <c r="H84" s="8" t="s">
        <v>48</v>
      </c>
      <c r="I84" s="12">
        <v>1945</v>
      </c>
      <c r="J84" s="12">
        <v>1945</v>
      </c>
      <c r="K84" s="8" t="s">
        <v>49</v>
      </c>
      <c r="L84" s="12">
        <v>1</v>
      </c>
      <c r="M84" s="12">
        <v>1</v>
      </c>
      <c r="N84" s="12">
        <v>1</v>
      </c>
      <c r="O84" s="12">
        <v>2</v>
      </c>
      <c r="P84" s="12">
        <v>2</v>
      </c>
      <c r="Q84" s="12">
        <v>7</v>
      </c>
      <c r="R84" s="13">
        <v>85.5</v>
      </c>
      <c r="S84" s="13">
        <v>85.5</v>
      </c>
      <c r="T84" s="13"/>
      <c r="U84" s="13"/>
      <c r="V84" s="13"/>
      <c r="W84" s="14"/>
      <c r="X84" s="8" t="s">
        <v>50</v>
      </c>
      <c r="Y84" s="8" t="s">
        <v>51</v>
      </c>
      <c r="Z84" s="8" t="s">
        <v>51</v>
      </c>
      <c r="AA84" s="8" t="s">
        <v>51</v>
      </c>
      <c r="AB84" s="8" t="s">
        <v>51</v>
      </c>
      <c r="AC84" s="8" t="s">
        <v>51</v>
      </c>
      <c r="AD84" s="10" t="s">
        <v>316</v>
      </c>
      <c r="AE84" s="14">
        <v>38891</v>
      </c>
      <c r="AF84" s="13">
        <v>1715</v>
      </c>
      <c r="AG84" s="15">
        <v>42396</v>
      </c>
      <c r="AH84" s="8" t="s">
        <v>317</v>
      </c>
      <c r="AI84" s="8" t="s">
        <v>54</v>
      </c>
      <c r="AJ84" s="8" t="s">
        <v>51</v>
      </c>
      <c r="AK84" s="14"/>
      <c r="AL84" s="8" t="s">
        <v>55</v>
      </c>
      <c r="AM84" s="14">
        <v>44348</v>
      </c>
      <c r="AN84" s="14"/>
      <c r="AO84" s="14">
        <v>44926</v>
      </c>
      <c r="AP84" s="8" t="s">
        <v>51</v>
      </c>
      <c r="AQ84" s="8" t="s">
        <v>51</v>
      </c>
      <c r="AR84" s="8" t="s">
        <v>315</v>
      </c>
      <c r="AS84" s="16">
        <v>43543.500659722369</v>
      </c>
      <c r="AT84" s="14"/>
      <c r="AU84" s="8" t="s">
        <v>51</v>
      </c>
      <c r="AV84" s="12">
        <v>2247652</v>
      </c>
      <c r="AW84" s="12">
        <v>2247669</v>
      </c>
      <c r="AX84" s="12">
        <v>2372849</v>
      </c>
      <c r="AY84" s="12">
        <v>9326290</v>
      </c>
      <c r="AZ84" s="8" t="s">
        <v>56</v>
      </c>
    </row>
    <row r="85" spans="1:52" s="17" customFormat="1" ht="24.95" customHeight="1" x14ac:dyDescent="0.25">
      <c r="A85" s="8" t="s">
        <v>42</v>
      </c>
      <c r="B85" s="8" t="s">
        <v>43</v>
      </c>
      <c r="C85" s="8" t="s">
        <v>44</v>
      </c>
      <c r="D85" s="10">
        <v>85</v>
      </c>
      <c r="E85" s="11" t="s">
        <v>318</v>
      </c>
      <c r="F85" s="8" t="s">
        <v>46</v>
      </c>
      <c r="G85" s="8" t="s">
        <v>47</v>
      </c>
      <c r="H85" s="8" t="s">
        <v>48</v>
      </c>
      <c r="I85" s="12">
        <v>1945</v>
      </c>
      <c r="J85" s="12">
        <v>1945</v>
      </c>
      <c r="K85" s="8" t="s">
        <v>319</v>
      </c>
      <c r="L85" s="12">
        <v>1</v>
      </c>
      <c r="M85" s="12">
        <v>1</v>
      </c>
      <c r="N85" s="12">
        <v>1</v>
      </c>
      <c r="O85" s="12">
        <v>3</v>
      </c>
      <c r="P85" s="12">
        <v>3</v>
      </c>
      <c r="Q85" s="12">
        <v>5</v>
      </c>
      <c r="R85" s="13">
        <v>111.3</v>
      </c>
      <c r="S85" s="13">
        <v>111.3</v>
      </c>
      <c r="T85" s="13"/>
      <c r="U85" s="13"/>
      <c r="V85" s="13"/>
      <c r="W85" s="14"/>
      <c r="X85" s="8" t="s">
        <v>50</v>
      </c>
      <c r="Y85" s="8" t="s">
        <v>51</v>
      </c>
      <c r="Z85" s="8" t="s">
        <v>51</v>
      </c>
      <c r="AA85" s="8" t="s">
        <v>51</v>
      </c>
      <c r="AB85" s="8" t="s">
        <v>51</v>
      </c>
      <c r="AC85" s="8" t="s">
        <v>51</v>
      </c>
      <c r="AD85" s="10" t="s">
        <v>320</v>
      </c>
      <c r="AE85" s="14">
        <v>41052</v>
      </c>
      <c r="AF85" s="13">
        <v>1992</v>
      </c>
      <c r="AG85" s="15">
        <v>42417</v>
      </c>
      <c r="AH85" s="8" t="s">
        <v>321</v>
      </c>
      <c r="AI85" s="8" t="s">
        <v>54</v>
      </c>
      <c r="AJ85" s="8" t="s">
        <v>51</v>
      </c>
      <c r="AK85" s="14"/>
      <c r="AL85" s="8" t="s">
        <v>55</v>
      </c>
      <c r="AM85" s="14">
        <v>44805</v>
      </c>
      <c r="AN85" s="14"/>
      <c r="AO85" s="14">
        <v>44986</v>
      </c>
      <c r="AP85" s="8" t="s">
        <v>51</v>
      </c>
      <c r="AQ85" s="8" t="s">
        <v>51</v>
      </c>
      <c r="AR85" s="8" t="s">
        <v>318</v>
      </c>
      <c r="AS85" s="16">
        <v>43543.500659722369</v>
      </c>
      <c r="AT85" s="14"/>
      <c r="AU85" s="8" t="s">
        <v>51</v>
      </c>
      <c r="AV85" s="12">
        <v>2247652</v>
      </c>
      <c r="AW85" s="12">
        <v>2247669</v>
      </c>
      <c r="AX85" s="12">
        <v>2372849</v>
      </c>
      <c r="AY85" s="12">
        <v>8247406</v>
      </c>
      <c r="AZ85" s="8" t="s">
        <v>56</v>
      </c>
    </row>
    <row r="86" spans="1:52" s="17" customFormat="1" ht="24.95" customHeight="1" x14ac:dyDescent="0.25">
      <c r="A86" s="8" t="s">
        <v>42</v>
      </c>
      <c r="B86" s="8" t="s">
        <v>43</v>
      </c>
      <c r="C86" s="8" t="s">
        <v>44</v>
      </c>
      <c r="D86" s="10">
        <v>86</v>
      </c>
      <c r="E86" s="11" t="s">
        <v>322</v>
      </c>
      <c r="F86" s="8" t="s">
        <v>46</v>
      </c>
      <c r="G86" s="8" t="s">
        <v>47</v>
      </c>
      <c r="H86" s="8" t="s">
        <v>48</v>
      </c>
      <c r="I86" s="12">
        <v>1954</v>
      </c>
      <c r="J86" s="12">
        <v>1954</v>
      </c>
      <c r="K86" s="8" t="s">
        <v>51</v>
      </c>
      <c r="L86" s="12">
        <v>2</v>
      </c>
      <c r="M86" s="12">
        <v>2</v>
      </c>
      <c r="N86" s="12">
        <v>2</v>
      </c>
      <c r="O86" s="12">
        <v>8</v>
      </c>
      <c r="P86" s="12">
        <v>8</v>
      </c>
      <c r="Q86" s="12">
        <v>25</v>
      </c>
      <c r="R86" s="13">
        <v>387.1</v>
      </c>
      <c r="S86" s="13">
        <v>348.3</v>
      </c>
      <c r="T86" s="13"/>
      <c r="U86" s="13"/>
      <c r="V86" s="13"/>
      <c r="W86" s="14"/>
      <c r="X86" s="8" t="s">
        <v>50</v>
      </c>
      <c r="Y86" s="14"/>
      <c r="Z86" s="8" t="s">
        <v>51</v>
      </c>
      <c r="AA86" s="8" t="s">
        <v>51</v>
      </c>
      <c r="AB86" s="8" t="s">
        <v>51</v>
      </c>
      <c r="AC86" s="8" t="s">
        <v>51</v>
      </c>
      <c r="AD86" s="10" t="s">
        <v>323</v>
      </c>
      <c r="AE86" s="14">
        <v>41547</v>
      </c>
      <c r="AF86" s="13">
        <v>1580</v>
      </c>
      <c r="AG86" s="15">
        <v>42486</v>
      </c>
      <c r="AH86" s="8" t="s">
        <v>324</v>
      </c>
      <c r="AI86" s="8" t="s">
        <v>54</v>
      </c>
      <c r="AJ86" s="8" t="s">
        <v>51</v>
      </c>
      <c r="AK86" s="14"/>
      <c r="AL86" s="8" t="s">
        <v>55</v>
      </c>
      <c r="AM86" s="14">
        <v>44348</v>
      </c>
      <c r="AN86" s="14"/>
      <c r="AO86" s="14">
        <v>44561</v>
      </c>
      <c r="AP86" s="8" t="s">
        <v>51</v>
      </c>
      <c r="AQ86" s="8" t="s">
        <v>66</v>
      </c>
      <c r="AR86" s="8" t="s">
        <v>322</v>
      </c>
      <c r="AS86" s="16">
        <v>43543.500659722369</v>
      </c>
      <c r="AT86" s="14"/>
      <c r="AU86" s="8" t="s">
        <v>51</v>
      </c>
      <c r="AV86" s="12">
        <v>2247652</v>
      </c>
      <c r="AW86" s="12">
        <v>2247669</v>
      </c>
      <c r="AX86" s="12">
        <v>2372849</v>
      </c>
      <c r="AY86" s="12">
        <v>8887259</v>
      </c>
      <c r="AZ86" s="8" t="s">
        <v>56</v>
      </c>
    </row>
    <row r="87" spans="1:52" s="17" customFormat="1" ht="24.95" customHeight="1" x14ac:dyDescent="0.25">
      <c r="A87" s="8" t="s">
        <v>42</v>
      </c>
      <c r="B87" s="8" t="s">
        <v>43</v>
      </c>
      <c r="C87" s="8" t="s">
        <v>44</v>
      </c>
      <c r="D87" s="10">
        <v>87</v>
      </c>
      <c r="E87" s="11" t="s">
        <v>325</v>
      </c>
      <c r="F87" s="8" t="s">
        <v>46</v>
      </c>
      <c r="G87" s="8" t="s">
        <v>47</v>
      </c>
      <c r="H87" s="8" t="s">
        <v>48</v>
      </c>
      <c r="I87" s="12">
        <v>1954</v>
      </c>
      <c r="J87" s="12">
        <v>1954</v>
      </c>
      <c r="K87" s="8" t="s">
        <v>51</v>
      </c>
      <c r="L87" s="12">
        <v>2</v>
      </c>
      <c r="M87" s="12">
        <v>2</v>
      </c>
      <c r="N87" s="12">
        <v>1</v>
      </c>
      <c r="O87" s="12">
        <v>5</v>
      </c>
      <c r="P87" s="12">
        <v>5</v>
      </c>
      <c r="Q87" s="12">
        <v>15</v>
      </c>
      <c r="R87" s="13">
        <v>172.4</v>
      </c>
      <c r="S87" s="13">
        <v>172.4</v>
      </c>
      <c r="T87" s="13"/>
      <c r="U87" s="13"/>
      <c r="V87" s="13">
        <v>70</v>
      </c>
      <c r="W87" s="14">
        <v>42489</v>
      </c>
      <c r="X87" s="8" t="s">
        <v>50</v>
      </c>
      <c r="Y87" s="14"/>
      <c r="Z87" s="8" t="s">
        <v>51</v>
      </c>
      <c r="AA87" s="8" t="s">
        <v>51</v>
      </c>
      <c r="AB87" s="8" t="s">
        <v>51</v>
      </c>
      <c r="AC87" s="8" t="s">
        <v>51</v>
      </c>
      <c r="AD87" s="10" t="s">
        <v>326</v>
      </c>
      <c r="AE87" s="14">
        <v>41228</v>
      </c>
      <c r="AF87" s="13">
        <v>612</v>
      </c>
      <c r="AG87" s="15">
        <v>42489</v>
      </c>
      <c r="AH87" s="8" t="s">
        <v>327</v>
      </c>
      <c r="AI87" s="8" t="s">
        <v>54</v>
      </c>
      <c r="AJ87" s="8" t="s">
        <v>51</v>
      </c>
      <c r="AK87" s="14"/>
      <c r="AL87" s="8" t="s">
        <v>55</v>
      </c>
      <c r="AM87" s="14">
        <v>44805</v>
      </c>
      <c r="AN87" s="14"/>
      <c r="AO87" s="14">
        <v>44561</v>
      </c>
      <c r="AP87" s="8" t="s">
        <v>51</v>
      </c>
      <c r="AQ87" s="8" t="s">
        <v>66</v>
      </c>
      <c r="AR87" s="8" t="s">
        <v>325</v>
      </c>
      <c r="AS87" s="16">
        <v>43543.500659722369</v>
      </c>
      <c r="AT87" s="14"/>
      <c r="AU87" s="8" t="s">
        <v>51</v>
      </c>
      <c r="AV87" s="12">
        <v>2247652</v>
      </c>
      <c r="AW87" s="12">
        <v>2247669</v>
      </c>
      <c r="AX87" s="12">
        <v>2372849</v>
      </c>
      <c r="AY87" s="12">
        <v>8228899</v>
      </c>
      <c r="AZ87" s="8" t="s">
        <v>56</v>
      </c>
    </row>
    <row r="88" spans="1:52" s="17" customFormat="1" ht="24.95" customHeight="1" x14ac:dyDescent="0.25">
      <c r="A88" s="8" t="s">
        <v>42</v>
      </c>
      <c r="B88" s="8" t="s">
        <v>43</v>
      </c>
      <c r="C88" s="8" t="s">
        <v>44</v>
      </c>
      <c r="D88" s="10">
        <v>88</v>
      </c>
      <c r="E88" s="11" t="s">
        <v>328</v>
      </c>
      <c r="F88" s="8" t="s">
        <v>46</v>
      </c>
      <c r="G88" s="8" t="s">
        <v>47</v>
      </c>
      <c r="H88" s="8" t="s">
        <v>48</v>
      </c>
      <c r="I88" s="12">
        <v>1954</v>
      </c>
      <c r="J88" s="12">
        <v>1954</v>
      </c>
      <c r="K88" s="8" t="s">
        <v>51</v>
      </c>
      <c r="L88" s="12">
        <v>2</v>
      </c>
      <c r="M88" s="12">
        <v>2</v>
      </c>
      <c r="N88" s="12">
        <v>2</v>
      </c>
      <c r="O88" s="12">
        <v>11</v>
      </c>
      <c r="P88" s="12">
        <v>11</v>
      </c>
      <c r="Q88" s="12">
        <v>26</v>
      </c>
      <c r="R88" s="13">
        <v>348.1</v>
      </c>
      <c r="S88" s="13">
        <v>348.1</v>
      </c>
      <c r="T88" s="13"/>
      <c r="U88" s="13"/>
      <c r="V88" s="13"/>
      <c r="W88" s="14"/>
      <c r="X88" s="8" t="s">
        <v>50</v>
      </c>
      <c r="Y88" s="14"/>
      <c r="Z88" s="8" t="s">
        <v>51</v>
      </c>
      <c r="AA88" s="8" t="s">
        <v>51</v>
      </c>
      <c r="AB88" s="8" t="s">
        <v>51</v>
      </c>
      <c r="AC88" s="8" t="s">
        <v>51</v>
      </c>
      <c r="AD88" s="10" t="s">
        <v>329</v>
      </c>
      <c r="AE88" s="14">
        <v>41625</v>
      </c>
      <c r="AF88" s="13">
        <v>652</v>
      </c>
      <c r="AG88" s="15">
        <v>42573</v>
      </c>
      <c r="AH88" s="8" t="s">
        <v>330</v>
      </c>
      <c r="AI88" s="8" t="s">
        <v>54</v>
      </c>
      <c r="AJ88" s="8" t="s">
        <v>51</v>
      </c>
      <c r="AK88" s="14"/>
      <c r="AL88" s="8" t="s">
        <v>55</v>
      </c>
      <c r="AM88" s="14">
        <v>44621</v>
      </c>
      <c r="AN88" s="14"/>
      <c r="AO88" s="14">
        <v>44561</v>
      </c>
      <c r="AP88" s="8" t="s">
        <v>51</v>
      </c>
      <c r="AQ88" s="8" t="s">
        <v>66</v>
      </c>
      <c r="AR88" s="8" t="s">
        <v>328</v>
      </c>
      <c r="AS88" s="16">
        <v>43543.500659722369</v>
      </c>
      <c r="AT88" s="14"/>
      <c r="AU88" s="8" t="s">
        <v>51</v>
      </c>
      <c r="AV88" s="12">
        <v>2247652</v>
      </c>
      <c r="AW88" s="12">
        <v>2247669</v>
      </c>
      <c r="AX88" s="12">
        <v>2372849</v>
      </c>
      <c r="AY88" s="12">
        <v>8887255</v>
      </c>
      <c r="AZ88" s="8" t="s">
        <v>56</v>
      </c>
    </row>
    <row r="89" spans="1:52" s="17" customFormat="1" ht="24.95" customHeight="1" x14ac:dyDescent="0.25">
      <c r="A89" s="8" t="s">
        <v>42</v>
      </c>
      <c r="B89" s="8" t="s">
        <v>43</v>
      </c>
      <c r="C89" s="8" t="s">
        <v>44</v>
      </c>
      <c r="D89" s="10">
        <v>89</v>
      </c>
      <c r="E89" s="11" t="s">
        <v>331</v>
      </c>
      <c r="F89" s="8" t="s">
        <v>46</v>
      </c>
      <c r="G89" s="8" t="s">
        <v>47</v>
      </c>
      <c r="H89" s="8" t="s">
        <v>48</v>
      </c>
      <c r="I89" s="12">
        <v>1954</v>
      </c>
      <c r="J89" s="12">
        <v>1954</v>
      </c>
      <c r="K89" s="8" t="s">
        <v>51</v>
      </c>
      <c r="L89" s="12">
        <v>2</v>
      </c>
      <c r="M89" s="12">
        <v>2</v>
      </c>
      <c r="N89" s="12">
        <v>2</v>
      </c>
      <c r="O89" s="12">
        <v>8</v>
      </c>
      <c r="P89" s="12">
        <v>8</v>
      </c>
      <c r="Q89" s="12">
        <v>16</v>
      </c>
      <c r="R89" s="13">
        <v>348</v>
      </c>
      <c r="S89" s="13">
        <v>348</v>
      </c>
      <c r="T89" s="13"/>
      <c r="U89" s="13"/>
      <c r="V89" s="13"/>
      <c r="W89" s="14"/>
      <c r="X89" s="8" t="s">
        <v>50</v>
      </c>
      <c r="Y89" s="14"/>
      <c r="Z89" s="8" t="s">
        <v>51</v>
      </c>
      <c r="AA89" s="8" t="s">
        <v>51</v>
      </c>
      <c r="AB89" s="8" t="s">
        <v>51</v>
      </c>
      <c r="AC89" s="8" t="s">
        <v>51</v>
      </c>
      <c r="AD89" s="10" t="s">
        <v>332</v>
      </c>
      <c r="AE89" s="14">
        <v>39463</v>
      </c>
      <c r="AF89" s="13">
        <v>1456</v>
      </c>
      <c r="AG89" s="15">
        <v>42577</v>
      </c>
      <c r="AH89" s="8" t="s">
        <v>333</v>
      </c>
      <c r="AI89" s="8" t="s">
        <v>54</v>
      </c>
      <c r="AJ89" s="8" t="s">
        <v>51</v>
      </c>
      <c r="AK89" s="14"/>
      <c r="AL89" s="8" t="s">
        <v>55</v>
      </c>
      <c r="AM89" s="14">
        <v>44774</v>
      </c>
      <c r="AN89" s="14"/>
      <c r="AO89" s="14">
        <v>44561</v>
      </c>
      <c r="AP89" s="8" t="s">
        <v>51</v>
      </c>
      <c r="AQ89" s="8" t="s">
        <v>51</v>
      </c>
      <c r="AR89" s="8" t="s">
        <v>331</v>
      </c>
      <c r="AS89" s="16">
        <v>43543.500659722369</v>
      </c>
      <c r="AT89" s="14"/>
      <c r="AU89" s="8" t="s">
        <v>51</v>
      </c>
      <c r="AV89" s="12">
        <v>2247652</v>
      </c>
      <c r="AW89" s="12">
        <v>2247669</v>
      </c>
      <c r="AX89" s="12">
        <v>2372849</v>
      </c>
      <c r="AY89" s="12">
        <v>7722093</v>
      </c>
      <c r="AZ89" s="8" t="s">
        <v>56</v>
      </c>
    </row>
    <row r="90" spans="1:52" s="17" customFormat="1" ht="24.95" customHeight="1" x14ac:dyDescent="0.25">
      <c r="A90" s="8" t="s">
        <v>42</v>
      </c>
      <c r="B90" s="8" t="s">
        <v>43</v>
      </c>
      <c r="C90" s="8" t="s">
        <v>44</v>
      </c>
      <c r="D90" s="10">
        <v>90</v>
      </c>
      <c r="E90" s="11" t="s">
        <v>334</v>
      </c>
      <c r="F90" s="8" t="s">
        <v>46</v>
      </c>
      <c r="G90" s="8" t="s">
        <v>47</v>
      </c>
      <c r="H90" s="8" t="s">
        <v>48</v>
      </c>
      <c r="I90" s="12">
        <v>1954</v>
      </c>
      <c r="J90" s="12">
        <v>1954</v>
      </c>
      <c r="K90" s="8" t="s">
        <v>51</v>
      </c>
      <c r="L90" s="12">
        <v>2</v>
      </c>
      <c r="M90" s="12">
        <v>2</v>
      </c>
      <c r="N90" s="12">
        <v>2</v>
      </c>
      <c r="O90" s="12">
        <v>9</v>
      </c>
      <c r="P90" s="12">
        <v>9</v>
      </c>
      <c r="Q90" s="12">
        <v>24</v>
      </c>
      <c r="R90" s="13">
        <v>346.9</v>
      </c>
      <c r="S90" s="13">
        <v>346.9</v>
      </c>
      <c r="T90" s="13"/>
      <c r="U90" s="13"/>
      <c r="V90" s="13"/>
      <c r="W90" s="14"/>
      <c r="X90" s="8" t="s">
        <v>50</v>
      </c>
      <c r="Y90" s="14"/>
      <c r="Z90" s="8" t="s">
        <v>51</v>
      </c>
      <c r="AA90" s="8" t="s">
        <v>51</v>
      </c>
      <c r="AB90" s="8" t="s">
        <v>51</v>
      </c>
      <c r="AC90" s="8" t="s">
        <v>51</v>
      </c>
      <c r="AD90" s="10" t="s">
        <v>335</v>
      </c>
      <c r="AE90" s="14">
        <v>41845</v>
      </c>
      <c r="AF90" s="13">
        <v>946</v>
      </c>
      <c r="AG90" s="15">
        <v>42640</v>
      </c>
      <c r="AH90" s="8" t="s">
        <v>336</v>
      </c>
      <c r="AI90" s="8" t="s">
        <v>54</v>
      </c>
      <c r="AJ90" s="8" t="s">
        <v>51</v>
      </c>
      <c r="AK90" s="14"/>
      <c r="AL90" s="8" t="s">
        <v>55</v>
      </c>
      <c r="AM90" s="14">
        <v>44896</v>
      </c>
      <c r="AN90" s="14"/>
      <c r="AO90" s="14">
        <v>45291</v>
      </c>
      <c r="AP90" s="8" t="s">
        <v>51</v>
      </c>
      <c r="AQ90" s="8" t="s">
        <v>51</v>
      </c>
      <c r="AR90" s="8" t="s">
        <v>334</v>
      </c>
      <c r="AS90" s="16">
        <v>43543.500659722369</v>
      </c>
      <c r="AT90" s="14"/>
      <c r="AU90" s="8" t="s">
        <v>51</v>
      </c>
      <c r="AV90" s="12">
        <v>2247652</v>
      </c>
      <c r="AW90" s="12">
        <v>2247669</v>
      </c>
      <c r="AX90" s="12">
        <v>2372849</v>
      </c>
      <c r="AY90" s="12">
        <v>9104132</v>
      </c>
      <c r="AZ90" s="8" t="s">
        <v>56</v>
      </c>
    </row>
    <row r="91" spans="1:52" s="17" customFormat="1" ht="24.95" customHeight="1" x14ac:dyDescent="0.25">
      <c r="A91" s="8" t="s">
        <v>42</v>
      </c>
      <c r="B91" s="8" t="s">
        <v>43</v>
      </c>
      <c r="C91" s="8" t="s">
        <v>44</v>
      </c>
      <c r="D91" s="10">
        <v>91</v>
      </c>
      <c r="E91" s="11" t="s">
        <v>337</v>
      </c>
      <c r="F91" s="8" t="s">
        <v>46</v>
      </c>
      <c r="G91" s="8" t="s">
        <v>47</v>
      </c>
      <c r="H91" s="8" t="s">
        <v>48</v>
      </c>
      <c r="I91" s="12">
        <v>1945</v>
      </c>
      <c r="J91" s="12">
        <v>1945</v>
      </c>
      <c r="K91" s="8" t="s">
        <v>58</v>
      </c>
      <c r="L91" s="12">
        <v>2</v>
      </c>
      <c r="M91" s="12">
        <v>2</v>
      </c>
      <c r="N91" s="12">
        <v>1</v>
      </c>
      <c r="O91" s="12">
        <v>9</v>
      </c>
      <c r="P91" s="12">
        <v>9</v>
      </c>
      <c r="Q91" s="12">
        <v>11</v>
      </c>
      <c r="R91" s="13">
        <v>367</v>
      </c>
      <c r="S91" s="13">
        <v>327.10000000000002</v>
      </c>
      <c r="T91" s="13"/>
      <c r="U91" s="13"/>
      <c r="V91" s="13">
        <v>70</v>
      </c>
      <c r="W91" s="14">
        <v>42668</v>
      </c>
      <c r="X91" s="8" t="s">
        <v>50</v>
      </c>
      <c r="Y91" s="8" t="s">
        <v>51</v>
      </c>
      <c r="Z91" s="8" t="s">
        <v>51</v>
      </c>
      <c r="AA91" s="8" t="s">
        <v>51</v>
      </c>
      <c r="AB91" s="8" t="s">
        <v>51</v>
      </c>
      <c r="AC91" s="8" t="s">
        <v>51</v>
      </c>
      <c r="AD91" s="10" t="s">
        <v>338</v>
      </c>
      <c r="AE91" s="14">
        <v>40826</v>
      </c>
      <c r="AF91" s="13">
        <v>1967</v>
      </c>
      <c r="AG91" s="15">
        <v>42668</v>
      </c>
      <c r="AH91" s="8" t="s">
        <v>339</v>
      </c>
      <c r="AI91" s="8" t="s">
        <v>54</v>
      </c>
      <c r="AJ91" s="8" t="s">
        <v>51</v>
      </c>
      <c r="AK91" s="8" t="s">
        <v>51</v>
      </c>
      <c r="AL91" s="8" t="s">
        <v>55</v>
      </c>
      <c r="AM91" s="14">
        <v>45261</v>
      </c>
      <c r="AN91" s="14"/>
      <c r="AO91" s="14">
        <v>44926</v>
      </c>
      <c r="AP91" s="8" t="s">
        <v>51</v>
      </c>
      <c r="AQ91" s="8" t="s">
        <v>51</v>
      </c>
      <c r="AR91" s="8" t="s">
        <v>337</v>
      </c>
      <c r="AS91" s="16">
        <v>43543.500659722369</v>
      </c>
      <c r="AT91" s="14"/>
      <c r="AU91" s="8" t="s">
        <v>51</v>
      </c>
      <c r="AV91" s="12">
        <v>2247652</v>
      </c>
      <c r="AW91" s="12">
        <v>2247669</v>
      </c>
      <c r="AX91" s="12">
        <v>2372849</v>
      </c>
      <c r="AY91" s="12">
        <v>9103030</v>
      </c>
      <c r="AZ91" s="8" t="s">
        <v>56</v>
      </c>
    </row>
    <row r="92" spans="1:52" s="17" customFormat="1" ht="24.95" customHeight="1" x14ac:dyDescent="0.25">
      <c r="A92" s="8" t="s">
        <v>42</v>
      </c>
      <c r="B92" s="8" t="s">
        <v>43</v>
      </c>
      <c r="C92" s="8" t="s">
        <v>44</v>
      </c>
      <c r="D92" s="10">
        <v>92</v>
      </c>
      <c r="E92" s="11" t="s">
        <v>340</v>
      </c>
      <c r="F92" s="8" t="s">
        <v>46</v>
      </c>
      <c r="G92" s="8" t="s">
        <v>47</v>
      </c>
      <c r="H92" s="8" t="s">
        <v>48</v>
      </c>
      <c r="I92" s="12">
        <v>1945</v>
      </c>
      <c r="J92" s="12">
        <v>1945</v>
      </c>
      <c r="K92" s="8" t="s">
        <v>58</v>
      </c>
      <c r="L92" s="12">
        <v>2</v>
      </c>
      <c r="M92" s="12">
        <v>2</v>
      </c>
      <c r="N92" s="12">
        <v>2</v>
      </c>
      <c r="O92" s="12">
        <v>12</v>
      </c>
      <c r="P92" s="12">
        <v>12</v>
      </c>
      <c r="Q92" s="12">
        <v>45</v>
      </c>
      <c r="R92" s="13">
        <v>492.5</v>
      </c>
      <c r="S92" s="13">
        <v>491.4</v>
      </c>
      <c r="T92" s="13"/>
      <c r="U92" s="13"/>
      <c r="V92" s="13">
        <v>70</v>
      </c>
      <c r="W92" s="14">
        <v>42669</v>
      </c>
      <c r="X92" s="8" t="s">
        <v>50</v>
      </c>
      <c r="Y92" s="8" t="s">
        <v>51</v>
      </c>
      <c r="Z92" s="8" t="s">
        <v>51</v>
      </c>
      <c r="AA92" s="8" t="s">
        <v>51</v>
      </c>
      <c r="AB92" s="8" t="s">
        <v>51</v>
      </c>
      <c r="AC92" s="8" t="s">
        <v>51</v>
      </c>
      <c r="AD92" s="10" t="s">
        <v>338</v>
      </c>
      <c r="AE92" s="14">
        <v>40826</v>
      </c>
      <c r="AF92" s="13">
        <v>1967</v>
      </c>
      <c r="AG92" s="15">
        <v>42669</v>
      </c>
      <c r="AH92" s="8" t="s">
        <v>341</v>
      </c>
      <c r="AI92" s="8" t="s">
        <v>54</v>
      </c>
      <c r="AJ92" s="8" t="s">
        <v>51</v>
      </c>
      <c r="AK92" s="8" t="s">
        <v>51</v>
      </c>
      <c r="AL92" s="8" t="s">
        <v>55</v>
      </c>
      <c r="AM92" s="14">
        <v>44896</v>
      </c>
      <c r="AN92" s="14"/>
      <c r="AO92" s="14">
        <v>44561</v>
      </c>
      <c r="AP92" s="8" t="s">
        <v>51</v>
      </c>
      <c r="AQ92" s="8" t="s">
        <v>66</v>
      </c>
      <c r="AR92" s="8" t="s">
        <v>340</v>
      </c>
      <c r="AS92" s="16">
        <v>43543.500659722369</v>
      </c>
      <c r="AT92" s="14"/>
      <c r="AU92" s="8" t="s">
        <v>51</v>
      </c>
      <c r="AV92" s="12">
        <v>2247652</v>
      </c>
      <c r="AW92" s="12">
        <v>2247669</v>
      </c>
      <c r="AX92" s="12">
        <v>2372849</v>
      </c>
      <c r="AY92" s="12">
        <v>7752342</v>
      </c>
      <c r="AZ92" s="8" t="s">
        <v>56</v>
      </c>
    </row>
    <row r="93" spans="1:52" s="17" customFormat="1" ht="24.95" customHeight="1" x14ac:dyDescent="0.25">
      <c r="A93" s="8" t="s">
        <v>42</v>
      </c>
      <c r="B93" s="8" t="s">
        <v>43</v>
      </c>
      <c r="C93" s="8" t="s">
        <v>44</v>
      </c>
      <c r="D93" s="10">
        <v>93</v>
      </c>
      <c r="E93" s="11" t="s">
        <v>342</v>
      </c>
      <c r="F93" s="8" t="s">
        <v>46</v>
      </c>
      <c r="G93" s="8" t="s">
        <v>47</v>
      </c>
      <c r="H93" s="8" t="s">
        <v>48</v>
      </c>
      <c r="I93" s="12">
        <v>1945</v>
      </c>
      <c r="J93" s="12">
        <v>1945</v>
      </c>
      <c r="K93" s="8" t="s">
        <v>58</v>
      </c>
      <c r="L93" s="12">
        <v>2</v>
      </c>
      <c r="M93" s="12">
        <v>2</v>
      </c>
      <c r="N93" s="12">
        <v>1</v>
      </c>
      <c r="O93" s="12">
        <v>8</v>
      </c>
      <c r="P93" s="12">
        <v>8</v>
      </c>
      <c r="Q93" s="12">
        <v>26</v>
      </c>
      <c r="R93" s="13">
        <v>310.7</v>
      </c>
      <c r="S93" s="13">
        <v>285.5</v>
      </c>
      <c r="T93" s="13"/>
      <c r="U93" s="13"/>
      <c r="V93" s="13"/>
      <c r="W93" s="14"/>
      <c r="X93" s="8" t="s">
        <v>50</v>
      </c>
      <c r="Y93" s="14"/>
      <c r="Z93" s="8" t="s">
        <v>51</v>
      </c>
      <c r="AA93" s="8" t="s">
        <v>51</v>
      </c>
      <c r="AB93" s="8" t="s">
        <v>51</v>
      </c>
      <c r="AC93" s="8" t="s">
        <v>51</v>
      </c>
      <c r="AD93" s="10" t="s">
        <v>343</v>
      </c>
      <c r="AE93" s="14">
        <v>40084</v>
      </c>
      <c r="AF93" s="13">
        <v>1120</v>
      </c>
      <c r="AG93" s="15">
        <v>42691</v>
      </c>
      <c r="AH93" s="8" t="s">
        <v>344</v>
      </c>
      <c r="AI93" s="8" t="s">
        <v>54</v>
      </c>
      <c r="AJ93" s="8" t="s">
        <v>51</v>
      </c>
      <c r="AK93" s="14"/>
      <c r="AL93" s="8" t="s">
        <v>55</v>
      </c>
      <c r="AM93" s="14">
        <v>44896</v>
      </c>
      <c r="AN93" s="14"/>
      <c r="AO93" s="14">
        <v>44561</v>
      </c>
      <c r="AP93" s="8" t="s">
        <v>51</v>
      </c>
      <c r="AQ93" s="8" t="s">
        <v>66</v>
      </c>
      <c r="AR93" s="8" t="s">
        <v>342</v>
      </c>
      <c r="AS93" s="16">
        <v>43543.500659722369</v>
      </c>
      <c r="AT93" s="14"/>
      <c r="AU93" s="8" t="s">
        <v>51</v>
      </c>
      <c r="AV93" s="12">
        <v>2247652</v>
      </c>
      <c r="AW93" s="12">
        <v>2247669</v>
      </c>
      <c r="AX93" s="12">
        <v>2372849</v>
      </c>
      <c r="AY93" s="12">
        <v>7752345</v>
      </c>
      <c r="AZ93" s="8" t="s">
        <v>56</v>
      </c>
    </row>
  </sheetData>
  <autoFilter ref="A1:S93" xr:uid="{00000000-0009-0000-0000-000000000000}"/>
  <pageMargins left="0" right="0" top="0" bottom="0" header="0" footer="0"/>
  <pageSetup scale="2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2:AMJ118"/>
  <sheetViews>
    <sheetView tabSelected="1" zoomScale="90" zoomScaleNormal="90" workbookViewId="0">
      <selection activeCell="E5" sqref="E5"/>
    </sheetView>
  </sheetViews>
  <sheetFormatPr defaultColWidth="9.140625" defaultRowHeight="15" x14ac:dyDescent="0.25"/>
  <cols>
    <col min="1" max="1" width="7.7109375" style="21" customWidth="1"/>
    <col min="2" max="2" width="24.85546875" style="21" customWidth="1"/>
    <col min="3" max="3" width="80.5703125" style="21" customWidth="1"/>
    <col min="4" max="4" width="17.28515625" style="21" customWidth="1"/>
    <col min="5" max="5" width="22.7109375" style="21" customWidth="1"/>
    <col min="6" max="7" width="20.7109375" style="21" customWidth="1"/>
    <col min="8" max="8" width="36" style="21" customWidth="1"/>
    <col min="9" max="9" width="0" style="24" hidden="1" customWidth="1"/>
    <col min="10" max="10" width="14.42578125" style="24" hidden="1" customWidth="1"/>
    <col min="11" max="12" width="0" style="24" hidden="1" customWidth="1"/>
    <col min="13" max="16384" width="9.140625" style="24"/>
  </cols>
  <sheetData>
    <row r="2" spans="1:1024" ht="143.25" customHeight="1" x14ac:dyDescent="0.25">
      <c r="G2" s="242" t="s">
        <v>584</v>
      </c>
      <c r="H2" s="243"/>
    </row>
    <row r="5" spans="1:1024" ht="49.5" customHeight="1" x14ac:dyDescent="0.4">
      <c r="D5" s="22"/>
      <c r="E5" s="35" t="s">
        <v>417</v>
      </c>
      <c r="F5" s="36"/>
      <c r="G5" s="142"/>
      <c r="H5" s="142" t="s">
        <v>583</v>
      </c>
    </row>
    <row r="6" spans="1:1024" ht="15.75" customHeight="1" x14ac:dyDescent="0.25">
      <c r="D6" s="22"/>
      <c r="E6" s="23"/>
      <c r="F6" s="23"/>
      <c r="G6" s="150"/>
      <c r="H6" s="150"/>
    </row>
    <row r="7" spans="1:1024" customFormat="1" ht="18.75" customHeight="1" x14ac:dyDescent="0.3">
      <c r="A7" s="37"/>
      <c r="B7" s="148" t="s">
        <v>452</v>
      </c>
      <c r="C7" s="149"/>
      <c r="D7" s="149"/>
      <c r="E7" s="149"/>
      <c r="F7" s="149"/>
      <c r="G7" s="149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37"/>
      <c r="OO7" s="37"/>
      <c r="OP7" s="37"/>
      <c r="OQ7" s="37"/>
      <c r="OR7" s="37"/>
      <c r="OS7" s="37"/>
      <c r="OT7" s="37"/>
      <c r="OU7" s="37"/>
      <c r="OV7" s="37"/>
      <c r="OW7" s="37"/>
      <c r="OX7" s="37"/>
      <c r="OY7" s="37"/>
      <c r="OZ7" s="37"/>
      <c r="PA7" s="37"/>
      <c r="PB7" s="37"/>
      <c r="PC7" s="37"/>
      <c r="PD7" s="37"/>
      <c r="PE7" s="37"/>
      <c r="PF7" s="37"/>
      <c r="PG7" s="37"/>
      <c r="PH7" s="37"/>
      <c r="PI7" s="37"/>
      <c r="PJ7" s="37"/>
      <c r="PK7" s="37"/>
      <c r="PL7" s="37"/>
      <c r="PM7" s="37"/>
      <c r="PN7" s="37"/>
      <c r="PO7" s="37"/>
      <c r="PP7" s="37"/>
      <c r="PQ7" s="37"/>
      <c r="PR7" s="37"/>
      <c r="PS7" s="37"/>
      <c r="PT7" s="37"/>
      <c r="PU7" s="37"/>
      <c r="PV7" s="37"/>
      <c r="PW7" s="37"/>
      <c r="PX7" s="37"/>
      <c r="PY7" s="37"/>
      <c r="PZ7" s="37"/>
      <c r="QA7" s="37"/>
      <c r="QB7" s="37"/>
      <c r="QC7" s="37"/>
      <c r="QD7" s="37"/>
      <c r="QE7" s="37"/>
      <c r="QF7" s="37"/>
      <c r="QG7" s="37"/>
      <c r="QH7" s="37"/>
      <c r="QI7" s="37"/>
      <c r="QJ7" s="37"/>
      <c r="QK7" s="37"/>
      <c r="QL7" s="37"/>
      <c r="QM7" s="37"/>
      <c r="QN7" s="37"/>
      <c r="QO7" s="37"/>
      <c r="QP7" s="37"/>
      <c r="QQ7" s="37"/>
      <c r="QR7" s="37"/>
      <c r="QS7" s="37"/>
      <c r="QT7" s="37"/>
      <c r="QU7" s="37"/>
      <c r="QV7" s="37"/>
      <c r="QW7" s="37"/>
      <c r="QX7" s="37"/>
      <c r="QY7" s="37"/>
      <c r="QZ7" s="37"/>
      <c r="RA7" s="37"/>
      <c r="RB7" s="37"/>
      <c r="RC7" s="37"/>
      <c r="RD7" s="37"/>
      <c r="RE7" s="37"/>
      <c r="RF7" s="37"/>
      <c r="RG7" s="37"/>
      <c r="RH7" s="37"/>
      <c r="RI7" s="37"/>
      <c r="RJ7" s="37"/>
      <c r="RK7" s="37"/>
      <c r="RL7" s="37"/>
      <c r="RM7" s="37"/>
      <c r="RN7" s="37"/>
      <c r="RO7" s="37"/>
      <c r="RP7" s="37"/>
      <c r="RQ7" s="37"/>
      <c r="RR7" s="37"/>
      <c r="RS7" s="37"/>
      <c r="RT7" s="37"/>
      <c r="RU7" s="37"/>
      <c r="RV7" s="37"/>
      <c r="RW7" s="37"/>
      <c r="RX7" s="37"/>
      <c r="RY7" s="37"/>
      <c r="RZ7" s="37"/>
      <c r="SA7" s="37"/>
      <c r="SB7" s="37"/>
      <c r="SC7" s="37"/>
      <c r="SD7" s="37"/>
      <c r="SE7" s="37"/>
      <c r="SF7" s="37"/>
      <c r="SG7" s="37"/>
      <c r="SH7" s="37"/>
      <c r="SI7" s="37"/>
      <c r="SJ7" s="37"/>
      <c r="SK7" s="37"/>
      <c r="SL7" s="37"/>
      <c r="SM7" s="37"/>
      <c r="SN7" s="37"/>
      <c r="SO7" s="37"/>
      <c r="SP7" s="37"/>
      <c r="SQ7" s="37"/>
      <c r="SR7" s="37"/>
      <c r="SS7" s="37"/>
      <c r="ST7" s="37"/>
      <c r="SU7" s="37"/>
      <c r="SV7" s="37"/>
      <c r="SW7" s="37"/>
      <c r="SX7" s="37"/>
      <c r="SY7" s="37"/>
      <c r="SZ7" s="37"/>
      <c r="TA7" s="37"/>
      <c r="TB7" s="37"/>
      <c r="TC7" s="37"/>
      <c r="TD7" s="37"/>
      <c r="TE7" s="37"/>
      <c r="TF7" s="37"/>
      <c r="TG7" s="37"/>
      <c r="TH7" s="37"/>
      <c r="TI7" s="37"/>
      <c r="TJ7" s="37"/>
      <c r="TK7" s="37"/>
      <c r="TL7" s="37"/>
      <c r="TM7" s="37"/>
      <c r="TN7" s="37"/>
      <c r="TO7" s="37"/>
      <c r="TP7" s="37"/>
      <c r="TQ7" s="37"/>
      <c r="TR7" s="37"/>
      <c r="TS7" s="37"/>
      <c r="TT7" s="37"/>
      <c r="TU7" s="37"/>
      <c r="TV7" s="37"/>
      <c r="TW7" s="37"/>
      <c r="TX7" s="37"/>
      <c r="TY7" s="37"/>
      <c r="TZ7" s="37"/>
      <c r="UA7" s="37"/>
      <c r="UB7" s="37"/>
      <c r="UC7" s="37"/>
      <c r="UD7" s="37"/>
      <c r="UE7" s="37"/>
      <c r="UF7" s="37"/>
      <c r="UG7" s="37"/>
      <c r="UH7" s="37"/>
      <c r="UI7" s="37"/>
      <c r="UJ7" s="37"/>
      <c r="UK7" s="37"/>
      <c r="UL7" s="37"/>
      <c r="UM7" s="37"/>
      <c r="UN7" s="37"/>
      <c r="UO7" s="37"/>
      <c r="UP7" s="37"/>
      <c r="UQ7" s="37"/>
      <c r="UR7" s="37"/>
      <c r="US7" s="37"/>
      <c r="UT7" s="37"/>
      <c r="UU7" s="37"/>
      <c r="UV7" s="37"/>
      <c r="UW7" s="37"/>
      <c r="UX7" s="37"/>
      <c r="UY7" s="37"/>
      <c r="UZ7" s="37"/>
      <c r="VA7" s="37"/>
      <c r="VB7" s="37"/>
      <c r="VC7" s="37"/>
      <c r="VD7" s="37"/>
      <c r="VE7" s="37"/>
      <c r="VF7" s="37"/>
      <c r="VG7" s="37"/>
      <c r="VH7" s="37"/>
      <c r="VI7" s="37"/>
      <c r="VJ7" s="37"/>
      <c r="VK7" s="37"/>
      <c r="VL7" s="37"/>
      <c r="VM7" s="37"/>
      <c r="VN7" s="37"/>
      <c r="VO7" s="37"/>
      <c r="VP7" s="37"/>
      <c r="VQ7" s="37"/>
      <c r="VR7" s="37"/>
      <c r="VS7" s="37"/>
      <c r="VT7" s="37"/>
      <c r="VU7" s="37"/>
      <c r="VV7" s="37"/>
      <c r="VW7" s="37"/>
      <c r="VX7" s="37"/>
      <c r="VY7" s="37"/>
      <c r="VZ7" s="37"/>
      <c r="WA7" s="37"/>
      <c r="WB7" s="37"/>
      <c r="WC7" s="37"/>
      <c r="WD7" s="37"/>
      <c r="WE7" s="37"/>
      <c r="WF7" s="37"/>
      <c r="WG7" s="37"/>
      <c r="WH7" s="37"/>
      <c r="WI7" s="37"/>
      <c r="WJ7" s="37"/>
      <c r="WK7" s="37"/>
      <c r="WL7" s="37"/>
      <c r="WM7" s="37"/>
      <c r="WN7" s="37"/>
      <c r="WO7" s="37"/>
      <c r="WP7" s="37"/>
      <c r="WQ7" s="37"/>
      <c r="WR7" s="37"/>
      <c r="WS7" s="37"/>
      <c r="WT7" s="37"/>
      <c r="WU7" s="37"/>
      <c r="WV7" s="37"/>
      <c r="WW7" s="37"/>
      <c r="WX7" s="37"/>
      <c r="WY7" s="37"/>
      <c r="WZ7" s="37"/>
      <c r="XA7" s="37"/>
      <c r="XB7" s="37"/>
      <c r="XC7" s="37"/>
      <c r="XD7" s="37"/>
      <c r="XE7" s="37"/>
      <c r="XF7" s="37"/>
      <c r="XG7" s="37"/>
      <c r="XH7" s="37"/>
      <c r="XI7" s="37"/>
      <c r="XJ7" s="37"/>
      <c r="XK7" s="37"/>
      <c r="XL7" s="37"/>
      <c r="XM7" s="37"/>
      <c r="XN7" s="37"/>
      <c r="XO7" s="37"/>
      <c r="XP7" s="37"/>
      <c r="XQ7" s="37"/>
      <c r="XR7" s="37"/>
      <c r="XS7" s="37"/>
      <c r="XT7" s="37"/>
      <c r="XU7" s="37"/>
      <c r="XV7" s="37"/>
      <c r="XW7" s="37"/>
      <c r="XX7" s="37"/>
      <c r="XY7" s="37"/>
      <c r="XZ7" s="37"/>
      <c r="YA7" s="37"/>
      <c r="YB7" s="37"/>
      <c r="YC7" s="37"/>
      <c r="YD7" s="37"/>
      <c r="YE7" s="37"/>
      <c r="YF7" s="37"/>
      <c r="YG7" s="37"/>
      <c r="YH7" s="37"/>
      <c r="YI7" s="37"/>
      <c r="YJ7" s="37"/>
      <c r="YK7" s="37"/>
      <c r="YL7" s="37"/>
      <c r="YM7" s="37"/>
      <c r="YN7" s="37"/>
      <c r="YO7" s="37"/>
      <c r="YP7" s="37"/>
      <c r="YQ7" s="37"/>
      <c r="YR7" s="37"/>
      <c r="YS7" s="37"/>
      <c r="YT7" s="37"/>
      <c r="YU7" s="37"/>
      <c r="YV7" s="37"/>
      <c r="YW7" s="37"/>
      <c r="YX7" s="37"/>
      <c r="YY7" s="37"/>
      <c r="YZ7" s="37"/>
      <c r="ZA7" s="37"/>
      <c r="ZB7" s="37"/>
      <c r="ZC7" s="37"/>
      <c r="ZD7" s="37"/>
      <c r="ZE7" s="37"/>
      <c r="ZF7" s="37"/>
      <c r="ZG7" s="37"/>
      <c r="ZH7" s="37"/>
      <c r="ZI7" s="37"/>
      <c r="ZJ7" s="37"/>
      <c r="ZK7" s="37"/>
      <c r="ZL7" s="37"/>
      <c r="ZM7" s="37"/>
      <c r="ZN7" s="37"/>
      <c r="ZO7" s="37"/>
      <c r="ZP7" s="37"/>
      <c r="ZQ7" s="37"/>
      <c r="ZR7" s="37"/>
      <c r="ZS7" s="37"/>
      <c r="ZT7" s="37"/>
      <c r="ZU7" s="37"/>
      <c r="ZV7" s="37"/>
      <c r="ZW7" s="37"/>
      <c r="ZX7" s="37"/>
      <c r="ZY7" s="37"/>
      <c r="ZZ7" s="37"/>
      <c r="AAA7" s="37"/>
      <c r="AAB7" s="37"/>
      <c r="AAC7" s="37"/>
      <c r="AAD7" s="37"/>
      <c r="AAE7" s="37"/>
      <c r="AAF7" s="37"/>
      <c r="AAG7" s="37"/>
      <c r="AAH7" s="37"/>
      <c r="AAI7" s="37"/>
      <c r="AAJ7" s="37"/>
      <c r="AAK7" s="37"/>
      <c r="AAL7" s="37"/>
      <c r="AAM7" s="37"/>
      <c r="AAN7" s="37"/>
      <c r="AAO7" s="37"/>
      <c r="AAP7" s="37"/>
      <c r="AAQ7" s="37"/>
      <c r="AAR7" s="37"/>
      <c r="AAS7" s="37"/>
      <c r="AAT7" s="37"/>
      <c r="AAU7" s="37"/>
      <c r="AAV7" s="37"/>
      <c r="AAW7" s="37"/>
      <c r="AAX7" s="37"/>
      <c r="AAY7" s="37"/>
      <c r="AAZ7" s="37"/>
      <c r="ABA7" s="37"/>
      <c r="ABB7" s="37"/>
      <c r="ABC7" s="37"/>
      <c r="ABD7" s="37"/>
      <c r="ABE7" s="37"/>
      <c r="ABF7" s="37"/>
      <c r="ABG7" s="37"/>
      <c r="ABH7" s="37"/>
      <c r="ABI7" s="37"/>
      <c r="ABJ7" s="37"/>
      <c r="ABK7" s="37"/>
      <c r="ABL7" s="37"/>
      <c r="ABM7" s="37"/>
      <c r="ABN7" s="37"/>
      <c r="ABO7" s="37"/>
      <c r="ABP7" s="37"/>
      <c r="ABQ7" s="37"/>
      <c r="ABR7" s="37"/>
      <c r="ABS7" s="37"/>
      <c r="ABT7" s="37"/>
      <c r="ABU7" s="37"/>
      <c r="ABV7" s="37"/>
      <c r="ABW7" s="37"/>
      <c r="ABX7" s="37"/>
      <c r="ABY7" s="37"/>
      <c r="ABZ7" s="37"/>
      <c r="ACA7" s="37"/>
      <c r="ACB7" s="37"/>
      <c r="ACC7" s="37"/>
      <c r="ACD7" s="37"/>
      <c r="ACE7" s="37"/>
      <c r="ACF7" s="37"/>
      <c r="ACG7" s="37"/>
      <c r="ACH7" s="37"/>
      <c r="ACI7" s="37"/>
      <c r="ACJ7" s="37"/>
      <c r="ACK7" s="37"/>
      <c r="ACL7" s="37"/>
      <c r="ACM7" s="37"/>
      <c r="ACN7" s="37"/>
      <c r="ACO7" s="37"/>
      <c r="ACP7" s="37"/>
      <c r="ACQ7" s="37"/>
      <c r="ACR7" s="37"/>
      <c r="ACS7" s="37"/>
      <c r="ACT7" s="37"/>
      <c r="ACU7" s="37"/>
      <c r="ACV7" s="37"/>
      <c r="ACW7" s="37"/>
      <c r="ACX7" s="37"/>
      <c r="ACY7" s="37"/>
      <c r="ACZ7" s="37"/>
      <c r="ADA7" s="37"/>
      <c r="ADB7" s="37"/>
      <c r="ADC7" s="37"/>
      <c r="ADD7" s="37"/>
      <c r="ADE7" s="37"/>
      <c r="ADF7" s="37"/>
      <c r="ADG7" s="37"/>
      <c r="ADH7" s="37"/>
      <c r="ADI7" s="37"/>
      <c r="ADJ7" s="37"/>
      <c r="ADK7" s="37"/>
      <c r="ADL7" s="37"/>
      <c r="ADM7" s="37"/>
      <c r="ADN7" s="37"/>
      <c r="ADO7" s="37"/>
      <c r="ADP7" s="37"/>
      <c r="ADQ7" s="37"/>
      <c r="ADR7" s="37"/>
      <c r="ADS7" s="37"/>
      <c r="ADT7" s="37"/>
      <c r="ADU7" s="37"/>
      <c r="ADV7" s="37"/>
      <c r="ADW7" s="37"/>
      <c r="ADX7" s="37"/>
      <c r="ADY7" s="37"/>
      <c r="ADZ7" s="37"/>
      <c r="AEA7" s="37"/>
      <c r="AEB7" s="37"/>
      <c r="AEC7" s="37"/>
      <c r="AED7" s="37"/>
      <c r="AEE7" s="37"/>
      <c r="AEF7" s="37"/>
      <c r="AEG7" s="37"/>
      <c r="AEH7" s="37"/>
      <c r="AEI7" s="37"/>
      <c r="AEJ7" s="37"/>
      <c r="AEK7" s="37"/>
      <c r="AEL7" s="37"/>
      <c r="AEM7" s="37"/>
      <c r="AEN7" s="37"/>
      <c r="AEO7" s="37"/>
      <c r="AEP7" s="37"/>
      <c r="AEQ7" s="37"/>
      <c r="AER7" s="37"/>
      <c r="AES7" s="37"/>
      <c r="AET7" s="37"/>
      <c r="AEU7" s="37"/>
      <c r="AEV7" s="37"/>
      <c r="AEW7" s="37"/>
      <c r="AEX7" s="37"/>
      <c r="AEY7" s="37"/>
      <c r="AEZ7" s="37"/>
      <c r="AFA7" s="37"/>
      <c r="AFB7" s="37"/>
      <c r="AFC7" s="37"/>
      <c r="AFD7" s="37"/>
      <c r="AFE7" s="37"/>
      <c r="AFF7" s="37"/>
      <c r="AFG7" s="37"/>
      <c r="AFH7" s="37"/>
      <c r="AFI7" s="37"/>
      <c r="AFJ7" s="37"/>
      <c r="AFK7" s="37"/>
      <c r="AFL7" s="37"/>
      <c r="AFM7" s="37"/>
      <c r="AFN7" s="37"/>
      <c r="AFO7" s="37"/>
      <c r="AFP7" s="37"/>
      <c r="AFQ7" s="37"/>
      <c r="AFR7" s="37"/>
      <c r="AFS7" s="37"/>
      <c r="AFT7" s="37"/>
      <c r="AFU7" s="37"/>
      <c r="AFV7" s="37"/>
      <c r="AFW7" s="37"/>
      <c r="AFX7" s="37"/>
      <c r="AFY7" s="37"/>
      <c r="AFZ7" s="37"/>
      <c r="AGA7" s="37"/>
      <c r="AGB7" s="37"/>
      <c r="AGC7" s="37"/>
      <c r="AGD7" s="37"/>
      <c r="AGE7" s="37"/>
      <c r="AGF7" s="37"/>
      <c r="AGG7" s="37"/>
      <c r="AGH7" s="37"/>
      <c r="AGI7" s="37"/>
      <c r="AGJ7" s="37"/>
      <c r="AGK7" s="37"/>
      <c r="AGL7" s="37"/>
      <c r="AGM7" s="37"/>
      <c r="AGN7" s="37"/>
      <c r="AGO7" s="37"/>
      <c r="AGP7" s="37"/>
      <c r="AGQ7" s="37"/>
      <c r="AGR7" s="37"/>
      <c r="AGS7" s="37"/>
      <c r="AGT7" s="37"/>
      <c r="AGU7" s="37"/>
      <c r="AGV7" s="37"/>
      <c r="AGW7" s="37"/>
      <c r="AGX7" s="37"/>
      <c r="AGY7" s="37"/>
      <c r="AGZ7" s="37"/>
      <c r="AHA7" s="37"/>
      <c r="AHB7" s="37"/>
      <c r="AHC7" s="37"/>
      <c r="AHD7" s="37"/>
      <c r="AHE7" s="37"/>
      <c r="AHF7" s="37"/>
      <c r="AHG7" s="37"/>
      <c r="AHH7" s="37"/>
      <c r="AHI7" s="37"/>
      <c r="AHJ7" s="37"/>
      <c r="AHK7" s="37"/>
      <c r="AHL7" s="37"/>
      <c r="AHM7" s="37"/>
      <c r="AHN7" s="37"/>
      <c r="AHO7" s="37"/>
      <c r="AHP7" s="37"/>
      <c r="AHQ7" s="37"/>
      <c r="AHR7" s="37"/>
      <c r="AHS7" s="37"/>
      <c r="AHT7" s="37"/>
      <c r="AHU7" s="37"/>
      <c r="AHV7" s="37"/>
      <c r="AHW7" s="37"/>
      <c r="AHX7" s="37"/>
      <c r="AHY7" s="37"/>
      <c r="AHZ7" s="37"/>
      <c r="AIA7" s="37"/>
      <c r="AIB7" s="37"/>
      <c r="AIC7" s="37"/>
      <c r="AID7" s="37"/>
      <c r="AIE7" s="37"/>
      <c r="AIF7" s="37"/>
      <c r="AIG7" s="37"/>
      <c r="AIH7" s="37"/>
      <c r="AII7" s="37"/>
      <c r="AIJ7" s="37"/>
      <c r="AIK7" s="37"/>
      <c r="AIL7" s="37"/>
      <c r="AIM7" s="37"/>
      <c r="AIN7" s="37"/>
      <c r="AIO7" s="37"/>
      <c r="AIP7" s="37"/>
      <c r="AIQ7" s="37"/>
      <c r="AIR7" s="37"/>
      <c r="AIS7" s="37"/>
      <c r="AIT7" s="37"/>
      <c r="AIU7" s="37"/>
      <c r="AIV7" s="37"/>
      <c r="AIW7" s="37"/>
      <c r="AIX7" s="37"/>
      <c r="AIY7" s="37"/>
      <c r="AIZ7" s="37"/>
      <c r="AJA7" s="37"/>
      <c r="AJB7" s="37"/>
      <c r="AJC7" s="37"/>
      <c r="AJD7" s="37"/>
      <c r="AJE7" s="37"/>
      <c r="AJF7" s="37"/>
      <c r="AJG7" s="37"/>
      <c r="AJH7" s="37"/>
      <c r="AJI7" s="37"/>
      <c r="AJJ7" s="37"/>
      <c r="AJK7" s="37"/>
      <c r="AJL7" s="37"/>
      <c r="AJM7" s="37"/>
      <c r="AJN7" s="37"/>
      <c r="AJO7" s="37"/>
      <c r="AJP7" s="37"/>
      <c r="AJQ7" s="37"/>
      <c r="AJR7" s="37"/>
      <c r="AJS7" s="37"/>
      <c r="AJT7" s="37"/>
      <c r="AJU7" s="37"/>
      <c r="AJV7" s="37"/>
      <c r="AJW7" s="37"/>
      <c r="AJX7" s="37"/>
      <c r="AJY7" s="37"/>
      <c r="AJZ7" s="37"/>
      <c r="AKA7" s="37"/>
      <c r="AKB7" s="37"/>
      <c r="AKC7" s="37"/>
      <c r="AKD7" s="37"/>
      <c r="AKE7" s="37"/>
      <c r="AKF7" s="37"/>
      <c r="AKG7" s="37"/>
      <c r="AKH7" s="37"/>
      <c r="AKI7" s="37"/>
      <c r="AKJ7" s="37"/>
      <c r="AKK7" s="37"/>
      <c r="AKL7" s="37"/>
      <c r="AKM7" s="37"/>
      <c r="AKN7" s="37"/>
      <c r="AKO7" s="37"/>
      <c r="AKP7" s="37"/>
      <c r="AKQ7" s="37"/>
      <c r="AKR7" s="37"/>
      <c r="AKS7" s="37"/>
      <c r="AKT7" s="37"/>
      <c r="AKU7" s="37"/>
      <c r="AKV7" s="37"/>
      <c r="AKW7" s="37"/>
      <c r="AKX7" s="37"/>
      <c r="AKY7" s="37"/>
      <c r="AKZ7" s="37"/>
      <c r="ALA7" s="37"/>
      <c r="ALB7" s="37"/>
      <c r="ALC7" s="37"/>
      <c r="ALD7" s="37"/>
      <c r="ALE7" s="37"/>
      <c r="ALF7" s="37"/>
      <c r="ALG7" s="37"/>
      <c r="ALH7" s="37"/>
      <c r="ALI7" s="37"/>
      <c r="ALJ7" s="37"/>
      <c r="ALK7" s="37"/>
      <c r="ALL7" s="37"/>
      <c r="ALM7" s="37"/>
      <c r="ALN7" s="37"/>
      <c r="ALO7" s="37"/>
      <c r="ALP7" s="37"/>
      <c r="ALQ7" s="37"/>
      <c r="ALR7" s="37"/>
      <c r="ALS7" s="37"/>
      <c r="ALT7" s="37"/>
      <c r="ALU7" s="37"/>
      <c r="ALV7" s="37"/>
      <c r="ALW7" s="37"/>
      <c r="ALX7" s="37"/>
      <c r="ALY7" s="37"/>
      <c r="ALZ7" s="37"/>
      <c r="AMA7" s="37"/>
      <c r="AMB7" s="37"/>
      <c r="AMC7" s="37"/>
      <c r="AMD7" s="37"/>
      <c r="AME7" s="37"/>
      <c r="AMF7" s="37"/>
      <c r="AMG7" s="37"/>
      <c r="AMH7" s="37"/>
      <c r="AMI7" s="37"/>
      <c r="AMJ7" s="37"/>
    </row>
    <row r="8" spans="1:1024" customForma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  <c r="MN8" s="37"/>
      <c r="MO8" s="37"/>
      <c r="MP8" s="37"/>
      <c r="MQ8" s="37"/>
      <c r="MR8" s="37"/>
      <c r="MS8" s="37"/>
      <c r="MT8" s="37"/>
      <c r="MU8" s="37"/>
      <c r="MV8" s="37"/>
      <c r="MW8" s="37"/>
      <c r="MX8" s="37"/>
      <c r="MY8" s="37"/>
      <c r="MZ8" s="37"/>
      <c r="NA8" s="37"/>
      <c r="NB8" s="37"/>
      <c r="NC8" s="37"/>
      <c r="ND8" s="37"/>
      <c r="NE8" s="37"/>
      <c r="NF8" s="37"/>
      <c r="NG8" s="37"/>
      <c r="NH8" s="37"/>
      <c r="NI8" s="37"/>
      <c r="NJ8" s="37"/>
      <c r="NK8" s="37"/>
      <c r="NL8" s="37"/>
      <c r="NM8" s="37"/>
      <c r="NN8" s="37"/>
      <c r="NO8" s="37"/>
      <c r="NP8" s="37"/>
      <c r="NQ8" s="37"/>
      <c r="NR8" s="37"/>
      <c r="NS8" s="37"/>
      <c r="NT8" s="37"/>
      <c r="NU8" s="37"/>
      <c r="NV8" s="37"/>
      <c r="NW8" s="37"/>
      <c r="NX8" s="37"/>
      <c r="NY8" s="37"/>
      <c r="NZ8" s="37"/>
      <c r="OA8" s="37"/>
      <c r="OB8" s="37"/>
      <c r="OC8" s="37"/>
      <c r="OD8" s="37"/>
      <c r="OE8" s="37"/>
      <c r="OF8" s="37"/>
      <c r="OG8" s="37"/>
      <c r="OH8" s="37"/>
      <c r="OI8" s="37"/>
      <c r="OJ8" s="37"/>
      <c r="OK8" s="37"/>
      <c r="OL8" s="37"/>
      <c r="OM8" s="37"/>
      <c r="ON8" s="37"/>
      <c r="OO8" s="37"/>
      <c r="OP8" s="37"/>
      <c r="OQ8" s="37"/>
      <c r="OR8" s="37"/>
      <c r="OS8" s="37"/>
      <c r="OT8" s="37"/>
      <c r="OU8" s="37"/>
      <c r="OV8" s="37"/>
      <c r="OW8" s="37"/>
      <c r="OX8" s="37"/>
      <c r="OY8" s="37"/>
      <c r="OZ8" s="37"/>
      <c r="PA8" s="37"/>
      <c r="PB8" s="37"/>
      <c r="PC8" s="37"/>
      <c r="PD8" s="37"/>
      <c r="PE8" s="37"/>
      <c r="PF8" s="37"/>
      <c r="PG8" s="37"/>
      <c r="PH8" s="37"/>
      <c r="PI8" s="37"/>
      <c r="PJ8" s="37"/>
      <c r="PK8" s="37"/>
      <c r="PL8" s="37"/>
      <c r="PM8" s="37"/>
      <c r="PN8" s="37"/>
      <c r="PO8" s="37"/>
      <c r="PP8" s="37"/>
      <c r="PQ8" s="37"/>
      <c r="PR8" s="37"/>
      <c r="PS8" s="37"/>
      <c r="PT8" s="37"/>
      <c r="PU8" s="37"/>
      <c r="PV8" s="37"/>
      <c r="PW8" s="37"/>
      <c r="PX8" s="37"/>
      <c r="PY8" s="37"/>
      <c r="PZ8" s="37"/>
      <c r="QA8" s="37"/>
      <c r="QB8" s="37"/>
      <c r="QC8" s="37"/>
      <c r="QD8" s="37"/>
      <c r="QE8" s="37"/>
      <c r="QF8" s="37"/>
      <c r="QG8" s="37"/>
      <c r="QH8" s="37"/>
      <c r="QI8" s="37"/>
      <c r="QJ8" s="37"/>
      <c r="QK8" s="37"/>
      <c r="QL8" s="37"/>
      <c r="QM8" s="37"/>
      <c r="QN8" s="37"/>
      <c r="QO8" s="37"/>
      <c r="QP8" s="37"/>
      <c r="QQ8" s="37"/>
      <c r="QR8" s="37"/>
      <c r="QS8" s="37"/>
      <c r="QT8" s="37"/>
      <c r="QU8" s="37"/>
      <c r="QV8" s="37"/>
      <c r="QW8" s="37"/>
      <c r="QX8" s="37"/>
      <c r="QY8" s="37"/>
      <c r="QZ8" s="37"/>
      <c r="RA8" s="37"/>
      <c r="RB8" s="37"/>
      <c r="RC8" s="37"/>
      <c r="RD8" s="37"/>
      <c r="RE8" s="37"/>
      <c r="RF8" s="37"/>
      <c r="RG8" s="37"/>
      <c r="RH8" s="37"/>
      <c r="RI8" s="37"/>
      <c r="RJ8" s="37"/>
      <c r="RK8" s="37"/>
      <c r="RL8" s="37"/>
      <c r="RM8" s="37"/>
      <c r="RN8" s="37"/>
      <c r="RO8" s="37"/>
      <c r="RP8" s="37"/>
      <c r="RQ8" s="37"/>
      <c r="RR8" s="37"/>
      <c r="RS8" s="37"/>
      <c r="RT8" s="37"/>
      <c r="RU8" s="37"/>
      <c r="RV8" s="37"/>
      <c r="RW8" s="37"/>
      <c r="RX8" s="37"/>
      <c r="RY8" s="37"/>
      <c r="RZ8" s="37"/>
      <c r="SA8" s="37"/>
      <c r="SB8" s="37"/>
      <c r="SC8" s="37"/>
      <c r="SD8" s="37"/>
      <c r="SE8" s="37"/>
      <c r="SF8" s="37"/>
      <c r="SG8" s="37"/>
      <c r="SH8" s="37"/>
      <c r="SI8" s="37"/>
      <c r="SJ8" s="37"/>
      <c r="SK8" s="37"/>
      <c r="SL8" s="37"/>
      <c r="SM8" s="37"/>
      <c r="SN8" s="37"/>
      <c r="SO8" s="37"/>
      <c r="SP8" s="37"/>
      <c r="SQ8" s="37"/>
      <c r="SR8" s="37"/>
      <c r="SS8" s="37"/>
      <c r="ST8" s="37"/>
      <c r="SU8" s="37"/>
      <c r="SV8" s="37"/>
      <c r="SW8" s="37"/>
      <c r="SX8" s="37"/>
      <c r="SY8" s="37"/>
      <c r="SZ8" s="37"/>
      <c r="TA8" s="37"/>
      <c r="TB8" s="37"/>
      <c r="TC8" s="37"/>
      <c r="TD8" s="37"/>
      <c r="TE8" s="37"/>
      <c r="TF8" s="37"/>
      <c r="TG8" s="37"/>
      <c r="TH8" s="37"/>
      <c r="TI8" s="37"/>
      <c r="TJ8" s="37"/>
      <c r="TK8" s="37"/>
      <c r="TL8" s="37"/>
      <c r="TM8" s="37"/>
      <c r="TN8" s="37"/>
      <c r="TO8" s="37"/>
      <c r="TP8" s="37"/>
      <c r="TQ8" s="37"/>
      <c r="TR8" s="37"/>
      <c r="TS8" s="37"/>
      <c r="TT8" s="37"/>
      <c r="TU8" s="37"/>
      <c r="TV8" s="37"/>
      <c r="TW8" s="37"/>
      <c r="TX8" s="37"/>
      <c r="TY8" s="37"/>
      <c r="TZ8" s="37"/>
      <c r="UA8" s="37"/>
      <c r="UB8" s="37"/>
      <c r="UC8" s="37"/>
      <c r="UD8" s="37"/>
      <c r="UE8" s="37"/>
      <c r="UF8" s="37"/>
      <c r="UG8" s="37"/>
      <c r="UH8" s="37"/>
      <c r="UI8" s="37"/>
      <c r="UJ8" s="37"/>
      <c r="UK8" s="37"/>
      <c r="UL8" s="37"/>
      <c r="UM8" s="37"/>
      <c r="UN8" s="37"/>
      <c r="UO8" s="37"/>
      <c r="UP8" s="37"/>
      <c r="UQ8" s="37"/>
      <c r="UR8" s="37"/>
      <c r="US8" s="37"/>
      <c r="UT8" s="37"/>
      <c r="UU8" s="37"/>
      <c r="UV8" s="37"/>
      <c r="UW8" s="37"/>
      <c r="UX8" s="37"/>
      <c r="UY8" s="37"/>
      <c r="UZ8" s="37"/>
      <c r="VA8" s="37"/>
      <c r="VB8" s="37"/>
      <c r="VC8" s="37"/>
      <c r="VD8" s="37"/>
      <c r="VE8" s="37"/>
      <c r="VF8" s="37"/>
      <c r="VG8" s="37"/>
      <c r="VH8" s="37"/>
      <c r="VI8" s="37"/>
      <c r="VJ8" s="37"/>
      <c r="VK8" s="37"/>
      <c r="VL8" s="37"/>
      <c r="VM8" s="37"/>
      <c r="VN8" s="37"/>
      <c r="VO8" s="37"/>
      <c r="VP8" s="37"/>
      <c r="VQ8" s="37"/>
      <c r="VR8" s="37"/>
      <c r="VS8" s="37"/>
      <c r="VT8" s="37"/>
      <c r="VU8" s="37"/>
      <c r="VV8" s="37"/>
      <c r="VW8" s="37"/>
      <c r="VX8" s="37"/>
      <c r="VY8" s="37"/>
      <c r="VZ8" s="37"/>
      <c r="WA8" s="37"/>
      <c r="WB8" s="37"/>
      <c r="WC8" s="37"/>
      <c r="WD8" s="37"/>
      <c r="WE8" s="37"/>
      <c r="WF8" s="37"/>
      <c r="WG8" s="37"/>
      <c r="WH8" s="37"/>
      <c r="WI8" s="37"/>
      <c r="WJ8" s="37"/>
      <c r="WK8" s="37"/>
      <c r="WL8" s="37"/>
      <c r="WM8" s="37"/>
      <c r="WN8" s="37"/>
      <c r="WO8" s="37"/>
      <c r="WP8" s="37"/>
      <c r="WQ8" s="37"/>
      <c r="WR8" s="37"/>
      <c r="WS8" s="37"/>
      <c r="WT8" s="37"/>
      <c r="WU8" s="37"/>
      <c r="WV8" s="37"/>
      <c r="WW8" s="37"/>
      <c r="WX8" s="37"/>
      <c r="WY8" s="37"/>
      <c r="WZ8" s="37"/>
      <c r="XA8" s="37"/>
      <c r="XB8" s="37"/>
      <c r="XC8" s="37"/>
      <c r="XD8" s="37"/>
      <c r="XE8" s="37"/>
      <c r="XF8" s="37"/>
      <c r="XG8" s="37"/>
      <c r="XH8" s="37"/>
      <c r="XI8" s="37"/>
      <c r="XJ8" s="37"/>
      <c r="XK8" s="37"/>
      <c r="XL8" s="37"/>
      <c r="XM8" s="37"/>
      <c r="XN8" s="37"/>
      <c r="XO8" s="37"/>
      <c r="XP8" s="37"/>
      <c r="XQ8" s="37"/>
      <c r="XR8" s="37"/>
      <c r="XS8" s="37"/>
      <c r="XT8" s="37"/>
      <c r="XU8" s="37"/>
      <c r="XV8" s="37"/>
      <c r="XW8" s="37"/>
      <c r="XX8" s="37"/>
      <c r="XY8" s="37"/>
      <c r="XZ8" s="37"/>
      <c r="YA8" s="37"/>
      <c r="YB8" s="37"/>
      <c r="YC8" s="37"/>
      <c r="YD8" s="37"/>
      <c r="YE8" s="37"/>
      <c r="YF8" s="37"/>
      <c r="YG8" s="37"/>
      <c r="YH8" s="37"/>
      <c r="YI8" s="37"/>
      <c r="YJ8" s="37"/>
      <c r="YK8" s="37"/>
      <c r="YL8" s="37"/>
      <c r="YM8" s="37"/>
      <c r="YN8" s="37"/>
      <c r="YO8" s="37"/>
      <c r="YP8" s="37"/>
      <c r="YQ8" s="37"/>
      <c r="YR8" s="37"/>
      <c r="YS8" s="37"/>
      <c r="YT8" s="37"/>
      <c r="YU8" s="37"/>
      <c r="YV8" s="37"/>
      <c r="YW8" s="37"/>
      <c r="YX8" s="37"/>
      <c r="YY8" s="37"/>
      <c r="YZ8" s="37"/>
      <c r="ZA8" s="37"/>
      <c r="ZB8" s="37"/>
      <c r="ZC8" s="37"/>
      <c r="ZD8" s="37"/>
      <c r="ZE8" s="37"/>
      <c r="ZF8" s="37"/>
      <c r="ZG8" s="37"/>
      <c r="ZH8" s="37"/>
      <c r="ZI8" s="37"/>
      <c r="ZJ8" s="37"/>
      <c r="ZK8" s="37"/>
      <c r="ZL8" s="37"/>
      <c r="ZM8" s="37"/>
      <c r="ZN8" s="37"/>
      <c r="ZO8" s="37"/>
      <c r="ZP8" s="37"/>
      <c r="ZQ8" s="37"/>
      <c r="ZR8" s="37"/>
      <c r="ZS8" s="37"/>
      <c r="ZT8" s="37"/>
      <c r="ZU8" s="37"/>
      <c r="ZV8" s="37"/>
      <c r="ZW8" s="37"/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37"/>
      <c r="AAI8" s="37"/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37"/>
      <c r="AAU8" s="37"/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37"/>
      <c r="ABG8" s="37"/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37"/>
      <c r="ABS8" s="37"/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37"/>
      <c r="ACE8" s="37"/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37"/>
      <c r="ACQ8" s="37"/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37"/>
      <c r="ADC8" s="37"/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37"/>
      <c r="ADO8" s="37"/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37"/>
      <c r="AEA8" s="37"/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37"/>
      <c r="AEM8" s="37"/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37"/>
      <c r="AEY8" s="37"/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37"/>
      <c r="AFK8" s="37"/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37"/>
      <c r="AFW8" s="37"/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37"/>
      <c r="AGI8" s="37"/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37"/>
      <c r="AGU8" s="37"/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37"/>
      <c r="AHG8" s="37"/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37"/>
      <c r="AHS8" s="37"/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37"/>
      <c r="AIE8" s="37"/>
      <c r="AIF8" s="37"/>
      <c r="AIG8" s="37"/>
      <c r="AIH8" s="37"/>
      <c r="AII8" s="37"/>
      <c r="AIJ8" s="37"/>
      <c r="AIK8" s="37"/>
      <c r="AIL8" s="37"/>
      <c r="AIM8" s="37"/>
      <c r="AIN8" s="37"/>
      <c r="AIO8" s="37"/>
      <c r="AIP8" s="37"/>
      <c r="AIQ8" s="37"/>
      <c r="AIR8" s="37"/>
      <c r="AIS8" s="37"/>
      <c r="AIT8" s="37"/>
      <c r="AIU8" s="37"/>
      <c r="AIV8" s="37"/>
      <c r="AIW8" s="37"/>
      <c r="AIX8" s="37"/>
      <c r="AIY8" s="37"/>
      <c r="AIZ8" s="37"/>
      <c r="AJA8" s="37"/>
      <c r="AJB8" s="37"/>
      <c r="AJC8" s="37"/>
      <c r="AJD8" s="37"/>
      <c r="AJE8" s="37"/>
      <c r="AJF8" s="37"/>
      <c r="AJG8" s="37"/>
      <c r="AJH8" s="37"/>
      <c r="AJI8" s="37"/>
      <c r="AJJ8" s="37"/>
      <c r="AJK8" s="37"/>
      <c r="AJL8" s="37"/>
      <c r="AJM8" s="37"/>
      <c r="AJN8" s="37"/>
      <c r="AJO8" s="37"/>
      <c r="AJP8" s="37"/>
      <c r="AJQ8" s="37"/>
      <c r="AJR8" s="37"/>
      <c r="AJS8" s="37"/>
      <c r="AJT8" s="37"/>
      <c r="AJU8" s="37"/>
      <c r="AJV8" s="37"/>
      <c r="AJW8" s="37"/>
      <c r="AJX8" s="37"/>
      <c r="AJY8" s="37"/>
      <c r="AJZ8" s="37"/>
      <c r="AKA8" s="37"/>
      <c r="AKB8" s="37"/>
      <c r="AKC8" s="37"/>
      <c r="AKD8" s="37"/>
      <c r="AKE8" s="37"/>
      <c r="AKF8" s="37"/>
      <c r="AKG8" s="37"/>
      <c r="AKH8" s="37"/>
      <c r="AKI8" s="37"/>
      <c r="AKJ8" s="37"/>
      <c r="AKK8" s="37"/>
      <c r="AKL8" s="37"/>
      <c r="AKM8" s="37"/>
      <c r="AKN8" s="37"/>
      <c r="AKO8" s="37"/>
      <c r="AKP8" s="37"/>
      <c r="AKQ8" s="37"/>
      <c r="AKR8" s="37"/>
      <c r="AKS8" s="37"/>
      <c r="AKT8" s="37"/>
      <c r="AKU8" s="37"/>
      <c r="AKV8" s="37"/>
      <c r="AKW8" s="37"/>
      <c r="AKX8" s="37"/>
      <c r="AKY8" s="37"/>
      <c r="AKZ8" s="37"/>
      <c r="ALA8" s="37"/>
      <c r="ALB8" s="37"/>
      <c r="ALC8" s="37"/>
      <c r="ALD8" s="37"/>
      <c r="ALE8" s="37"/>
      <c r="ALF8" s="37"/>
      <c r="ALG8" s="37"/>
      <c r="ALH8" s="37"/>
      <c r="ALI8" s="37"/>
      <c r="ALJ8" s="37"/>
      <c r="ALK8" s="37"/>
      <c r="ALL8" s="37"/>
      <c r="ALM8" s="37"/>
      <c r="ALN8" s="37"/>
      <c r="ALO8" s="37"/>
      <c r="ALP8" s="37"/>
      <c r="ALQ8" s="37"/>
      <c r="ALR8" s="37"/>
      <c r="ALS8" s="37"/>
      <c r="ALT8" s="37"/>
      <c r="ALU8" s="37"/>
      <c r="ALV8" s="37"/>
      <c r="ALW8" s="37"/>
      <c r="ALX8" s="37"/>
      <c r="ALY8" s="37"/>
      <c r="ALZ8" s="37"/>
      <c r="AMA8" s="37"/>
      <c r="AMB8" s="37"/>
      <c r="AMC8" s="37"/>
      <c r="AMD8" s="37"/>
      <c r="AME8" s="37"/>
      <c r="AMF8" s="37"/>
      <c r="AMG8" s="37"/>
      <c r="AMH8" s="37"/>
      <c r="AMI8" s="37"/>
      <c r="AMJ8" s="37"/>
    </row>
    <row r="9" spans="1:1024" customFormat="1" ht="133.5" customHeight="1" x14ac:dyDescent="0.25">
      <c r="A9" s="154" t="s">
        <v>2</v>
      </c>
      <c r="B9" s="154" t="s">
        <v>422</v>
      </c>
      <c r="C9" s="154" t="s">
        <v>346</v>
      </c>
      <c r="D9" s="154" t="s">
        <v>20</v>
      </c>
      <c r="E9" s="154" t="s">
        <v>347</v>
      </c>
      <c r="F9" s="154" t="s">
        <v>453</v>
      </c>
      <c r="G9" s="154"/>
      <c r="H9" s="154" t="s">
        <v>348</v>
      </c>
      <c r="I9" s="155" t="s">
        <v>502</v>
      </c>
      <c r="J9" s="157" t="s">
        <v>503</v>
      </c>
      <c r="K9" s="158"/>
      <c r="L9" s="159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/>
      <c r="IY9" s="37"/>
      <c r="IZ9" s="37"/>
      <c r="JA9" s="37"/>
      <c r="JB9" s="37"/>
      <c r="JC9" s="37"/>
      <c r="JD9" s="37"/>
      <c r="JE9" s="37"/>
      <c r="JF9" s="37"/>
      <c r="JG9" s="37"/>
      <c r="JH9" s="37"/>
      <c r="JI9" s="37"/>
      <c r="JJ9" s="37"/>
      <c r="JK9" s="37"/>
      <c r="JL9" s="37"/>
      <c r="JM9" s="37"/>
      <c r="JN9" s="37"/>
      <c r="JO9" s="37"/>
      <c r="JP9" s="37"/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/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  <c r="LC9" s="37"/>
      <c r="LD9" s="37"/>
      <c r="LE9" s="37"/>
      <c r="LF9" s="37"/>
      <c r="LG9" s="37"/>
      <c r="LH9" s="37"/>
      <c r="LI9" s="37"/>
      <c r="LJ9" s="37"/>
      <c r="LK9" s="37"/>
      <c r="LL9" s="37"/>
      <c r="LM9" s="37"/>
      <c r="LN9" s="37"/>
      <c r="LO9" s="37"/>
      <c r="LP9" s="37"/>
      <c r="LQ9" s="37"/>
      <c r="LR9" s="37"/>
      <c r="LS9" s="37"/>
      <c r="LT9" s="37"/>
      <c r="LU9" s="37"/>
      <c r="LV9" s="37"/>
      <c r="LW9" s="37"/>
      <c r="LX9" s="37"/>
      <c r="LY9" s="37"/>
      <c r="LZ9" s="37"/>
      <c r="MA9" s="37"/>
      <c r="MB9" s="37"/>
      <c r="MC9" s="37"/>
      <c r="MD9" s="37"/>
      <c r="ME9" s="37"/>
      <c r="MF9" s="37"/>
      <c r="MG9" s="37"/>
      <c r="MH9" s="37"/>
      <c r="MI9" s="37"/>
      <c r="MJ9" s="37"/>
      <c r="MK9" s="37"/>
      <c r="ML9" s="37"/>
      <c r="MM9" s="37"/>
      <c r="MN9" s="37"/>
      <c r="MO9" s="37"/>
      <c r="MP9" s="37"/>
      <c r="MQ9" s="37"/>
      <c r="MR9" s="37"/>
      <c r="MS9" s="37"/>
      <c r="MT9" s="37"/>
      <c r="MU9" s="37"/>
      <c r="MV9" s="37"/>
      <c r="MW9" s="37"/>
      <c r="MX9" s="37"/>
      <c r="MY9" s="37"/>
      <c r="MZ9" s="37"/>
      <c r="NA9" s="37"/>
      <c r="NB9" s="37"/>
      <c r="NC9" s="37"/>
      <c r="ND9" s="37"/>
      <c r="NE9" s="37"/>
      <c r="NF9" s="37"/>
      <c r="NG9" s="37"/>
      <c r="NH9" s="37"/>
      <c r="NI9" s="37"/>
      <c r="NJ9" s="37"/>
      <c r="NK9" s="37"/>
      <c r="NL9" s="37"/>
      <c r="NM9" s="37"/>
      <c r="NN9" s="37"/>
      <c r="NO9" s="37"/>
      <c r="NP9" s="37"/>
      <c r="NQ9" s="37"/>
      <c r="NR9" s="37"/>
      <c r="NS9" s="37"/>
      <c r="NT9" s="37"/>
      <c r="NU9" s="37"/>
      <c r="NV9" s="37"/>
      <c r="NW9" s="37"/>
      <c r="NX9" s="37"/>
      <c r="NY9" s="37"/>
      <c r="NZ9" s="37"/>
      <c r="OA9" s="37"/>
      <c r="OB9" s="37"/>
      <c r="OC9" s="37"/>
      <c r="OD9" s="37"/>
      <c r="OE9" s="37"/>
      <c r="OF9" s="37"/>
      <c r="OG9" s="37"/>
      <c r="OH9" s="37"/>
      <c r="OI9" s="37"/>
      <c r="OJ9" s="37"/>
      <c r="OK9" s="37"/>
      <c r="OL9" s="37"/>
      <c r="OM9" s="37"/>
      <c r="ON9" s="37"/>
      <c r="OO9" s="37"/>
      <c r="OP9" s="37"/>
      <c r="OQ9" s="37"/>
      <c r="OR9" s="37"/>
      <c r="OS9" s="37"/>
      <c r="OT9" s="37"/>
      <c r="OU9" s="37"/>
      <c r="OV9" s="37"/>
      <c r="OW9" s="37"/>
      <c r="OX9" s="37"/>
      <c r="OY9" s="37"/>
      <c r="OZ9" s="37"/>
      <c r="PA9" s="37"/>
      <c r="PB9" s="37"/>
      <c r="PC9" s="37"/>
      <c r="PD9" s="37"/>
      <c r="PE9" s="37"/>
      <c r="PF9" s="37"/>
      <c r="PG9" s="37"/>
      <c r="PH9" s="37"/>
      <c r="PI9" s="37"/>
      <c r="PJ9" s="37"/>
      <c r="PK9" s="37"/>
      <c r="PL9" s="37"/>
      <c r="PM9" s="37"/>
      <c r="PN9" s="37"/>
      <c r="PO9" s="37"/>
      <c r="PP9" s="37"/>
      <c r="PQ9" s="37"/>
      <c r="PR9" s="37"/>
      <c r="PS9" s="37"/>
      <c r="PT9" s="37"/>
      <c r="PU9" s="37"/>
      <c r="PV9" s="37"/>
      <c r="PW9" s="37"/>
      <c r="PX9" s="37"/>
      <c r="PY9" s="37"/>
      <c r="PZ9" s="37"/>
      <c r="QA9" s="37"/>
      <c r="QB9" s="37"/>
      <c r="QC9" s="37"/>
      <c r="QD9" s="37"/>
      <c r="QE9" s="37"/>
      <c r="QF9" s="37"/>
      <c r="QG9" s="37"/>
      <c r="QH9" s="37"/>
      <c r="QI9" s="37"/>
      <c r="QJ9" s="37"/>
      <c r="QK9" s="37"/>
      <c r="QL9" s="37"/>
      <c r="QM9" s="37"/>
      <c r="QN9" s="37"/>
      <c r="QO9" s="37"/>
      <c r="QP9" s="37"/>
      <c r="QQ9" s="37"/>
      <c r="QR9" s="37"/>
      <c r="QS9" s="37"/>
      <c r="QT9" s="37"/>
      <c r="QU9" s="37"/>
      <c r="QV9" s="37"/>
      <c r="QW9" s="37"/>
      <c r="QX9" s="37"/>
      <c r="QY9" s="37"/>
      <c r="QZ9" s="37"/>
      <c r="RA9" s="37"/>
      <c r="RB9" s="37"/>
      <c r="RC9" s="37"/>
      <c r="RD9" s="37"/>
      <c r="RE9" s="37"/>
      <c r="RF9" s="37"/>
      <c r="RG9" s="37"/>
      <c r="RH9" s="37"/>
      <c r="RI9" s="37"/>
      <c r="RJ9" s="37"/>
      <c r="RK9" s="37"/>
      <c r="RL9" s="37"/>
      <c r="RM9" s="37"/>
      <c r="RN9" s="37"/>
      <c r="RO9" s="37"/>
      <c r="RP9" s="37"/>
      <c r="RQ9" s="37"/>
      <c r="RR9" s="37"/>
      <c r="RS9" s="37"/>
      <c r="RT9" s="37"/>
      <c r="RU9" s="37"/>
      <c r="RV9" s="37"/>
      <c r="RW9" s="37"/>
      <c r="RX9" s="37"/>
      <c r="RY9" s="37"/>
      <c r="RZ9" s="37"/>
      <c r="SA9" s="37"/>
      <c r="SB9" s="37"/>
      <c r="SC9" s="37"/>
      <c r="SD9" s="37"/>
      <c r="SE9" s="37"/>
      <c r="SF9" s="37"/>
      <c r="SG9" s="37"/>
      <c r="SH9" s="37"/>
      <c r="SI9" s="37"/>
      <c r="SJ9" s="37"/>
      <c r="SK9" s="37"/>
      <c r="SL9" s="37"/>
      <c r="SM9" s="37"/>
      <c r="SN9" s="37"/>
      <c r="SO9" s="37"/>
      <c r="SP9" s="37"/>
      <c r="SQ9" s="37"/>
      <c r="SR9" s="37"/>
      <c r="SS9" s="37"/>
      <c r="ST9" s="37"/>
      <c r="SU9" s="37"/>
      <c r="SV9" s="37"/>
      <c r="SW9" s="37"/>
      <c r="SX9" s="37"/>
      <c r="SY9" s="37"/>
      <c r="SZ9" s="37"/>
      <c r="TA9" s="37"/>
      <c r="TB9" s="37"/>
      <c r="TC9" s="37"/>
      <c r="TD9" s="37"/>
      <c r="TE9" s="37"/>
      <c r="TF9" s="37"/>
      <c r="TG9" s="37"/>
      <c r="TH9" s="37"/>
      <c r="TI9" s="37"/>
      <c r="TJ9" s="37"/>
      <c r="TK9" s="37"/>
      <c r="TL9" s="37"/>
      <c r="TM9" s="37"/>
      <c r="TN9" s="37"/>
      <c r="TO9" s="37"/>
      <c r="TP9" s="37"/>
      <c r="TQ9" s="37"/>
      <c r="TR9" s="37"/>
      <c r="TS9" s="37"/>
      <c r="TT9" s="37"/>
      <c r="TU9" s="37"/>
      <c r="TV9" s="37"/>
      <c r="TW9" s="37"/>
      <c r="TX9" s="37"/>
      <c r="TY9" s="37"/>
      <c r="TZ9" s="37"/>
      <c r="UA9" s="37"/>
      <c r="UB9" s="37"/>
      <c r="UC9" s="37"/>
      <c r="UD9" s="37"/>
      <c r="UE9" s="37"/>
      <c r="UF9" s="37"/>
      <c r="UG9" s="37"/>
      <c r="UH9" s="37"/>
      <c r="UI9" s="37"/>
      <c r="UJ9" s="37"/>
      <c r="UK9" s="37"/>
      <c r="UL9" s="37"/>
      <c r="UM9" s="37"/>
      <c r="UN9" s="37"/>
      <c r="UO9" s="37"/>
      <c r="UP9" s="37"/>
      <c r="UQ9" s="37"/>
      <c r="UR9" s="37"/>
      <c r="US9" s="37"/>
      <c r="UT9" s="37"/>
      <c r="UU9" s="37"/>
      <c r="UV9" s="37"/>
      <c r="UW9" s="37"/>
      <c r="UX9" s="37"/>
      <c r="UY9" s="37"/>
      <c r="UZ9" s="37"/>
      <c r="VA9" s="37"/>
      <c r="VB9" s="37"/>
      <c r="VC9" s="37"/>
      <c r="VD9" s="37"/>
      <c r="VE9" s="37"/>
      <c r="VF9" s="37"/>
      <c r="VG9" s="37"/>
      <c r="VH9" s="37"/>
      <c r="VI9" s="37"/>
      <c r="VJ9" s="37"/>
      <c r="VK9" s="37"/>
      <c r="VL9" s="37"/>
      <c r="VM9" s="37"/>
      <c r="VN9" s="37"/>
      <c r="VO9" s="37"/>
      <c r="VP9" s="37"/>
      <c r="VQ9" s="37"/>
      <c r="VR9" s="37"/>
      <c r="VS9" s="37"/>
      <c r="VT9" s="37"/>
      <c r="VU9" s="37"/>
      <c r="VV9" s="37"/>
      <c r="VW9" s="37"/>
      <c r="VX9" s="37"/>
      <c r="VY9" s="37"/>
      <c r="VZ9" s="37"/>
      <c r="WA9" s="37"/>
      <c r="WB9" s="37"/>
      <c r="WC9" s="37"/>
      <c r="WD9" s="37"/>
      <c r="WE9" s="37"/>
      <c r="WF9" s="37"/>
      <c r="WG9" s="37"/>
      <c r="WH9" s="37"/>
      <c r="WI9" s="37"/>
      <c r="WJ9" s="37"/>
      <c r="WK9" s="37"/>
      <c r="WL9" s="37"/>
      <c r="WM9" s="37"/>
      <c r="WN9" s="37"/>
      <c r="WO9" s="37"/>
      <c r="WP9" s="37"/>
      <c r="WQ9" s="37"/>
      <c r="WR9" s="37"/>
      <c r="WS9" s="37"/>
      <c r="WT9" s="37"/>
      <c r="WU9" s="37"/>
      <c r="WV9" s="37"/>
      <c r="WW9" s="37"/>
      <c r="WX9" s="37"/>
      <c r="WY9" s="37"/>
      <c r="WZ9" s="37"/>
      <c r="XA9" s="37"/>
      <c r="XB9" s="37"/>
      <c r="XC9" s="37"/>
      <c r="XD9" s="37"/>
      <c r="XE9" s="37"/>
      <c r="XF9" s="37"/>
      <c r="XG9" s="37"/>
      <c r="XH9" s="37"/>
      <c r="XI9" s="37"/>
      <c r="XJ9" s="37"/>
      <c r="XK9" s="37"/>
      <c r="XL9" s="37"/>
      <c r="XM9" s="37"/>
      <c r="XN9" s="37"/>
      <c r="XO9" s="37"/>
      <c r="XP9" s="37"/>
      <c r="XQ9" s="37"/>
      <c r="XR9" s="37"/>
      <c r="XS9" s="37"/>
      <c r="XT9" s="37"/>
      <c r="XU9" s="37"/>
      <c r="XV9" s="37"/>
      <c r="XW9" s="37"/>
      <c r="XX9" s="37"/>
      <c r="XY9" s="37"/>
      <c r="XZ9" s="37"/>
      <c r="YA9" s="37"/>
      <c r="YB9" s="37"/>
      <c r="YC9" s="37"/>
      <c r="YD9" s="37"/>
      <c r="YE9" s="37"/>
      <c r="YF9" s="37"/>
      <c r="YG9" s="37"/>
      <c r="YH9" s="37"/>
      <c r="YI9" s="37"/>
      <c r="YJ9" s="37"/>
      <c r="YK9" s="37"/>
      <c r="YL9" s="37"/>
      <c r="YM9" s="37"/>
      <c r="YN9" s="37"/>
      <c r="YO9" s="37"/>
      <c r="YP9" s="37"/>
      <c r="YQ9" s="37"/>
      <c r="YR9" s="37"/>
      <c r="YS9" s="37"/>
      <c r="YT9" s="37"/>
      <c r="YU9" s="37"/>
      <c r="YV9" s="37"/>
      <c r="YW9" s="37"/>
      <c r="YX9" s="37"/>
      <c r="YY9" s="37"/>
      <c r="YZ9" s="37"/>
      <c r="ZA9" s="37"/>
      <c r="ZB9" s="37"/>
      <c r="ZC9" s="37"/>
      <c r="ZD9" s="37"/>
      <c r="ZE9" s="37"/>
      <c r="ZF9" s="37"/>
      <c r="ZG9" s="37"/>
      <c r="ZH9" s="37"/>
      <c r="ZI9" s="37"/>
      <c r="ZJ9" s="37"/>
      <c r="ZK9" s="37"/>
      <c r="ZL9" s="37"/>
      <c r="ZM9" s="37"/>
      <c r="ZN9" s="37"/>
      <c r="ZO9" s="37"/>
      <c r="ZP9" s="37"/>
      <c r="ZQ9" s="37"/>
      <c r="ZR9" s="37"/>
      <c r="ZS9" s="37"/>
      <c r="ZT9" s="37"/>
      <c r="ZU9" s="37"/>
      <c r="ZV9" s="37"/>
      <c r="ZW9" s="37"/>
      <c r="ZX9" s="37"/>
      <c r="ZY9" s="37"/>
      <c r="ZZ9" s="37"/>
      <c r="AAA9" s="37"/>
      <c r="AAB9" s="37"/>
      <c r="AAC9" s="37"/>
      <c r="AAD9" s="37"/>
      <c r="AAE9" s="37"/>
      <c r="AAF9" s="37"/>
      <c r="AAG9" s="37"/>
      <c r="AAH9" s="37"/>
      <c r="AAI9" s="37"/>
      <c r="AAJ9" s="37"/>
      <c r="AAK9" s="37"/>
      <c r="AAL9" s="37"/>
      <c r="AAM9" s="37"/>
      <c r="AAN9" s="37"/>
      <c r="AAO9" s="37"/>
      <c r="AAP9" s="37"/>
      <c r="AAQ9" s="37"/>
      <c r="AAR9" s="37"/>
      <c r="AAS9" s="37"/>
      <c r="AAT9" s="37"/>
      <c r="AAU9" s="37"/>
      <c r="AAV9" s="37"/>
      <c r="AAW9" s="37"/>
      <c r="AAX9" s="37"/>
      <c r="AAY9" s="37"/>
      <c r="AAZ9" s="37"/>
      <c r="ABA9" s="37"/>
      <c r="ABB9" s="37"/>
      <c r="ABC9" s="37"/>
      <c r="ABD9" s="37"/>
      <c r="ABE9" s="37"/>
      <c r="ABF9" s="37"/>
      <c r="ABG9" s="37"/>
      <c r="ABH9" s="37"/>
      <c r="ABI9" s="37"/>
      <c r="ABJ9" s="37"/>
      <c r="ABK9" s="37"/>
      <c r="ABL9" s="37"/>
      <c r="ABM9" s="37"/>
      <c r="ABN9" s="37"/>
      <c r="ABO9" s="37"/>
      <c r="ABP9" s="37"/>
      <c r="ABQ9" s="37"/>
      <c r="ABR9" s="37"/>
      <c r="ABS9" s="37"/>
      <c r="ABT9" s="37"/>
      <c r="ABU9" s="37"/>
      <c r="ABV9" s="37"/>
      <c r="ABW9" s="37"/>
      <c r="ABX9" s="37"/>
      <c r="ABY9" s="37"/>
      <c r="ABZ9" s="37"/>
      <c r="ACA9" s="37"/>
      <c r="ACB9" s="37"/>
      <c r="ACC9" s="37"/>
      <c r="ACD9" s="37"/>
      <c r="ACE9" s="37"/>
      <c r="ACF9" s="37"/>
      <c r="ACG9" s="37"/>
      <c r="ACH9" s="37"/>
      <c r="ACI9" s="37"/>
      <c r="ACJ9" s="37"/>
      <c r="ACK9" s="37"/>
      <c r="ACL9" s="37"/>
      <c r="ACM9" s="37"/>
      <c r="ACN9" s="37"/>
      <c r="ACO9" s="37"/>
      <c r="ACP9" s="37"/>
      <c r="ACQ9" s="37"/>
      <c r="ACR9" s="37"/>
      <c r="ACS9" s="37"/>
      <c r="ACT9" s="37"/>
      <c r="ACU9" s="37"/>
      <c r="ACV9" s="37"/>
      <c r="ACW9" s="37"/>
      <c r="ACX9" s="37"/>
      <c r="ACY9" s="37"/>
      <c r="ACZ9" s="37"/>
      <c r="ADA9" s="37"/>
      <c r="ADB9" s="37"/>
      <c r="ADC9" s="37"/>
      <c r="ADD9" s="37"/>
      <c r="ADE9" s="37"/>
      <c r="ADF9" s="37"/>
      <c r="ADG9" s="37"/>
      <c r="ADH9" s="37"/>
      <c r="ADI9" s="37"/>
      <c r="ADJ9" s="37"/>
      <c r="ADK9" s="37"/>
      <c r="ADL9" s="37"/>
      <c r="ADM9" s="37"/>
      <c r="ADN9" s="37"/>
      <c r="ADO9" s="37"/>
      <c r="ADP9" s="37"/>
      <c r="ADQ9" s="37"/>
      <c r="ADR9" s="37"/>
      <c r="ADS9" s="37"/>
      <c r="ADT9" s="37"/>
      <c r="ADU9" s="37"/>
      <c r="ADV9" s="37"/>
      <c r="ADW9" s="37"/>
      <c r="ADX9" s="37"/>
      <c r="ADY9" s="37"/>
      <c r="ADZ9" s="37"/>
      <c r="AEA9" s="37"/>
      <c r="AEB9" s="37"/>
      <c r="AEC9" s="37"/>
      <c r="AED9" s="37"/>
      <c r="AEE9" s="37"/>
      <c r="AEF9" s="37"/>
      <c r="AEG9" s="37"/>
      <c r="AEH9" s="37"/>
      <c r="AEI9" s="37"/>
      <c r="AEJ9" s="37"/>
      <c r="AEK9" s="37"/>
      <c r="AEL9" s="37"/>
      <c r="AEM9" s="37"/>
      <c r="AEN9" s="37"/>
      <c r="AEO9" s="37"/>
      <c r="AEP9" s="37"/>
      <c r="AEQ9" s="37"/>
      <c r="AER9" s="37"/>
      <c r="AES9" s="37"/>
      <c r="AET9" s="37"/>
      <c r="AEU9" s="37"/>
      <c r="AEV9" s="37"/>
      <c r="AEW9" s="37"/>
      <c r="AEX9" s="37"/>
      <c r="AEY9" s="37"/>
      <c r="AEZ9" s="37"/>
      <c r="AFA9" s="37"/>
      <c r="AFB9" s="37"/>
      <c r="AFC9" s="37"/>
      <c r="AFD9" s="37"/>
      <c r="AFE9" s="37"/>
      <c r="AFF9" s="37"/>
      <c r="AFG9" s="37"/>
      <c r="AFH9" s="37"/>
      <c r="AFI9" s="37"/>
      <c r="AFJ9" s="37"/>
      <c r="AFK9" s="37"/>
      <c r="AFL9" s="37"/>
      <c r="AFM9" s="37"/>
      <c r="AFN9" s="37"/>
      <c r="AFO9" s="37"/>
      <c r="AFP9" s="37"/>
      <c r="AFQ9" s="37"/>
      <c r="AFR9" s="37"/>
      <c r="AFS9" s="37"/>
      <c r="AFT9" s="37"/>
      <c r="AFU9" s="37"/>
      <c r="AFV9" s="37"/>
      <c r="AFW9" s="37"/>
      <c r="AFX9" s="37"/>
      <c r="AFY9" s="37"/>
      <c r="AFZ9" s="37"/>
      <c r="AGA9" s="37"/>
      <c r="AGB9" s="37"/>
      <c r="AGC9" s="37"/>
      <c r="AGD9" s="37"/>
      <c r="AGE9" s="37"/>
      <c r="AGF9" s="37"/>
      <c r="AGG9" s="37"/>
      <c r="AGH9" s="37"/>
      <c r="AGI9" s="37"/>
      <c r="AGJ9" s="37"/>
      <c r="AGK9" s="37"/>
      <c r="AGL9" s="37"/>
      <c r="AGM9" s="37"/>
      <c r="AGN9" s="37"/>
      <c r="AGO9" s="37"/>
      <c r="AGP9" s="37"/>
      <c r="AGQ9" s="37"/>
      <c r="AGR9" s="37"/>
      <c r="AGS9" s="37"/>
      <c r="AGT9" s="37"/>
      <c r="AGU9" s="37"/>
      <c r="AGV9" s="37"/>
      <c r="AGW9" s="37"/>
      <c r="AGX9" s="37"/>
      <c r="AGY9" s="37"/>
      <c r="AGZ9" s="37"/>
      <c r="AHA9" s="37"/>
      <c r="AHB9" s="37"/>
      <c r="AHC9" s="37"/>
      <c r="AHD9" s="37"/>
      <c r="AHE9" s="37"/>
      <c r="AHF9" s="37"/>
      <c r="AHG9" s="37"/>
      <c r="AHH9" s="37"/>
      <c r="AHI9" s="37"/>
      <c r="AHJ9" s="37"/>
      <c r="AHK9" s="37"/>
      <c r="AHL9" s="37"/>
      <c r="AHM9" s="37"/>
      <c r="AHN9" s="37"/>
      <c r="AHO9" s="37"/>
      <c r="AHP9" s="37"/>
      <c r="AHQ9" s="37"/>
      <c r="AHR9" s="37"/>
      <c r="AHS9" s="37"/>
      <c r="AHT9" s="37"/>
      <c r="AHU9" s="37"/>
      <c r="AHV9" s="37"/>
      <c r="AHW9" s="37"/>
      <c r="AHX9" s="37"/>
      <c r="AHY9" s="37"/>
      <c r="AHZ9" s="37"/>
      <c r="AIA9" s="37"/>
      <c r="AIB9" s="37"/>
      <c r="AIC9" s="37"/>
      <c r="AID9" s="37"/>
      <c r="AIE9" s="37"/>
      <c r="AIF9" s="37"/>
      <c r="AIG9" s="37"/>
      <c r="AIH9" s="37"/>
      <c r="AII9" s="37"/>
      <c r="AIJ9" s="37"/>
      <c r="AIK9" s="37"/>
      <c r="AIL9" s="37"/>
      <c r="AIM9" s="37"/>
      <c r="AIN9" s="37"/>
      <c r="AIO9" s="37"/>
      <c r="AIP9" s="37"/>
      <c r="AIQ9" s="37"/>
      <c r="AIR9" s="37"/>
      <c r="AIS9" s="37"/>
      <c r="AIT9" s="37"/>
      <c r="AIU9" s="37"/>
      <c r="AIV9" s="37"/>
      <c r="AIW9" s="37"/>
      <c r="AIX9" s="37"/>
      <c r="AIY9" s="37"/>
      <c r="AIZ9" s="37"/>
      <c r="AJA9" s="37"/>
      <c r="AJB9" s="37"/>
      <c r="AJC9" s="37"/>
      <c r="AJD9" s="37"/>
      <c r="AJE9" s="37"/>
      <c r="AJF9" s="37"/>
      <c r="AJG9" s="37"/>
      <c r="AJH9" s="37"/>
      <c r="AJI9" s="37"/>
      <c r="AJJ9" s="37"/>
      <c r="AJK9" s="37"/>
      <c r="AJL9" s="37"/>
      <c r="AJM9" s="37"/>
      <c r="AJN9" s="37"/>
      <c r="AJO9" s="37"/>
      <c r="AJP9" s="37"/>
      <c r="AJQ9" s="37"/>
      <c r="AJR9" s="37"/>
      <c r="AJS9" s="37"/>
      <c r="AJT9" s="37"/>
      <c r="AJU9" s="37"/>
      <c r="AJV9" s="37"/>
      <c r="AJW9" s="37"/>
      <c r="AJX9" s="37"/>
      <c r="AJY9" s="37"/>
      <c r="AJZ9" s="37"/>
      <c r="AKA9" s="37"/>
      <c r="AKB9" s="37"/>
      <c r="AKC9" s="37"/>
      <c r="AKD9" s="37"/>
      <c r="AKE9" s="37"/>
      <c r="AKF9" s="37"/>
      <c r="AKG9" s="37"/>
      <c r="AKH9" s="37"/>
      <c r="AKI9" s="37"/>
      <c r="AKJ9" s="37"/>
      <c r="AKK9" s="37"/>
      <c r="AKL9" s="37"/>
      <c r="AKM9" s="37"/>
      <c r="AKN9" s="37"/>
      <c r="AKO9" s="37"/>
      <c r="AKP9" s="37"/>
      <c r="AKQ9" s="37"/>
      <c r="AKR9" s="37"/>
      <c r="AKS9" s="37"/>
      <c r="AKT9" s="37"/>
      <c r="AKU9" s="37"/>
      <c r="AKV9" s="37"/>
      <c r="AKW9" s="37"/>
      <c r="AKX9" s="37"/>
      <c r="AKY9" s="37"/>
      <c r="AKZ9" s="37"/>
      <c r="ALA9" s="37"/>
      <c r="ALB9" s="37"/>
      <c r="ALC9" s="37"/>
      <c r="ALD9" s="37"/>
      <c r="ALE9" s="37"/>
      <c r="ALF9" s="37"/>
      <c r="ALG9" s="37"/>
      <c r="ALH9" s="37"/>
      <c r="ALI9" s="37"/>
      <c r="ALJ9" s="37"/>
      <c r="ALK9" s="37"/>
      <c r="ALL9" s="37"/>
      <c r="ALM9" s="37"/>
      <c r="ALN9" s="37"/>
      <c r="ALO9" s="37"/>
      <c r="ALP9" s="37"/>
      <c r="ALQ9" s="37"/>
      <c r="ALR9" s="37"/>
      <c r="ALS9" s="37"/>
      <c r="ALT9" s="37"/>
      <c r="ALU9" s="37"/>
      <c r="ALV9" s="37"/>
      <c r="ALW9" s="37"/>
      <c r="ALX9" s="37"/>
      <c r="ALY9" s="37"/>
      <c r="ALZ9" s="37"/>
      <c r="AMA9" s="37"/>
      <c r="AMB9" s="37"/>
      <c r="AMC9" s="37"/>
      <c r="AMD9" s="37"/>
      <c r="AME9" s="37"/>
      <c r="AMF9" s="37"/>
      <c r="AMG9" s="37"/>
      <c r="AMH9" s="37"/>
      <c r="AMI9" s="37"/>
      <c r="AMJ9" s="37"/>
    </row>
    <row r="10" spans="1:1024" customFormat="1" ht="15.75" customHeight="1" x14ac:dyDescent="0.25">
      <c r="A10" s="154"/>
      <c r="B10" s="154"/>
      <c r="C10" s="154"/>
      <c r="D10" s="154"/>
      <c r="E10" s="154"/>
      <c r="F10" s="154"/>
      <c r="G10" s="154"/>
      <c r="H10" s="154"/>
      <c r="I10" s="156"/>
      <c r="J10" s="69" t="s">
        <v>504</v>
      </c>
      <c r="K10" s="155" t="s">
        <v>505</v>
      </c>
      <c r="L10" s="155" t="s">
        <v>506</v>
      </c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7"/>
      <c r="JL10" s="37"/>
      <c r="JM10" s="37"/>
      <c r="JN10" s="37"/>
      <c r="JO10" s="37"/>
      <c r="JP10" s="37"/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/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  <c r="LC10" s="37"/>
      <c r="LD10" s="37"/>
      <c r="LE10" s="37"/>
      <c r="LF10" s="37"/>
      <c r="LG10" s="37"/>
      <c r="LH10" s="37"/>
      <c r="LI10" s="37"/>
      <c r="LJ10" s="37"/>
      <c r="LK10" s="37"/>
      <c r="LL10" s="37"/>
      <c r="LM10" s="37"/>
      <c r="LN10" s="37"/>
      <c r="LO10" s="37"/>
      <c r="LP10" s="37"/>
      <c r="LQ10" s="37"/>
      <c r="LR10" s="37"/>
      <c r="LS10" s="37"/>
      <c r="LT10" s="37"/>
      <c r="LU10" s="37"/>
      <c r="LV10" s="37"/>
      <c r="LW10" s="37"/>
      <c r="LX10" s="37"/>
      <c r="LY10" s="37"/>
      <c r="LZ10" s="37"/>
      <c r="MA10" s="37"/>
      <c r="MB10" s="37"/>
      <c r="MC10" s="37"/>
      <c r="MD10" s="37"/>
      <c r="ME10" s="37"/>
      <c r="MF10" s="37"/>
      <c r="MG10" s="37"/>
      <c r="MH10" s="37"/>
      <c r="MI10" s="37"/>
      <c r="MJ10" s="37"/>
      <c r="MK10" s="37"/>
      <c r="ML10" s="37"/>
      <c r="MM10" s="37"/>
      <c r="MN10" s="37"/>
      <c r="MO10" s="37"/>
      <c r="MP10" s="37"/>
      <c r="MQ10" s="37"/>
      <c r="MR10" s="37"/>
      <c r="MS10" s="37"/>
      <c r="MT10" s="37"/>
      <c r="MU10" s="37"/>
      <c r="MV10" s="37"/>
      <c r="MW10" s="37"/>
      <c r="MX10" s="37"/>
      <c r="MY10" s="37"/>
      <c r="MZ10" s="37"/>
      <c r="NA10" s="37"/>
      <c r="NB10" s="37"/>
      <c r="NC10" s="37"/>
      <c r="ND10" s="37"/>
      <c r="NE10" s="37"/>
      <c r="NF10" s="37"/>
      <c r="NG10" s="37"/>
      <c r="NH10" s="37"/>
      <c r="NI10" s="37"/>
      <c r="NJ10" s="37"/>
      <c r="NK10" s="37"/>
      <c r="NL10" s="37"/>
      <c r="NM10" s="37"/>
      <c r="NN10" s="37"/>
      <c r="NO10" s="37"/>
      <c r="NP10" s="37"/>
      <c r="NQ10" s="37"/>
      <c r="NR10" s="37"/>
      <c r="NS10" s="37"/>
      <c r="NT10" s="37"/>
      <c r="NU10" s="37"/>
      <c r="NV10" s="37"/>
      <c r="NW10" s="37"/>
      <c r="NX10" s="37"/>
      <c r="NY10" s="37"/>
      <c r="NZ10" s="37"/>
      <c r="OA10" s="37"/>
      <c r="OB10" s="37"/>
      <c r="OC10" s="37"/>
      <c r="OD10" s="37"/>
      <c r="OE10" s="37"/>
      <c r="OF10" s="37"/>
      <c r="OG10" s="37"/>
      <c r="OH10" s="37"/>
      <c r="OI10" s="37"/>
      <c r="OJ10" s="37"/>
      <c r="OK10" s="37"/>
      <c r="OL10" s="37"/>
      <c r="OM10" s="37"/>
      <c r="ON10" s="37"/>
      <c r="OO10" s="37"/>
      <c r="OP10" s="37"/>
      <c r="OQ10" s="37"/>
      <c r="OR10" s="37"/>
      <c r="OS10" s="37"/>
      <c r="OT10" s="37"/>
      <c r="OU10" s="37"/>
      <c r="OV10" s="37"/>
      <c r="OW10" s="37"/>
      <c r="OX10" s="37"/>
      <c r="OY10" s="37"/>
      <c r="OZ10" s="37"/>
      <c r="PA10" s="37"/>
      <c r="PB10" s="37"/>
      <c r="PC10" s="37"/>
      <c r="PD10" s="37"/>
      <c r="PE10" s="37"/>
      <c r="PF10" s="37"/>
      <c r="PG10" s="37"/>
      <c r="PH10" s="37"/>
      <c r="PI10" s="37"/>
      <c r="PJ10" s="37"/>
      <c r="PK10" s="37"/>
      <c r="PL10" s="37"/>
      <c r="PM10" s="37"/>
      <c r="PN10" s="37"/>
      <c r="PO10" s="37"/>
      <c r="PP10" s="37"/>
      <c r="PQ10" s="37"/>
      <c r="PR10" s="37"/>
      <c r="PS10" s="37"/>
      <c r="PT10" s="37"/>
      <c r="PU10" s="37"/>
      <c r="PV10" s="37"/>
      <c r="PW10" s="37"/>
      <c r="PX10" s="37"/>
      <c r="PY10" s="37"/>
      <c r="PZ10" s="37"/>
      <c r="QA10" s="37"/>
      <c r="QB10" s="37"/>
      <c r="QC10" s="37"/>
      <c r="QD10" s="37"/>
      <c r="QE10" s="37"/>
      <c r="QF10" s="37"/>
      <c r="QG10" s="37"/>
      <c r="QH10" s="37"/>
      <c r="QI10" s="37"/>
      <c r="QJ10" s="37"/>
      <c r="QK10" s="37"/>
      <c r="QL10" s="37"/>
      <c r="QM10" s="37"/>
      <c r="QN10" s="37"/>
      <c r="QO10" s="37"/>
      <c r="QP10" s="37"/>
      <c r="QQ10" s="37"/>
      <c r="QR10" s="37"/>
      <c r="QS10" s="37"/>
      <c r="QT10" s="37"/>
      <c r="QU10" s="37"/>
      <c r="QV10" s="37"/>
      <c r="QW10" s="37"/>
      <c r="QX10" s="37"/>
      <c r="QY10" s="37"/>
      <c r="QZ10" s="37"/>
      <c r="RA10" s="37"/>
      <c r="RB10" s="37"/>
      <c r="RC10" s="37"/>
      <c r="RD10" s="37"/>
      <c r="RE10" s="37"/>
      <c r="RF10" s="37"/>
      <c r="RG10" s="37"/>
      <c r="RH10" s="37"/>
      <c r="RI10" s="37"/>
      <c r="RJ10" s="37"/>
      <c r="RK10" s="37"/>
      <c r="RL10" s="37"/>
      <c r="RM10" s="37"/>
      <c r="RN10" s="37"/>
      <c r="RO10" s="37"/>
      <c r="RP10" s="37"/>
      <c r="RQ10" s="37"/>
      <c r="RR10" s="37"/>
      <c r="RS10" s="37"/>
      <c r="RT10" s="37"/>
      <c r="RU10" s="37"/>
      <c r="RV10" s="37"/>
      <c r="RW10" s="37"/>
      <c r="RX10" s="37"/>
      <c r="RY10" s="37"/>
      <c r="RZ10" s="37"/>
      <c r="SA10" s="37"/>
      <c r="SB10" s="37"/>
      <c r="SC10" s="37"/>
      <c r="SD10" s="37"/>
      <c r="SE10" s="37"/>
      <c r="SF10" s="37"/>
      <c r="SG10" s="37"/>
      <c r="SH10" s="37"/>
      <c r="SI10" s="37"/>
      <c r="SJ10" s="37"/>
      <c r="SK10" s="37"/>
      <c r="SL10" s="37"/>
      <c r="SM10" s="37"/>
      <c r="SN10" s="37"/>
      <c r="SO10" s="37"/>
      <c r="SP10" s="37"/>
      <c r="SQ10" s="37"/>
      <c r="SR10" s="37"/>
      <c r="SS10" s="37"/>
      <c r="ST10" s="37"/>
      <c r="SU10" s="37"/>
      <c r="SV10" s="37"/>
      <c r="SW10" s="37"/>
      <c r="SX10" s="37"/>
      <c r="SY10" s="37"/>
      <c r="SZ10" s="37"/>
      <c r="TA10" s="37"/>
      <c r="TB10" s="37"/>
      <c r="TC10" s="37"/>
      <c r="TD10" s="37"/>
      <c r="TE10" s="37"/>
      <c r="TF10" s="37"/>
      <c r="TG10" s="37"/>
      <c r="TH10" s="37"/>
      <c r="TI10" s="37"/>
      <c r="TJ10" s="37"/>
      <c r="TK10" s="37"/>
      <c r="TL10" s="37"/>
      <c r="TM10" s="37"/>
      <c r="TN10" s="37"/>
      <c r="TO10" s="37"/>
      <c r="TP10" s="37"/>
      <c r="TQ10" s="37"/>
      <c r="TR10" s="37"/>
      <c r="TS10" s="37"/>
      <c r="TT10" s="37"/>
      <c r="TU10" s="37"/>
      <c r="TV10" s="37"/>
      <c r="TW10" s="37"/>
      <c r="TX10" s="37"/>
      <c r="TY10" s="37"/>
      <c r="TZ10" s="37"/>
      <c r="UA10" s="37"/>
      <c r="UB10" s="37"/>
      <c r="UC10" s="37"/>
      <c r="UD10" s="37"/>
      <c r="UE10" s="37"/>
      <c r="UF10" s="37"/>
      <c r="UG10" s="37"/>
      <c r="UH10" s="37"/>
      <c r="UI10" s="37"/>
      <c r="UJ10" s="37"/>
      <c r="UK10" s="37"/>
      <c r="UL10" s="37"/>
      <c r="UM10" s="37"/>
      <c r="UN10" s="37"/>
      <c r="UO10" s="37"/>
      <c r="UP10" s="37"/>
      <c r="UQ10" s="37"/>
      <c r="UR10" s="37"/>
      <c r="US10" s="37"/>
      <c r="UT10" s="37"/>
      <c r="UU10" s="37"/>
      <c r="UV10" s="37"/>
      <c r="UW10" s="37"/>
      <c r="UX10" s="37"/>
      <c r="UY10" s="37"/>
      <c r="UZ10" s="37"/>
      <c r="VA10" s="37"/>
      <c r="VB10" s="37"/>
      <c r="VC10" s="37"/>
      <c r="VD10" s="37"/>
      <c r="VE10" s="37"/>
      <c r="VF10" s="37"/>
      <c r="VG10" s="37"/>
      <c r="VH10" s="37"/>
      <c r="VI10" s="37"/>
      <c r="VJ10" s="37"/>
      <c r="VK10" s="37"/>
      <c r="VL10" s="37"/>
      <c r="VM10" s="37"/>
      <c r="VN10" s="37"/>
      <c r="VO10" s="37"/>
      <c r="VP10" s="37"/>
      <c r="VQ10" s="37"/>
      <c r="VR10" s="37"/>
      <c r="VS10" s="37"/>
      <c r="VT10" s="37"/>
      <c r="VU10" s="37"/>
      <c r="VV10" s="37"/>
      <c r="VW10" s="37"/>
      <c r="VX10" s="37"/>
      <c r="VY10" s="37"/>
      <c r="VZ10" s="37"/>
      <c r="WA10" s="37"/>
      <c r="WB10" s="37"/>
      <c r="WC10" s="37"/>
      <c r="WD10" s="37"/>
      <c r="WE10" s="37"/>
      <c r="WF10" s="37"/>
      <c r="WG10" s="37"/>
      <c r="WH10" s="37"/>
      <c r="WI10" s="37"/>
      <c r="WJ10" s="37"/>
      <c r="WK10" s="37"/>
      <c r="WL10" s="37"/>
      <c r="WM10" s="37"/>
      <c r="WN10" s="37"/>
      <c r="WO10" s="37"/>
      <c r="WP10" s="37"/>
      <c r="WQ10" s="37"/>
      <c r="WR10" s="37"/>
      <c r="WS10" s="37"/>
      <c r="WT10" s="37"/>
      <c r="WU10" s="37"/>
      <c r="WV10" s="37"/>
      <c r="WW10" s="37"/>
      <c r="WX10" s="37"/>
      <c r="WY10" s="37"/>
      <c r="WZ10" s="37"/>
      <c r="XA10" s="37"/>
      <c r="XB10" s="37"/>
      <c r="XC10" s="37"/>
      <c r="XD10" s="37"/>
      <c r="XE10" s="37"/>
      <c r="XF10" s="37"/>
      <c r="XG10" s="37"/>
      <c r="XH10" s="37"/>
      <c r="XI10" s="37"/>
      <c r="XJ10" s="37"/>
      <c r="XK10" s="37"/>
      <c r="XL10" s="37"/>
      <c r="XM10" s="37"/>
      <c r="XN10" s="37"/>
      <c r="XO10" s="37"/>
      <c r="XP10" s="37"/>
      <c r="XQ10" s="37"/>
      <c r="XR10" s="37"/>
      <c r="XS10" s="37"/>
      <c r="XT10" s="37"/>
      <c r="XU10" s="37"/>
      <c r="XV10" s="37"/>
      <c r="XW10" s="37"/>
      <c r="XX10" s="37"/>
      <c r="XY10" s="37"/>
      <c r="XZ10" s="37"/>
      <c r="YA10" s="37"/>
      <c r="YB10" s="37"/>
      <c r="YC10" s="37"/>
      <c r="YD10" s="37"/>
      <c r="YE10" s="37"/>
      <c r="YF10" s="37"/>
      <c r="YG10" s="37"/>
      <c r="YH10" s="37"/>
      <c r="YI10" s="37"/>
      <c r="YJ10" s="37"/>
      <c r="YK10" s="37"/>
      <c r="YL10" s="37"/>
      <c r="YM10" s="37"/>
      <c r="YN10" s="37"/>
      <c r="YO10" s="37"/>
      <c r="YP10" s="37"/>
      <c r="YQ10" s="37"/>
      <c r="YR10" s="37"/>
      <c r="YS10" s="37"/>
      <c r="YT10" s="37"/>
      <c r="YU10" s="37"/>
      <c r="YV10" s="37"/>
      <c r="YW10" s="37"/>
      <c r="YX10" s="37"/>
      <c r="YY10" s="37"/>
      <c r="YZ10" s="37"/>
      <c r="ZA10" s="37"/>
      <c r="ZB10" s="37"/>
      <c r="ZC10" s="37"/>
      <c r="ZD10" s="37"/>
      <c r="ZE10" s="37"/>
      <c r="ZF10" s="37"/>
      <c r="ZG10" s="37"/>
      <c r="ZH10" s="37"/>
      <c r="ZI10" s="37"/>
      <c r="ZJ10" s="37"/>
      <c r="ZK10" s="37"/>
      <c r="ZL10" s="37"/>
      <c r="ZM10" s="37"/>
      <c r="ZN10" s="37"/>
      <c r="ZO10" s="37"/>
      <c r="ZP10" s="37"/>
      <c r="ZQ10" s="37"/>
      <c r="ZR10" s="37"/>
      <c r="ZS10" s="37"/>
      <c r="ZT10" s="37"/>
      <c r="ZU10" s="37"/>
      <c r="ZV10" s="37"/>
      <c r="ZW10" s="37"/>
      <c r="ZX10" s="37"/>
      <c r="ZY10" s="37"/>
      <c r="ZZ10" s="37"/>
      <c r="AAA10" s="37"/>
      <c r="AAB10" s="37"/>
      <c r="AAC10" s="37"/>
      <c r="AAD10" s="37"/>
      <c r="AAE10" s="37"/>
      <c r="AAF10" s="37"/>
      <c r="AAG10" s="37"/>
      <c r="AAH10" s="37"/>
      <c r="AAI10" s="37"/>
      <c r="AAJ10" s="37"/>
      <c r="AAK10" s="37"/>
      <c r="AAL10" s="37"/>
      <c r="AAM10" s="37"/>
      <c r="AAN10" s="37"/>
      <c r="AAO10" s="37"/>
      <c r="AAP10" s="37"/>
      <c r="AAQ10" s="37"/>
      <c r="AAR10" s="37"/>
      <c r="AAS10" s="37"/>
      <c r="AAT10" s="37"/>
      <c r="AAU10" s="37"/>
      <c r="AAV10" s="37"/>
      <c r="AAW10" s="37"/>
      <c r="AAX10" s="37"/>
      <c r="AAY10" s="37"/>
      <c r="AAZ10" s="37"/>
      <c r="ABA10" s="37"/>
      <c r="ABB10" s="37"/>
      <c r="ABC10" s="37"/>
      <c r="ABD10" s="37"/>
      <c r="ABE10" s="37"/>
      <c r="ABF10" s="37"/>
      <c r="ABG10" s="37"/>
      <c r="ABH10" s="37"/>
      <c r="ABI10" s="37"/>
      <c r="ABJ10" s="37"/>
      <c r="ABK10" s="37"/>
      <c r="ABL10" s="37"/>
      <c r="ABM10" s="37"/>
      <c r="ABN10" s="37"/>
      <c r="ABO10" s="37"/>
      <c r="ABP10" s="37"/>
      <c r="ABQ10" s="37"/>
      <c r="ABR10" s="37"/>
      <c r="ABS10" s="37"/>
      <c r="ABT10" s="37"/>
      <c r="ABU10" s="37"/>
      <c r="ABV10" s="37"/>
      <c r="ABW10" s="37"/>
      <c r="ABX10" s="37"/>
      <c r="ABY10" s="37"/>
      <c r="ABZ10" s="37"/>
      <c r="ACA10" s="37"/>
      <c r="ACB10" s="37"/>
      <c r="ACC10" s="37"/>
      <c r="ACD10" s="37"/>
      <c r="ACE10" s="37"/>
      <c r="ACF10" s="37"/>
      <c r="ACG10" s="37"/>
      <c r="ACH10" s="37"/>
      <c r="ACI10" s="37"/>
      <c r="ACJ10" s="37"/>
      <c r="ACK10" s="37"/>
      <c r="ACL10" s="37"/>
      <c r="ACM10" s="37"/>
      <c r="ACN10" s="37"/>
      <c r="ACO10" s="37"/>
      <c r="ACP10" s="37"/>
      <c r="ACQ10" s="37"/>
      <c r="ACR10" s="37"/>
      <c r="ACS10" s="37"/>
      <c r="ACT10" s="37"/>
      <c r="ACU10" s="37"/>
      <c r="ACV10" s="37"/>
      <c r="ACW10" s="37"/>
      <c r="ACX10" s="37"/>
      <c r="ACY10" s="37"/>
      <c r="ACZ10" s="37"/>
      <c r="ADA10" s="37"/>
      <c r="ADB10" s="37"/>
      <c r="ADC10" s="37"/>
      <c r="ADD10" s="37"/>
      <c r="ADE10" s="37"/>
      <c r="ADF10" s="37"/>
      <c r="ADG10" s="37"/>
      <c r="ADH10" s="37"/>
      <c r="ADI10" s="37"/>
      <c r="ADJ10" s="37"/>
      <c r="ADK10" s="37"/>
      <c r="ADL10" s="37"/>
      <c r="ADM10" s="37"/>
      <c r="ADN10" s="37"/>
      <c r="ADO10" s="37"/>
      <c r="ADP10" s="37"/>
      <c r="ADQ10" s="37"/>
      <c r="ADR10" s="37"/>
      <c r="ADS10" s="37"/>
      <c r="ADT10" s="37"/>
      <c r="ADU10" s="37"/>
      <c r="ADV10" s="37"/>
      <c r="ADW10" s="37"/>
      <c r="ADX10" s="37"/>
      <c r="ADY10" s="37"/>
      <c r="ADZ10" s="37"/>
      <c r="AEA10" s="37"/>
      <c r="AEB10" s="37"/>
      <c r="AEC10" s="37"/>
      <c r="AED10" s="37"/>
      <c r="AEE10" s="37"/>
      <c r="AEF10" s="37"/>
      <c r="AEG10" s="37"/>
      <c r="AEH10" s="37"/>
      <c r="AEI10" s="37"/>
      <c r="AEJ10" s="37"/>
      <c r="AEK10" s="37"/>
      <c r="AEL10" s="37"/>
      <c r="AEM10" s="37"/>
      <c r="AEN10" s="37"/>
      <c r="AEO10" s="37"/>
      <c r="AEP10" s="37"/>
      <c r="AEQ10" s="37"/>
      <c r="AER10" s="37"/>
      <c r="AES10" s="37"/>
      <c r="AET10" s="37"/>
      <c r="AEU10" s="37"/>
      <c r="AEV10" s="37"/>
      <c r="AEW10" s="37"/>
      <c r="AEX10" s="37"/>
      <c r="AEY10" s="37"/>
      <c r="AEZ10" s="37"/>
      <c r="AFA10" s="37"/>
      <c r="AFB10" s="37"/>
      <c r="AFC10" s="37"/>
      <c r="AFD10" s="37"/>
      <c r="AFE10" s="37"/>
      <c r="AFF10" s="37"/>
      <c r="AFG10" s="37"/>
      <c r="AFH10" s="37"/>
      <c r="AFI10" s="37"/>
      <c r="AFJ10" s="37"/>
      <c r="AFK10" s="37"/>
      <c r="AFL10" s="37"/>
      <c r="AFM10" s="37"/>
      <c r="AFN10" s="37"/>
      <c r="AFO10" s="37"/>
      <c r="AFP10" s="37"/>
      <c r="AFQ10" s="37"/>
      <c r="AFR10" s="37"/>
      <c r="AFS10" s="37"/>
      <c r="AFT10" s="37"/>
      <c r="AFU10" s="37"/>
      <c r="AFV10" s="37"/>
      <c r="AFW10" s="37"/>
      <c r="AFX10" s="37"/>
      <c r="AFY10" s="37"/>
      <c r="AFZ10" s="37"/>
      <c r="AGA10" s="37"/>
      <c r="AGB10" s="37"/>
      <c r="AGC10" s="37"/>
      <c r="AGD10" s="37"/>
      <c r="AGE10" s="37"/>
      <c r="AGF10" s="37"/>
      <c r="AGG10" s="37"/>
      <c r="AGH10" s="37"/>
      <c r="AGI10" s="37"/>
      <c r="AGJ10" s="37"/>
      <c r="AGK10" s="37"/>
      <c r="AGL10" s="37"/>
      <c r="AGM10" s="37"/>
      <c r="AGN10" s="37"/>
      <c r="AGO10" s="37"/>
      <c r="AGP10" s="37"/>
      <c r="AGQ10" s="37"/>
      <c r="AGR10" s="37"/>
      <c r="AGS10" s="37"/>
      <c r="AGT10" s="37"/>
      <c r="AGU10" s="37"/>
      <c r="AGV10" s="37"/>
      <c r="AGW10" s="37"/>
      <c r="AGX10" s="37"/>
      <c r="AGY10" s="37"/>
      <c r="AGZ10" s="37"/>
      <c r="AHA10" s="37"/>
      <c r="AHB10" s="37"/>
      <c r="AHC10" s="37"/>
      <c r="AHD10" s="37"/>
      <c r="AHE10" s="37"/>
      <c r="AHF10" s="37"/>
      <c r="AHG10" s="37"/>
      <c r="AHH10" s="37"/>
      <c r="AHI10" s="37"/>
      <c r="AHJ10" s="37"/>
      <c r="AHK10" s="37"/>
      <c r="AHL10" s="37"/>
      <c r="AHM10" s="37"/>
      <c r="AHN10" s="37"/>
      <c r="AHO10" s="37"/>
      <c r="AHP10" s="37"/>
      <c r="AHQ10" s="37"/>
      <c r="AHR10" s="37"/>
      <c r="AHS10" s="37"/>
      <c r="AHT10" s="37"/>
      <c r="AHU10" s="37"/>
      <c r="AHV10" s="37"/>
      <c r="AHW10" s="37"/>
      <c r="AHX10" s="37"/>
      <c r="AHY10" s="37"/>
      <c r="AHZ10" s="37"/>
      <c r="AIA10" s="37"/>
      <c r="AIB10" s="37"/>
      <c r="AIC10" s="37"/>
      <c r="AID10" s="37"/>
      <c r="AIE10" s="37"/>
      <c r="AIF10" s="37"/>
      <c r="AIG10" s="37"/>
      <c r="AIH10" s="37"/>
      <c r="AII10" s="37"/>
      <c r="AIJ10" s="37"/>
      <c r="AIK10" s="37"/>
      <c r="AIL10" s="37"/>
      <c r="AIM10" s="37"/>
      <c r="AIN10" s="37"/>
      <c r="AIO10" s="37"/>
      <c r="AIP10" s="37"/>
      <c r="AIQ10" s="37"/>
      <c r="AIR10" s="37"/>
      <c r="AIS10" s="37"/>
      <c r="AIT10" s="37"/>
      <c r="AIU10" s="37"/>
      <c r="AIV10" s="37"/>
      <c r="AIW10" s="37"/>
      <c r="AIX10" s="37"/>
      <c r="AIY10" s="37"/>
      <c r="AIZ10" s="37"/>
      <c r="AJA10" s="37"/>
      <c r="AJB10" s="37"/>
      <c r="AJC10" s="37"/>
      <c r="AJD10" s="37"/>
      <c r="AJE10" s="37"/>
      <c r="AJF10" s="37"/>
      <c r="AJG10" s="37"/>
      <c r="AJH10" s="37"/>
      <c r="AJI10" s="37"/>
      <c r="AJJ10" s="37"/>
      <c r="AJK10" s="37"/>
      <c r="AJL10" s="37"/>
      <c r="AJM10" s="37"/>
      <c r="AJN10" s="37"/>
      <c r="AJO10" s="37"/>
      <c r="AJP10" s="37"/>
      <c r="AJQ10" s="37"/>
      <c r="AJR10" s="37"/>
      <c r="AJS10" s="37"/>
      <c r="AJT10" s="37"/>
      <c r="AJU10" s="37"/>
      <c r="AJV10" s="37"/>
      <c r="AJW10" s="37"/>
      <c r="AJX10" s="37"/>
      <c r="AJY10" s="37"/>
      <c r="AJZ10" s="37"/>
      <c r="AKA10" s="37"/>
      <c r="AKB10" s="37"/>
      <c r="AKC10" s="37"/>
      <c r="AKD10" s="37"/>
      <c r="AKE10" s="37"/>
      <c r="AKF10" s="37"/>
      <c r="AKG10" s="37"/>
      <c r="AKH10" s="37"/>
      <c r="AKI10" s="37"/>
      <c r="AKJ10" s="37"/>
      <c r="AKK10" s="37"/>
      <c r="AKL10" s="37"/>
      <c r="AKM10" s="37"/>
      <c r="AKN10" s="37"/>
      <c r="AKO10" s="37"/>
      <c r="AKP10" s="37"/>
      <c r="AKQ10" s="37"/>
      <c r="AKR10" s="37"/>
      <c r="AKS10" s="37"/>
      <c r="AKT10" s="37"/>
      <c r="AKU10" s="37"/>
      <c r="AKV10" s="37"/>
      <c r="AKW10" s="37"/>
      <c r="AKX10" s="37"/>
      <c r="AKY10" s="37"/>
      <c r="AKZ10" s="37"/>
      <c r="ALA10" s="37"/>
      <c r="ALB10" s="37"/>
      <c r="ALC10" s="37"/>
      <c r="ALD10" s="37"/>
      <c r="ALE10" s="37"/>
      <c r="ALF10" s="37"/>
      <c r="ALG10" s="37"/>
      <c r="ALH10" s="37"/>
      <c r="ALI10" s="37"/>
      <c r="ALJ10" s="37"/>
      <c r="ALK10" s="37"/>
      <c r="ALL10" s="37"/>
      <c r="ALM10" s="37"/>
      <c r="ALN10" s="37"/>
      <c r="ALO10" s="37"/>
      <c r="ALP10" s="37"/>
      <c r="ALQ10" s="37"/>
      <c r="ALR10" s="37"/>
      <c r="ALS10" s="37"/>
      <c r="ALT10" s="37"/>
      <c r="ALU10" s="37"/>
      <c r="ALV10" s="37"/>
      <c r="ALW10" s="37"/>
      <c r="ALX10" s="37"/>
      <c r="ALY10" s="37"/>
      <c r="ALZ10" s="37"/>
      <c r="AMA10" s="37"/>
      <c r="AMB10" s="37"/>
      <c r="AMC10" s="37"/>
      <c r="AMD10" s="37"/>
      <c r="AME10" s="37"/>
      <c r="AMF10" s="37"/>
      <c r="AMG10" s="37"/>
      <c r="AMH10" s="37"/>
      <c r="AMI10" s="37"/>
      <c r="AMJ10" s="37"/>
    </row>
    <row r="11" spans="1:1024" customFormat="1" ht="42.75" customHeight="1" x14ac:dyDescent="0.25">
      <c r="A11" s="154"/>
      <c r="B11" s="154"/>
      <c r="C11" s="154"/>
      <c r="D11" s="69" t="s">
        <v>423</v>
      </c>
      <c r="E11" s="69" t="s">
        <v>424</v>
      </c>
      <c r="F11" s="69" t="s">
        <v>419</v>
      </c>
      <c r="G11" s="69" t="s">
        <v>420</v>
      </c>
      <c r="H11" s="69" t="s">
        <v>424</v>
      </c>
      <c r="I11" s="70" t="s">
        <v>442</v>
      </c>
      <c r="J11" s="71" t="s">
        <v>507</v>
      </c>
      <c r="K11" s="156"/>
      <c r="L11" s="156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  <c r="ML11" s="37"/>
      <c r="MM11" s="37"/>
      <c r="MN11" s="37"/>
      <c r="MO11" s="37"/>
      <c r="MP11" s="37"/>
      <c r="MQ11" s="37"/>
      <c r="MR11" s="37"/>
      <c r="MS11" s="37"/>
      <c r="MT11" s="37"/>
      <c r="MU11" s="37"/>
      <c r="MV11" s="37"/>
      <c r="MW11" s="37"/>
      <c r="MX11" s="37"/>
      <c r="MY11" s="37"/>
      <c r="MZ11" s="37"/>
      <c r="NA11" s="37"/>
      <c r="NB11" s="37"/>
      <c r="NC11" s="37"/>
      <c r="ND11" s="37"/>
      <c r="NE11" s="37"/>
      <c r="NF11" s="37"/>
      <c r="NG11" s="37"/>
      <c r="NH11" s="37"/>
      <c r="NI11" s="37"/>
      <c r="NJ11" s="37"/>
      <c r="NK11" s="37"/>
      <c r="NL11" s="37"/>
      <c r="NM11" s="37"/>
      <c r="NN11" s="37"/>
      <c r="NO11" s="37"/>
      <c r="NP11" s="37"/>
      <c r="NQ11" s="37"/>
      <c r="NR11" s="37"/>
      <c r="NS11" s="37"/>
      <c r="NT11" s="37"/>
      <c r="NU11" s="37"/>
      <c r="NV11" s="37"/>
      <c r="NW11" s="37"/>
      <c r="NX11" s="37"/>
      <c r="NY11" s="37"/>
      <c r="NZ11" s="37"/>
      <c r="OA11" s="37"/>
      <c r="OB11" s="37"/>
      <c r="OC11" s="37"/>
      <c r="OD11" s="37"/>
      <c r="OE11" s="37"/>
      <c r="OF11" s="37"/>
      <c r="OG11" s="37"/>
      <c r="OH11" s="37"/>
      <c r="OI11" s="37"/>
      <c r="OJ11" s="37"/>
      <c r="OK11" s="37"/>
      <c r="OL11" s="37"/>
      <c r="OM11" s="37"/>
      <c r="ON11" s="37"/>
      <c r="OO11" s="37"/>
      <c r="OP11" s="37"/>
      <c r="OQ11" s="37"/>
      <c r="OR11" s="37"/>
      <c r="OS11" s="37"/>
      <c r="OT11" s="37"/>
      <c r="OU11" s="37"/>
      <c r="OV11" s="37"/>
      <c r="OW11" s="37"/>
      <c r="OX11" s="37"/>
      <c r="OY11" s="37"/>
      <c r="OZ11" s="37"/>
      <c r="PA11" s="37"/>
      <c r="PB11" s="37"/>
      <c r="PC11" s="37"/>
      <c r="PD11" s="37"/>
      <c r="PE11" s="37"/>
      <c r="PF11" s="37"/>
      <c r="PG11" s="37"/>
      <c r="PH11" s="37"/>
      <c r="PI11" s="37"/>
      <c r="PJ11" s="37"/>
      <c r="PK11" s="37"/>
      <c r="PL11" s="37"/>
      <c r="PM11" s="37"/>
      <c r="PN11" s="37"/>
      <c r="PO11" s="37"/>
      <c r="PP11" s="37"/>
      <c r="PQ11" s="37"/>
      <c r="PR11" s="37"/>
      <c r="PS11" s="37"/>
      <c r="PT11" s="37"/>
      <c r="PU11" s="37"/>
      <c r="PV11" s="37"/>
      <c r="PW11" s="37"/>
      <c r="PX11" s="37"/>
      <c r="PY11" s="37"/>
      <c r="PZ11" s="37"/>
      <c r="QA11" s="37"/>
      <c r="QB11" s="37"/>
      <c r="QC11" s="37"/>
      <c r="QD11" s="37"/>
      <c r="QE11" s="37"/>
      <c r="QF11" s="37"/>
      <c r="QG11" s="37"/>
      <c r="QH11" s="37"/>
      <c r="QI11" s="37"/>
      <c r="QJ11" s="37"/>
      <c r="QK11" s="37"/>
      <c r="QL11" s="37"/>
      <c r="QM11" s="37"/>
      <c r="QN11" s="37"/>
      <c r="QO11" s="37"/>
      <c r="QP11" s="37"/>
      <c r="QQ11" s="37"/>
      <c r="QR11" s="37"/>
      <c r="QS11" s="37"/>
      <c r="QT11" s="37"/>
      <c r="QU11" s="37"/>
      <c r="QV11" s="37"/>
      <c r="QW11" s="37"/>
      <c r="QX11" s="37"/>
      <c r="QY11" s="37"/>
      <c r="QZ11" s="37"/>
      <c r="RA11" s="37"/>
      <c r="RB11" s="37"/>
      <c r="RC11" s="37"/>
      <c r="RD11" s="37"/>
      <c r="RE11" s="37"/>
      <c r="RF11" s="37"/>
      <c r="RG11" s="37"/>
      <c r="RH11" s="37"/>
      <c r="RI11" s="37"/>
      <c r="RJ11" s="37"/>
      <c r="RK11" s="37"/>
      <c r="RL11" s="37"/>
      <c r="RM11" s="37"/>
      <c r="RN11" s="37"/>
      <c r="RO11" s="37"/>
      <c r="RP11" s="37"/>
      <c r="RQ11" s="37"/>
      <c r="RR11" s="37"/>
      <c r="RS11" s="37"/>
      <c r="RT11" s="37"/>
      <c r="RU11" s="37"/>
      <c r="RV11" s="37"/>
      <c r="RW11" s="37"/>
      <c r="RX11" s="37"/>
      <c r="RY11" s="37"/>
      <c r="RZ11" s="37"/>
      <c r="SA11" s="37"/>
      <c r="SB11" s="37"/>
      <c r="SC11" s="37"/>
      <c r="SD11" s="37"/>
      <c r="SE11" s="37"/>
      <c r="SF11" s="37"/>
      <c r="SG11" s="37"/>
      <c r="SH11" s="37"/>
      <c r="SI11" s="37"/>
      <c r="SJ11" s="37"/>
      <c r="SK11" s="37"/>
      <c r="SL11" s="37"/>
      <c r="SM11" s="37"/>
      <c r="SN11" s="37"/>
      <c r="SO11" s="37"/>
      <c r="SP11" s="37"/>
      <c r="SQ11" s="37"/>
      <c r="SR11" s="37"/>
      <c r="SS11" s="37"/>
      <c r="ST11" s="37"/>
      <c r="SU11" s="37"/>
      <c r="SV11" s="37"/>
      <c r="SW11" s="37"/>
      <c r="SX11" s="37"/>
      <c r="SY11" s="37"/>
      <c r="SZ11" s="37"/>
      <c r="TA11" s="37"/>
      <c r="TB11" s="37"/>
      <c r="TC11" s="37"/>
      <c r="TD11" s="37"/>
      <c r="TE11" s="37"/>
      <c r="TF11" s="37"/>
      <c r="TG11" s="37"/>
      <c r="TH11" s="37"/>
      <c r="TI11" s="37"/>
      <c r="TJ11" s="37"/>
      <c r="TK11" s="37"/>
      <c r="TL11" s="37"/>
      <c r="TM11" s="37"/>
      <c r="TN11" s="37"/>
      <c r="TO11" s="37"/>
      <c r="TP11" s="37"/>
      <c r="TQ11" s="37"/>
      <c r="TR11" s="37"/>
      <c r="TS11" s="37"/>
      <c r="TT11" s="37"/>
      <c r="TU11" s="37"/>
      <c r="TV11" s="37"/>
      <c r="TW11" s="37"/>
      <c r="TX11" s="37"/>
      <c r="TY11" s="37"/>
      <c r="TZ11" s="37"/>
      <c r="UA11" s="37"/>
      <c r="UB11" s="37"/>
      <c r="UC11" s="37"/>
      <c r="UD11" s="37"/>
      <c r="UE11" s="37"/>
      <c r="UF11" s="37"/>
      <c r="UG11" s="37"/>
      <c r="UH11" s="37"/>
      <c r="UI11" s="37"/>
      <c r="UJ11" s="37"/>
      <c r="UK11" s="37"/>
      <c r="UL11" s="37"/>
      <c r="UM11" s="37"/>
      <c r="UN11" s="37"/>
      <c r="UO11" s="37"/>
      <c r="UP11" s="37"/>
      <c r="UQ11" s="37"/>
      <c r="UR11" s="37"/>
      <c r="US11" s="37"/>
      <c r="UT11" s="37"/>
      <c r="UU11" s="37"/>
      <c r="UV11" s="37"/>
      <c r="UW11" s="37"/>
      <c r="UX11" s="37"/>
      <c r="UY11" s="37"/>
      <c r="UZ11" s="37"/>
      <c r="VA11" s="37"/>
      <c r="VB11" s="37"/>
      <c r="VC11" s="37"/>
      <c r="VD11" s="37"/>
      <c r="VE11" s="37"/>
      <c r="VF11" s="37"/>
      <c r="VG11" s="37"/>
      <c r="VH11" s="37"/>
      <c r="VI11" s="37"/>
      <c r="VJ11" s="37"/>
      <c r="VK11" s="37"/>
      <c r="VL11" s="37"/>
      <c r="VM11" s="37"/>
      <c r="VN11" s="37"/>
      <c r="VO11" s="37"/>
      <c r="VP11" s="37"/>
      <c r="VQ11" s="37"/>
      <c r="VR11" s="37"/>
      <c r="VS11" s="37"/>
      <c r="VT11" s="37"/>
      <c r="VU11" s="37"/>
      <c r="VV11" s="37"/>
      <c r="VW11" s="37"/>
      <c r="VX11" s="37"/>
      <c r="VY11" s="37"/>
      <c r="VZ11" s="37"/>
      <c r="WA11" s="37"/>
      <c r="WB11" s="37"/>
      <c r="WC11" s="37"/>
      <c r="WD11" s="37"/>
      <c r="WE11" s="37"/>
      <c r="WF11" s="37"/>
      <c r="WG11" s="37"/>
      <c r="WH11" s="37"/>
      <c r="WI11" s="37"/>
      <c r="WJ11" s="37"/>
      <c r="WK11" s="37"/>
      <c r="WL11" s="37"/>
      <c r="WM11" s="37"/>
      <c r="WN11" s="37"/>
      <c r="WO11" s="37"/>
      <c r="WP11" s="37"/>
      <c r="WQ11" s="37"/>
      <c r="WR11" s="37"/>
      <c r="WS11" s="37"/>
      <c r="WT11" s="37"/>
      <c r="WU11" s="37"/>
      <c r="WV11" s="37"/>
      <c r="WW11" s="37"/>
      <c r="WX11" s="37"/>
      <c r="WY11" s="37"/>
      <c r="WZ11" s="37"/>
      <c r="XA11" s="37"/>
      <c r="XB11" s="37"/>
      <c r="XC11" s="37"/>
      <c r="XD11" s="37"/>
      <c r="XE11" s="37"/>
      <c r="XF11" s="37"/>
      <c r="XG11" s="37"/>
      <c r="XH11" s="37"/>
      <c r="XI11" s="37"/>
      <c r="XJ11" s="37"/>
      <c r="XK11" s="37"/>
      <c r="XL11" s="37"/>
      <c r="XM11" s="37"/>
      <c r="XN11" s="37"/>
      <c r="XO11" s="37"/>
      <c r="XP11" s="37"/>
      <c r="XQ11" s="37"/>
      <c r="XR11" s="37"/>
      <c r="XS11" s="37"/>
      <c r="XT11" s="37"/>
      <c r="XU11" s="37"/>
      <c r="XV11" s="37"/>
      <c r="XW11" s="37"/>
      <c r="XX11" s="37"/>
      <c r="XY11" s="37"/>
      <c r="XZ11" s="37"/>
      <c r="YA11" s="37"/>
      <c r="YB11" s="37"/>
      <c r="YC11" s="37"/>
      <c r="YD11" s="37"/>
      <c r="YE11" s="37"/>
      <c r="YF11" s="37"/>
      <c r="YG11" s="37"/>
      <c r="YH11" s="37"/>
      <c r="YI11" s="37"/>
      <c r="YJ11" s="37"/>
      <c r="YK11" s="37"/>
      <c r="YL11" s="37"/>
      <c r="YM11" s="37"/>
      <c r="YN11" s="37"/>
      <c r="YO11" s="37"/>
      <c r="YP11" s="37"/>
      <c r="YQ11" s="37"/>
      <c r="YR11" s="37"/>
      <c r="YS11" s="37"/>
      <c r="YT11" s="37"/>
      <c r="YU11" s="37"/>
      <c r="YV11" s="37"/>
      <c r="YW11" s="37"/>
      <c r="YX11" s="37"/>
      <c r="YY11" s="37"/>
      <c r="YZ11" s="37"/>
      <c r="ZA11" s="37"/>
      <c r="ZB11" s="37"/>
      <c r="ZC11" s="37"/>
      <c r="ZD11" s="37"/>
      <c r="ZE11" s="37"/>
      <c r="ZF11" s="37"/>
      <c r="ZG11" s="37"/>
      <c r="ZH11" s="37"/>
      <c r="ZI11" s="37"/>
      <c r="ZJ11" s="37"/>
      <c r="ZK11" s="37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37"/>
      <c r="AAD11" s="37"/>
      <c r="AAE11" s="37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37"/>
      <c r="ABF11" s="37"/>
      <c r="ABG11" s="37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37"/>
      <c r="ADZ11" s="37"/>
      <c r="AEA11" s="37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37"/>
      <c r="AHK11" s="37"/>
      <c r="AHL11" s="37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  <c r="AIK11" s="37"/>
      <c r="AIL11" s="37"/>
      <c r="AIM11" s="37"/>
      <c r="AIN11" s="37"/>
      <c r="AIO11" s="37"/>
      <c r="AIP11" s="37"/>
      <c r="AIQ11" s="37"/>
      <c r="AIR11" s="37"/>
      <c r="AIS11" s="37"/>
      <c r="AIT11" s="37"/>
      <c r="AIU11" s="37"/>
      <c r="AIV11" s="37"/>
      <c r="AIW11" s="37"/>
      <c r="AIX11" s="37"/>
      <c r="AIY11" s="37"/>
      <c r="AIZ11" s="37"/>
      <c r="AJA11" s="37"/>
      <c r="AJB11" s="37"/>
      <c r="AJC11" s="37"/>
      <c r="AJD11" s="37"/>
      <c r="AJE11" s="37"/>
      <c r="AJF11" s="37"/>
      <c r="AJG11" s="37"/>
      <c r="AJH11" s="37"/>
      <c r="AJI11" s="37"/>
      <c r="AJJ11" s="37"/>
      <c r="AJK11" s="37"/>
      <c r="AJL11" s="37"/>
      <c r="AJM11" s="37"/>
      <c r="AJN11" s="37"/>
      <c r="AJO11" s="37"/>
      <c r="AJP11" s="37"/>
      <c r="AJQ11" s="37"/>
      <c r="AJR11" s="37"/>
      <c r="AJS11" s="37"/>
      <c r="AJT11" s="37"/>
      <c r="AJU11" s="37"/>
      <c r="AJV11" s="37"/>
      <c r="AJW11" s="37"/>
      <c r="AJX11" s="37"/>
      <c r="AJY11" s="37"/>
      <c r="AJZ11" s="37"/>
      <c r="AKA11" s="37"/>
      <c r="AKB11" s="37"/>
      <c r="AKC11" s="37"/>
      <c r="AKD11" s="37"/>
      <c r="AKE11" s="37"/>
      <c r="AKF11" s="37"/>
      <c r="AKG11" s="37"/>
      <c r="AKH11" s="37"/>
      <c r="AKI11" s="37"/>
      <c r="AKJ11" s="37"/>
      <c r="AKK11" s="37"/>
      <c r="AKL11" s="37"/>
      <c r="AKM11" s="37"/>
      <c r="AKN11" s="37"/>
      <c r="AKO11" s="37"/>
      <c r="AKP11" s="37"/>
      <c r="AKQ11" s="37"/>
      <c r="AKR11" s="37"/>
      <c r="AKS11" s="37"/>
      <c r="AKT11" s="37"/>
      <c r="AKU11" s="37"/>
      <c r="AKV11" s="37"/>
      <c r="AKW11" s="37"/>
      <c r="AKX11" s="37"/>
      <c r="AKY11" s="37"/>
      <c r="AKZ11" s="37"/>
      <c r="ALA11" s="37"/>
      <c r="ALB11" s="37"/>
      <c r="ALC11" s="37"/>
      <c r="ALD11" s="37"/>
      <c r="ALE11" s="37"/>
      <c r="ALF11" s="37"/>
      <c r="ALG11" s="37"/>
      <c r="ALH11" s="37"/>
      <c r="ALI11" s="37"/>
      <c r="ALJ11" s="37"/>
      <c r="ALK11" s="37"/>
      <c r="ALL11" s="37"/>
      <c r="ALM11" s="37"/>
      <c r="ALN11" s="37"/>
      <c r="ALO11" s="37"/>
      <c r="ALP11" s="37"/>
      <c r="ALQ11" s="37"/>
      <c r="ALR11" s="37"/>
      <c r="ALS11" s="37"/>
      <c r="ALT11" s="37"/>
      <c r="ALU11" s="37"/>
      <c r="ALV11" s="37"/>
      <c r="ALW11" s="37"/>
      <c r="ALX11" s="37"/>
      <c r="ALY11" s="37"/>
      <c r="ALZ11" s="37"/>
      <c r="AMA11" s="37"/>
      <c r="AMB11" s="37"/>
      <c r="AMC11" s="37"/>
      <c r="AMD11" s="37"/>
      <c r="AME11" s="37"/>
      <c r="AMF11" s="37"/>
      <c r="AMG11" s="37"/>
      <c r="AMH11" s="37"/>
      <c r="AMI11" s="37"/>
      <c r="AMJ11" s="37"/>
    </row>
    <row r="12" spans="1:1024" ht="18.75" x14ac:dyDescent="0.25">
      <c r="A12" s="71">
        <v>1</v>
      </c>
      <c r="B12" s="69">
        <v>2</v>
      </c>
      <c r="C12" s="69">
        <v>3</v>
      </c>
      <c r="D12" s="72">
        <v>4</v>
      </c>
      <c r="E12" s="69">
        <v>5</v>
      </c>
      <c r="F12" s="71">
        <v>6</v>
      </c>
      <c r="G12" s="71">
        <v>7</v>
      </c>
      <c r="H12" s="71">
        <v>8</v>
      </c>
      <c r="I12" s="72">
        <v>9</v>
      </c>
      <c r="J12" s="69">
        <v>10</v>
      </c>
      <c r="K12" s="69">
        <v>11</v>
      </c>
      <c r="L12" s="69">
        <v>12</v>
      </c>
    </row>
    <row r="13" spans="1:1024" ht="18.75" x14ac:dyDescent="0.25">
      <c r="A13" s="151" t="s">
        <v>454</v>
      </c>
      <c r="B13" s="152"/>
      <c r="C13" s="153"/>
      <c r="D13" s="73" t="s">
        <v>455</v>
      </c>
      <c r="E13" s="74" t="s">
        <v>455</v>
      </c>
      <c r="F13" s="75">
        <f>SUM(F14,F90)</f>
        <v>34302.86</v>
      </c>
      <c r="G13" s="76">
        <f>SUM(G14,G90)</f>
        <v>2276</v>
      </c>
      <c r="H13" s="74" t="s">
        <v>455</v>
      </c>
      <c r="I13" s="75">
        <f>SUM(I14,I90)</f>
        <v>0</v>
      </c>
      <c r="J13" s="75">
        <f>SUM(J14,J90)</f>
        <v>158348.29999999999</v>
      </c>
      <c r="K13" s="74" t="s">
        <v>455</v>
      </c>
      <c r="L13" s="74" t="s">
        <v>455</v>
      </c>
    </row>
    <row r="14" spans="1:1024" ht="42" customHeight="1" x14ac:dyDescent="0.25">
      <c r="A14" s="144" t="s">
        <v>456</v>
      </c>
      <c r="B14" s="144"/>
      <c r="C14" s="144"/>
      <c r="D14" s="73" t="s">
        <v>455</v>
      </c>
      <c r="E14" s="74" t="s">
        <v>455</v>
      </c>
      <c r="F14" s="75">
        <f>SUM(F15)</f>
        <v>28547.280000000002</v>
      </c>
      <c r="G14" s="76">
        <f>SUM(G15)</f>
        <v>1876</v>
      </c>
      <c r="H14" s="74" t="s">
        <v>455</v>
      </c>
      <c r="I14" s="75">
        <f>SUM(I15)</f>
        <v>0</v>
      </c>
      <c r="J14" s="75">
        <f>SUM(J15)</f>
        <v>116390.3</v>
      </c>
      <c r="K14" s="74" t="s">
        <v>455</v>
      </c>
      <c r="L14" s="74" t="s">
        <v>455</v>
      </c>
    </row>
    <row r="15" spans="1:1024" ht="18.75" hidden="1" customHeight="1" x14ac:dyDescent="0.25">
      <c r="A15" s="145" t="s">
        <v>457</v>
      </c>
      <c r="B15" s="146"/>
      <c r="C15" s="147"/>
      <c r="D15" s="72" t="s">
        <v>455</v>
      </c>
      <c r="E15" s="69" t="s">
        <v>455</v>
      </c>
      <c r="F15" s="77">
        <f>SUM(F16:F89)</f>
        <v>28547.280000000002</v>
      </c>
      <c r="G15" s="78">
        <f>SUM(G16:G89)</f>
        <v>1876</v>
      </c>
      <c r="H15" s="69" t="s">
        <v>455</v>
      </c>
      <c r="I15" s="77">
        <f>SUM(I16:I89)</f>
        <v>0</v>
      </c>
      <c r="J15" s="77">
        <f>SUM(J16:J89)</f>
        <v>116390.3</v>
      </c>
      <c r="K15" s="69" t="s">
        <v>455</v>
      </c>
      <c r="L15" s="69" t="s">
        <v>455</v>
      </c>
    </row>
    <row r="16" spans="1:1024" ht="37.5" x14ac:dyDescent="0.25">
      <c r="A16" s="71">
        <v>1</v>
      </c>
      <c r="B16" s="79" t="s">
        <v>425</v>
      </c>
      <c r="C16" s="112" t="s">
        <v>512</v>
      </c>
      <c r="D16" s="70">
        <v>1900</v>
      </c>
      <c r="E16" s="80">
        <v>42220</v>
      </c>
      <c r="F16" s="77">
        <v>1420.7</v>
      </c>
      <c r="G16" s="78">
        <v>92</v>
      </c>
      <c r="H16" s="80">
        <v>45291</v>
      </c>
      <c r="I16" s="77"/>
      <c r="J16" s="77">
        <v>4081</v>
      </c>
      <c r="K16" s="71" t="s">
        <v>279</v>
      </c>
      <c r="L16" s="69"/>
    </row>
    <row r="17" spans="1:12" ht="37.5" x14ac:dyDescent="0.25">
      <c r="A17" s="71">
        <v>2</v>
      </c>
      <c r="B17" s="79" t="s">
        <v>425</v>
      </c>
      <c r="C17" s="112" t="s">
        <v>548</v>
      </c>
      <c r="D17" s="70">
        <v>1945</v>
      </c>
      <c r="E17" s="80">
        <v>41771</v>
      </c>
      <c r="F17" s="77">
        <v>465.7</v>
      </c>
      <c r="G17" s="78">
        <v>21</v>
      </c>
      <c r="H17" s="80">
        <v>44926</v>
      </c>
      <c r="I17" s="77"/>
      <c r="J17" s="77">
        <v>2275</v>
      </c>
      <c r="K17" s="71" t="s">
        <v>185</v>
      </c>
      <c r="L17" s="69"/>
    </row>
    <row r="18" spans="1:12" ht="18.75" x14ac:dyDescent="0.25">
      <c r="A18" s="71">
        <v>3</v>
      </c>
      <c r="B18" s="79" t="s">
        <v>425</v>
      </c>
      <c r="C18" s="79" t="s">
        <v>349</v>
      </c>
      <c r="D18" s="70">
        <v>1945</v>
      </c>
      <c r="E18" s="80">
        <v>41456</v>
      </c>
      <c r="F18" s="77">
        <v>209.7</v>
      </c>
      <c r="G18" s="78">
        <v>15</v>
      </c>
      <c r="H18" s="80">
        <v>44561</v>
      </c>
      <c r="I18" s="77"/>
      <c r="J18" s="77">
        <v>1271</v>
      </c>
      <c r="K18" s="71" t="s">
        <v>91</v>
      </c>
      <c r="L18" s="69"/>
    </row>
    <row r="19" spans="1:12" ht="18.75" x14ac:dyDescent="0.25">
      <c r="A19" s="71">
        <v>4</v>
      </c>
      <c r="B19" s="79" t="s">
        <v>425</v>
      </c>
      <c r="C19" s="79" t="s">
        <v>426</v>
      </c>
      <c r="D19" s="70">
        <v>1945</v>
      </c>
      <c r="E19" s="80">
        <v>41456</v>
      </c>
      <c r="F19" s="77">
        <v>154</v>
      </c>
      <c r="G19" s="78">
        <v>12</v>
      </c>
      <c r="H19" s="80">
        <v>44172</v>
      </c>
      <c r="I19" s="77"/>
      <c r="J19" s="77">
        <v>1160</v>
      </c>
      <c r="K19" s="71" t="s">
        <v>94</v>
      </c>
      <c r="L19" s="69"/>
    </row>
    <row r="20" spans="1:12" ht="18.75" x14ac:dyDescent="0.25">
      <c r="A20" s="71">
        <v>5</v>
      </c>
      <c r="B20" s="79" t="s">
        <v>425</v>
      </c>
      <c r="C20" s="112" t="s">
        <v>513</v>
      </c>
      <c r="D20" s="70">
        <v>1945</v>
      </c>
      <c r="E20" s="80">
        <v>41789</v>
      </c>
      <c r="F20" s="77">
        <v>310.5</v>
      </c>
      <c r="G20" s="78">
        <v>35</v>
      </c>
      <c r="H20" s="80">
        <v>44926</v>
      </c>
      <c r="I20" s="77"/>
      <c r="J20" s="77">
        <v>1226</v>
      </c>
      <c r="K20" s="71" t="s">
        <v>203</v>
      </c>
      <c r="L20" s="69"/>
    </row>
    <row r="21" spans="1:12" ht="18.75" x14ac:dyDescent="0.25">
      <c r="A21" s="71">
        <v>6</v>
      </c>
      <c r="B21" s="79" t="s">
        <v>425</v>
      </c>
      <c r="C21" s="112" t="s">
        <v>514</v>
      </c>
      <c r="D21" s="70">
        <v>1958</v>
      </c>
      <c r="E21" s="80">
        <v>41789</v>
      </c>
      <c r="F21" s="77">
        <v>393.5</v>
      </c>
      <c r="G21" s="78">
        <v>27</v>
      </c>
      <c r="H21" s="80">
        <v>44926</v>
      </c>
      <c r="I21" s="77"/>
      <c r="J21" s="77">
        <v>1350</v>
      </c>
      <c r="K21" s="71" t="s">
        <v>189</v>
      </c>
      <c r="L21" s="69"/>
    </row>
    <row r="22" spans="1:12" ht="18.75" x14ac:dyDescent="0.25">
      <c r="A22" s="71">
        <v>7</v>
      </c>
      <c r="B22" s="79" t="s">
        <v>425</v>
      </c>
      <c r="C22" s="79" t="s">
        <v>351</v>
      </c>
      <c r="D22" s="70">
        <v>1945</v>
      </c>
      <c r="E22" s="80">
        <v>41638</v>
      </c>
      <c r="F22" s="77">
        <v>1104.3</v>
      </c>
      <c r="G22" s="78">
        <v>70</v>
      </c>
      <c r="H22" s="80">
        <v>44561</v>
      </c>
      <c r="I22" s="77"/>
      <c r="J22" s="77">
        <v>2575</v>
      </c>
      <c r="K22" s="71" t="s">
        <v>148</v>
      </c>
      <c r="L22" s="69"/>
    </row>
    <row r="23" spans="1:12" ht="18.75" x14ac:dyDescent="0.25">
      <c r="A23" s="71">
        <v>8</v>
      </c>
      <c r="B23" s="79" t="s">
        <v>425</v>
      </c>
      <c r="C23" s="112" t="s">
        <v>515</v>
      </c>
      <c r="D23" s="70">
        <v>1945</v>
      </c>
      <c r="E23" s="80">
        <v>41498</v>
      </c>
      <c r="F23" s="77">
        <v>1943.1</v>
      </c>
      <c r="G23" s="78">
        <v>118</v>
      </c>
      <c r="H23" s="80">
        <v>44196</v>
      </c>
      <c r="I23" s="77"/>
      <c r="J23" s="77">
        <v>3089</v>
      </c>
      <c r="K23" s="71" t="s">
        <v>110</v>
      </c>
      <c r="L23" s="69"/>
    </row>
    <row r="24" spans="1:12" ht="18.75" x14ac:dyDescent="0.25">
      <c r="A24" s="71">
        <v>9</v>
      </c>
      <c r="B24" s="79" t="s">
        <v>425</v>
      </c>
      <c r="C24" s="79" t="s">
        <v>352</v>
      </c>
      <c r="D24" s="70">
        <v>1945</v>
      </c>
      <c r="E24" s="80">
        <v>42396</v>
      </c>
      <c r="F24" s="77">
        <v>116</v>
      </c>
      <c r="G24" s="78">
        <v>12</v>
      </c>
      <c r="H24" s="80">
        <v>45291</v>
      </c>
      <c r="I24" s="77"/>
      <c r="J24" s="77">
        <v>1091</v>
      </c>
      <c r="K24" s="71" t="s">
        <v>313</v>
      </c>
      <c r="L24" s="69"/>
    </row>
    <row r="25" spans="1:12" ht="18.75" x14ac:dyDescent="0.25">
      <c r="A25" s="71">
        <v>10</v>
      </c>
      <c r="B25" s="79" t="s">
        <v>425</v>
      </c>
      <c r="C25" s="79" t="s">
        <v>353</v>
      </c>
      <c r="D25" s="70">
        <v>1945</v>
      </c>
      <c r="E25" s="80">
        <v>41844</v>
      </c>
      <c r="F25" s="77">
        <v>103.5</v>
      </c>
      <c r="G25" s="78">
        <v>7</v>
      </c>
      <c r="H25" s="80">
        <v>45291</v>
      </c>
      <c r="I25" s="77"/>
      <c r="J25" s="77">
        <v>1075</v>
      </c>
      <c r="K25" s="71" t="s">
        <v>248</v>
      </c>
      <c r="L25" s="69"/>
    </row>
    <row r="26" spans="1:12" ht="18.75" x14ac:dyDescent="0.25">
      <c r="A26" s="71">
        <v>11</v>
      </c>
      <c r="B26" s="79" t="s">
        <v>425</v>
      </c>
      <c r="C26" s="79" t="s">
        <v>354</v>
      </c>
      <c r="D26" s="70">
        <v>1945</v>
      </c>
      <c r="E26" s="80">
        <v>41834</v>
      </c>
      <c r="F26" s="77">
        <v>133.1</v>
      </c>
      <c r="G26" s="78">
        <v>15</v>
      </c>
      <c r="H26" s="80">
        <v>45291</v>
      </c>
      <c r="I26" s="77"/>
      <c r="J26" s="77">
        <v>1360</v>
      </c>
      <c r="K26" s="71" t="s">
        <v>230</v>
      </c>
      <c r="L26" s="69"/>
    </row>
    <row r="27" spans="1:12" ht="18.75" x14ac:dyDescent="0.25">
      <c r="A27" s="71">
        <v>12</v>
      </c>
      <c r="B27" s="79" t="s">
        <v>425</v>
      </c>
      <c r="C27" s="112" t="s">
        <v>516</v>
      </c>
      <c r="D27" s="70">
        <v>1955</v>
      </c>
      <c r="E27" s="80">
        <v>41834</v>
      </c>
      <c r="F27" s="77">
        <v>386.2</v>
      </c>
      <c r="G27" s="78">
        <v>28</v>
      </c>
      <c r="H27" s="80">
        <v>44926</v>
      </c>
      <c r="I27" s="77"/>
      <c r="J27" s="77">
        <v>1530</v>
      </c>
      <c r="K27" s="71" t="s">
        <v>233</v>
      </c>
      <c r="L27" s="69"/>
    </row>
    <row r="28" spans="1:12" ht="18.75" x14ac:dyDescent="0.25">
      <c r="A28" s="71">
        <v>13</v>
      </c>
      <c r="B28" s="79" t="s">
        <v>425</v>
      </c>
      <c r="C28" s="79" t="s">
        <v>355</v>
      </c>
      <c r="D28" s="70">
        <v>1957</v>
      </c>
      <c r="E28" s="80">
        <v>41794</v>
      </c>
      <c r="F28" s="77">
        <v>192.7</v>
      </c>
      <c r="G28" s="78">
        <v>15</v>
      </c>
      <c r="H28" s="80">
        <v>45291</v>
      </c>
      <c r="I28" s="77"/>
      <c r="J28" s="77">
        <v>1321</v>
      </c>
      <c r="K28" s="71" t="s">
        <v>213</v>
      </c>
      <c r="L28" s="69"/>
    </row>
    <row r="29" spans="1:12" ht="18.75" x14ac:dyDescent="0.25">
      <c r="A29" s="71">
        <v>14</v>
      </c>
      <c r="B29" s="79" t="s">
        <v>425</v>
      </c>
      <c r="C29" s="112" t="s">
        <v>517</v>
      </c>
      <c r="D29" s="70">
        <v>1945</v>
      </c>
      <c r="E29" s="80">
        <v>41983</v>
      </c>
      <c r="F29" s="77">
        <v>599.5</v>
      </c>
      <c r="G29" s="78">
        <v>44</v>
      </c>
      <c r="H29" s="80">
        <v>44196</v>
      </c>
      <c r="I29" s="77"/>
      <c r="J29" s="77">
        <v>1392</v>
      </c>
      <c r="K29" s="71" t="s">
        <v>263</v>
      </c>
      <c r="L29" s="69"/>
    </row>
    <row r="30" spans="1:12" ht="18.75" x14ac:dyDescent="0.25">
      <c r="A30" s="71">
        <v>15</v>
      </c>
      <c r="B30" s="79" t="s">
        <v>425</v>
      </c>
      <c r="C30" s="112" t="s">
        <v>518</v>
      </c>
      <c r="D30" s="70">
        <v>1945</v>
      </c>
      <c r="E30" s="80">
        <v>42220</v>
      </c>
      <c r="F30" s="77">
        <v>193.2</v>
      </c>
      <c r="G30" s="78">
        <v>15</v>
      </c>
      <c r="H30" s="80">
        <v>45291</v>
      </c>
      <c r="I30" s="77"/>
      <c r="J30" s="77">
        <v>1247</v>
      </c>
      <c r="K30" s="71" t="s">
        <v>287</v>
      </c>
      <c r="L30" s="69"/>
    </row>
    <row r="31" spans="1:12" ht="18.75" x14ac:dyDescent="0.25">
      <c r="A31" s="71">
        <v>16</v>
      </c>
      <c r="B31" s="79" t="s">
        <v>425</v>
      </c>
      <c r="C31" s="79" t="s">
        <v>356</v>
      </c>
      <c r="D31" s="70">
        <v>1945</v>
      </c>
      <c r="E31" s="80">
        <v>42314</v>
      </c>
      <c r="F31" s="77">
        <v>427.9</v>
      </c>
      <c r="G31" s="78">
        <v>32</v>
      </c>
      <c r="H31" s="80">
        <v>45657</v>
      </c>
      <c r="I31" s="77"/>
      <c r="J31" s="77">
        <v>1115</v>
      </c>
      <c r="K31" s="71" t="s">
        <v>301</v>
      </c>
      <c r="L31" s="69"/>
    </row>
    <row r="32" spans="1:12" ht="18.75" x14ac:dyDescent="0.25">
      <c r="A32" s="71">
        <v>17</v>
      </c>
      <c r="B32" s="79" t="s">
        <v>425</v>
      </c>
      <c r="C32" s="79" t="s">
        <v>357</v>
      </c>
      <c r="D32" s="70">
        <v>1945</v>
      </c>
      <c r="E32" s="80">
        <v>41789</v>
      </c>
      <c r="F32" s="77">
        <v>159.4</v>
      </c>
      <c r="G32" s="78">
        <v>13</v>
      </c>
      <c r="H32" s="80">
        <v>44926</v>
      </c>
      <c r="I32" s="77"/>
      <c r="J32" s="77">
        <v>781</v>
      </c>
      <c r="K32" s="71" t="s">
        <v>193</v>
      </c>
      <c r="L32" s="69"/>
    </row>
    <row r="33" spans="1:12" ht="18.75" x14ac:dyDescent="0.25">
      <c r="A33" s="71">
        <v>18</v>
      </c>
      <c r="B33" s="79" t="s">
        <v>425</v>
      </c>
      <c r="C33" s="112" t="s">
        <v>519</v>
      </c>
      <c r="D33" s="70">
        <v>1945</v>
      </c>
      <c r="E33" s="80">
        <v>41827</v>
      </c>
      <c r="F33" s="77">
        <v>261.89999999999998</v>
      </c>
      <c r="G33" s="78">
        <v>11</v>
      </c>
      <c r="H33" s="80">
        <v>45291</v>
      </c>
      <c r="I33" s="77"/>
      <c r="J33" s="77">
        <v>1420</v>
      </c>
      <c r="K33" s="71" t="s">
        <v>224</v>
      </c>
      <c r="L33" s="69"/>
    </row>
    <row r="34" spans="1:12" ht="18.75" x14ac:dyDescent="0.25">
      <c r="A34" s="71">
        <v>19</v>
      </c>
      <c r="B34" s="79" t="s">
        <v>425</v>
      </c>
      <c r="C34" s="79" t="s">
        <v>358</v>
      </c>
      <c r="D34" s="70">
        <v>1945</v>
      </c>
      <c r="E34" s="80">
        <v>41789</v>
      </c>
      <c r="F34" s="77">
        <v>79.2</v>
      </c>
      <c r="G34" s="78">
        <v>11</v>
      </c>
      <c r="H34" s="80">
        <v>44926</v>
      </c>
      <c r="I34" s="77"/>
      <c r="J34" s="77">
        <v>2914</v>
      </c>
      <c r="K34" s="71" t="s">
        <v>197</v>
      </c>
      <c r="L34" s="69"/>
    </row>
    <row r="35" spans="1:12" ht="18.75" x14ac:dyDescent="0.25">
      <c r="A35" s="71">
        <v>20</v>
      </c>
      <c r="B35" s="79" t="s">
        <v>425</v>
      </c>
      <c r="C35" s="79" t="s">
        <v>359</v>
      </c>
      <c r="D35" s="70">
        <v>1945</v>
      </c>
      <c r="E35" s="80">
        <v>41844</v>
      </c>
      <c r="F35" s="77">
        <v>101.5</v>
      </c>
      <c r="G35" s="78">
        <v>7</v>
      </c>
      <c r="H35" s="80">
        <v>45291</v>
      </c>
      <c r="I35" s="77"/>
      <c r="J35" s="77">
        <v>1501</v>
      </c>
      <c r="K35" s="71" t="s">
        <v>254</v>
      </c>
      <c r="L35" s="69"/>
    </row>
    <row r="36" spans="1:12" ht="18.75" x14ac:dyDescent="0.25">
      <c r="A36" s="71">
        <v>21</v>
      </c>
      <c r="B36" s="79" t="s">
        <v>425</v>
      </c>
      <c r="C36" s="79" t="s">
        <v>360</v>
      </c>
      <c r="D36" s="70">
        <v>1945</v>
      </c>
      <c r="E36" s="80">
        <v>42396</v>
      </c>
      <c r="F36" s="77">
        <v>290.7</v>
      </c>
      <c r="G36" s="78">
        <v>18</v>
      </c>
      <c r="H36" s="80">
        <v>45291</v>
      </c>
      <c r="I36" s="77"/>
      <c r="J36" s="77">
        <v>1715</v>
      </c>
      <c r="K36" s="71" t="s">
        <v>316</v>
      </c>
      <c r="L36" s="69"/>
    </row>
    <row r="37" spans="1:12" ht="18.75" x14ac:dyDescent="0.25">
      <c r="A37" s="71">
        <v>22</v>
      </c>
      <c r="B37" s="79" t="s">
        <v>425</v>
      </c>
      <c r="C37" s="112" t="s">
        <v>520</v>
      </c>
      <c r="D37" s="70">
        <v>1945</v>
      </c>
      <c r="E37" s="80">
        <v>42417</v>
      </c>
      <c r="F37" s="77">
        <v>701.6</v>
      </c>
      <c r="G37" s="78">
        <v>52</v>
      </c>
      <c r="H37" s="80">
        <v>45657</v>
      </c>
      <c r="I37" s="77"/>
      <c r="J37" s="77">
        <v>1992</v>
      </c>
      <c r="K37" s="71" t="s">
        <v>320</v>
      </c>
      <c r="L37" s="69"/>
    </row>
    <row r="38" spans="1:12" ht="18.75" x14ac:dyDescent="0.25">
      <c r="A38" s="71">
        <v>23</v>
      </c>
      <c r="B38" s="79" t="s">
        <v>425</v>
      </c>
      <c r="C38" s="112" t="s">
        <v>521</v>
      </c>
      <c r="D38" s="70">
        <v>1945</v>
      </c>
      <c r="E38" s="80">
        <v>41696</v>
      </c>
      <c r="F38" s="77">
        <v>714.8</v>
      </c>
      <c r="G38" s="78">
        <v>38</v>
      </c>
      <c r="H38" s="80">
        <v>44561</v>
      </c>
      <c r="I38" s="77"/>
      <c r="J38" s="77">
        <v>1966.9</v>
      </c>
      <c r="K38" s="71" t="s">
        <v>167</v>
      </c>
      <c r="L38" s="69"/>
    </row>
    <row r="39" spans="1:12" ht="18.75" x14ac:dyDescent="0.25">
      <c r="A39" s="71">
        <v>24</v>
      </c>
      <c r="B39" s="79" t="s">
        <v>425</v>
      </c>
      <c r="C39" s="112" t="s">
        <v>522</v>
      </c>
      <c r="D39" s="70">
        <v>1954</v>
      </c>
      <c r="E39" s="80">
        <v>41892</v>
      </c>
      <c r="F39" s="77">
        <v>17.899999999999999</v>
      </c>
      <c r="G39" s="78">
        <v>1</v>
      </c>
      <c r="H39" s="80">
        <v>44926</v>
      </c>
      <c r="I39" s="77"/>
      <c r="J39" s="77">
        <v>1774</v>
      </c>
      <c r="K39" s="71" t="s">
        <v>257</v>
      </c>
      <c r="L39" s="69"/>
    </row>
    <row r="40" spans="1:12" ht="18.75" x14ac:dyDescent="0.25">
      <c r="A40" s="71">
        <v>25</v>
      </c>
      <c r="B40" s="79" t="s">
        <v>425</v>
      </c>
      <c r="C40" s="79" t="s">
        <v>362</v>
      </c>
      <c r="D40" s="70">
        <v>1945</v>
      </c>
      <c r="E40" s="80">
        <v>41844</v>
      </c>
      <c r="F40" s="77">
        <v>256.5</v>
      </c>
      <c r="G40" s="78">
        <v>11</v>
      </c>
      <c r="H40" s="80">
        <v>45291</v>
      </c>
      <c r="I40" s="77"/>
      <c r="J40" s="77">
        <v>3043</v>
      </c>
      <c r="K40" s="71" t="s">
        <v>251</v>
      </c>
      <c r="L40" s="69"/>
    </row>
    <row r="41" spans="1:12" ht="18.75" x14ac:dyDescent="0.25">
      <c r="A41" s="71">
        <v>26</v>
      </c>
      <c r="B41" s="79" t="s">
        <v>425</v>
      </c>
      <c r="C41" s="79" t="s">
        <v>363</v>
      </c>
      <c r="D41" s="70">
        <v>1945</v>
      </c>
      <c r="E41" s="80">
        <v>41827</v>
      </c>
      <c r="F41" s="77">
        <v>243.7</v>
      </c>
      <c r="G41" s="78">
        <v>20</v>
      </c>
      <c r="H41" s="80">
        <v>45291</v>
      </c>
      <c r="I41" s="77"/>
      <c r="J41" s="77">
        <v>1594</v>
      </c>
      <c r="K41" s="71" t="s">
        <v>221</v>
      </c>
      <c r="L41" s="69"/>
    </row>
    <row r="42" spans="1:12" ht="18.75" x14ac:dyDescent="0.25">
      <c r="A42" s="71">
        <v>27</v>
      </c>
      <c r="B42" s="79" t="s">
        <v>425</v>
      </c>
      <c r="C42" s="79" t="s">
        <v>446</v>
      </c>
      <c r="D42" s="70">
        <v>1945</v>
      </c>
      <c r="E42" s="80">
        <v>41789</v>
      </c>
      <c r="F42" s="77">
        <v>66.8</v>
      </c>
      <c r="G42" s="78">
        <v>3</v>
      </c>
      <c r="H42" s="80">
        <v>44561</v>
      </c>
      <c r="I42" s="77"/>
      <c r="J42" s="77">
        <v>1276</v>
      </c>
      <c r="K42" s="71" t="s">
        <v>206</v>
      </c>
      <c r="L42" s="69"/>
    </row>
    <row r="43" spans="1:12" ht="18.75" x14ac:dyDescent="0.25">
      <c r="A43" s="71">
        <v>28</v>
      </c>
      <c r="B43" s="79" t="s">
        <v>425</v>
      </c>
      <c r="C43" s="79" t="s">
        <v>364</v>
      </c>
      <c r="D43" s="70">
        <v>1945</v>
      </c>
      <c r="E43" s="80">
        <v>42668</v>
      </c>
      <c r="F43" s="77">
        <v>502</v>
      </c>
      <c r="G43" s="78">
        <v>29</v>
      </c>
      <c r="H43" s="80">
        <v>45901</v>
      </c>
      <c r="I43" s="77"/>
      <c r="J43" s="77">
        <v>1967</v>
      </c>
      <c r="K43" s="71" t="s">
        <v>338</v>
      </c>
      <c r="L43" s="69"/>
    </row>
    <row r="44" spans="1:12" ht="18.75" x14ac:dyDescent="0.25">
      <c r="A44" s="71">
        <v>29</v>
      </c>
      <c r="B44" s="79" t="s">
        <v>425</v>
      </c>
      <c r="C44" s="79" t="s">
        <v>365</v>
      </c>
      <c r="D44" s="70">
        <v>1945</v>
      </c>
      <c r="E44" s="80">
        <v>42669</v>
      </c>
      <c r="F44" s="77">
        <v>525.20000000000005</v>
      </c>
      <c r="G44" s="78">
        <v>33</v>
      </c>
      <c r="H44" s="80">
        <v>45901</v>
      </c>
      <c r="I44" s="77"/>
      <c r="J44" s="77">
        <v>1967</v>
      </c>
      <c r="K44" s="71" t="s">
        <v>338</v>
      </c>
      <c r="L44" s="69"/>
    </row>
    <row r="45" spans="1:12" ht="18.75" x14ac:dyDescent="0.25">
      <c r="A45" s="71">
        <v>30</v>
      </c>
      <c r="B45" s="79" t="s">
        <v>425</v>
      </c>
      <c r="C45" s="79" t="s">
        <v>458</v>
      </c>
      <c r="D45" s="70">
        <v>1945</v>
      </c>
      <c r="E45" s="80">
        <v>41638</v>
      </c>
      <c r="F45" s="77">
        <v>544.1</v>
      </c>
      <c r="G45" s="78">
        <v>32</v>
      </c>
      <c r="H45" s="80">
        <v>44561</v>
      </c>
      <c r="I45" s="77"/>
      <c r="J45" s="77">
        <v>1100</v>
      </c>
      <c r="K45" s="71" t="s">
        <v>154</v>
      </c>
      <c r="L45" s="69"/>
    </row>
    <row r="46" spans="1:12" ht="18.75" x14ac:dyDescent="0.25">
      <c r="A46" s="71">
        <v>31</v>
      </c>
      <c r="B46" s="79" t="s">
        <v>425</v>
      </c>
      <c r="C46" s="79" t="s">
        <v>366</v>
      </c>
      <c r="D46" s="70">
        <v>1945</v>
      </c>
      <c r="E46" s="80">
        <v>41313</v>
      </c>
      <c r="F46" s="77">
        <v>203.5</v>
      </c>
      <c r="G46" s="78">
        <v>13</v>
      </c>
      <c r="H46" s="80">
        <v>44005</v>
      </c>
      <c r="I46" s="77"/>
      <c r="J46" s="77">
        <v>2006</v>
      </c>
      <c r="K46" s="71" t="s">
        <v>64</v>
      </c>
      <c r="L46" s="69"/>
    </row>
    <row r="47" spans="1:12" ht="18.75" x14ac:dyDescent="0.25">
      <c r="A47" s="71">
        <v>32</v>
      </c>
      <c r="B47" s="79" t="s">
        <v>425</v>
      </c>
      <c r="C47" s="112" t="s">
        <v>523</v>
      </c>
      <c r="D47" s="70">
        <v>1945</v>
      </c>
      <c r="E47" s="80">
        <v>41498</v>
      </c>
      <c r="F47" s="77">
        <v>1763.5</v>
      </c>
      <c r="G47" s="78">
        <v>105</v>
      </c>
      <c r="H47" s="80">
        <v>44561</v>
      </c>
      <c r="I47" s="77"/>
      <c r="J47" s="77">
        <v>3063</v>
      </c>
      <c r="K47" s="71" t="s">
        <v>123</v>
      </c>
      <c r="L47" s="69"/>
    </row>
    <row r="48" spans="1:12" ht="18.75" x14ac:dyDescent="0.25">
      <c r="A48" s="71">
        <v>33</v>
      </c>
      <c r="B48" s="79" t="s">
        <v>425</v>
      </c>
      <c r="C48" s="79" t="s">
        <v>367</v>
      </c>
      <c r="D48" s="70">
        <v>1945</v>
      </c>
      <c r="E48" s="80">
        <v>42640</v>
      </c>
      <c r="F48" s="77">
        <v>123.4</v>
      </c>
      <c r="G48" s="78">
        <v>8</v>
      </c>
      <c r="H48" s="80">
        <v>45536</v>
      </c>
      <c r="I48" s="77"/>
      <c r="J48" s="77">
        <v>946</v>
      </c>
      <c r="K48" s="71" t="s">
        <v>335</v>
      </c>
      <c r="L48" s="69"/>
    </row>
    <row r="49" spans="1:12" ht="18.75" x14ac:dyDescent="0.25">
      <c r="A49" s="71">
        <v>34</v>
      </c>
      <c r="B49" s="79" t="s">
        <v>425</v>
      </c>
      <c r="C49" s="112" t="s">
        <v>524</v>
      </c>
      <c r="D49" s="70">
        <v>1945</v>
      </c>
      <c r="E49" s="80">
        <v>41834</v>
      </c>
      <c r="F49" s="77">
        <v>192.1</v>
      </c>
      <c r="G49" s="78">
        <v>12</v>
      </c>
      <c r="H49" s="80">
        <v>45657</v>
      </c>
      <c r="I49" s="77"/>
      <c r="J49" s="77">
        <v>1110</v>
      </c>
      <c r="K49" s="71" t="s">
        <v>226</v>
      </c>
      <c r="L49" s="69"/>
    </row>
    <row r="50" spans="1:12" ht="18.75" x14ac:dyDescent="0.25">
      <c r="A50" s="71">
        <v>35</v>
      </c>
      <c r="B50" s="79" t="s">
        <v>425</v>
      </c>
      <c r="C50" s="79" t="s">
        <v>368</v>
      </c>
      <c r="D50" s="70">
        <v>1945</v>
      </c>
      <c r="E50" s="80">
        <v>42220</v>
      </c>
      <c r="F50" s="77">
        <v>975.8</v>
      </c>
      <c r="G50" s="78">
        <v>67</v>
      </c>
      <c r="H50" s="80">
        <v>45657</v>
      </c>
      <c r="I50" s="77"/>
      <c r="J50" s="77">
        <v>2195</v>
      </c>
      <c r="K50" s="71" t="s">
        <v>290</v>
      </c>
      <c r="L50" s="69"/>
    </row>
    <row r="51" spans="1:12" ht="18.75" x14ac:dyDescent="0.25">
      <c r="A51" s="71">
        <v>36</v>
      </c>
      <c r="B51" s="79" t="s">
        <v>425</v>
      </c>
      <c r="C51" s="79" t="s">
        <v>369</v>
      </c>
      <c r="D51" s="70">
        <v>1961</v>
      </c>
      <c r="E51" s="80">
        <v>41771</v>
      </c>
      <c r="F51" s="77">
        <v>270.8</v>
      </c>
      <c r="G51" s="78">
        <v>26</v>
      </c>
      <c r="H51" s="80">
        <v>44926</v>
      </c>
      <c r="I51" s="77"/>
      <c r="J51" s="77">
        <v>1552</v>
      </c>
      <c r="K51" s="71" t="s">
        <v>173</v>
      </c>
      <c r="L51" s="69"/>
    </row>
    <row r="52" spans="1:12" ht="18.75" x14ac:dyDescent="0.25">
      <c r="A52" s="71">
        <v>37</v>
      </c>
      <c r="B52" s="79" t="s">
        <v>425</v>
      </c>
      <c r="C52" s="79" t="s">
        <v>370</v>
      </c>
      <c r="D52" s="70">
        <v>1961</v>
      </c>
      <c r="E52" s="80">
        <v>41771</v>
      </c>
      <c r="F52" s="77">
        <v>264.5</v>
      </c>
      <c r="G52" s="78">
        <v>18</v>
      </c>
      <c r="H52" s="80">
        <v>44926</v>
      </c>
      <c r="I52" s="77"/>
      <c r="J52" s="77">
        <v>1684</v>
      </c>
      <c r="K52" s="71" t="s">
        <v>176</v>
      </c>
      <c r="L52" s="69"/>
    </row>
    <row r="53" spans="1:12" ht="18.75" x14ac:dyDescent="0.25">
      <c r="A53" s="71">
        <v>38</v>
      </c>
      <c r="B53" s="79" t="s">
        <v>425</v>
      </c>
      <c r="C53" s="79" t="s">
        <v>371</v>
      </c>
      <c r="D53" s="70">
        <v>1961</v>
      </c>
      <c r="E53" s="80">
        <v>41771</v>
      </c>
      <c r="F53" s="77">
        <v>297.8</v>
      </c>
      <c r="G53" s="78">
        <v>25</v>
      </c>
      <c r="H53" s="80">
        <v>44926</v>
      </c>
      <c r="I53" s="77"/>
      <c r="J53" s="77">
        <v>1528</v>
      </c>
      <c r="K53" s="71" t="s">
        <v>179</v>
      </c>
      <c r="L53" s="69"/>
    </row>
    <row r="54" spans="1:12" ht="18.75" x14ac:dyDescent="0.25">
      <c r="A54" s="71">
        <v>39</v>
      </c>
      <c r="B54" s="79" t="s">
        <v>425</v>
      </c>
      <c r="C54" s="79" t="s">
        <v>372</v>
      </c>
      <c r="D54" s="70">
        <v>1961</v>
      </c>
      <c r="E54" s="80">
        <v>41771</v>
      </c>
      <c r="F54" s="77">
        <v>278.5</v>
      </c>
      <c r="G54" s="78">
        <v>14</v>
      </c>
      <c r="H54" s="80">
        <v>44926</v>
      </c>
      <c r="I54" s="77"/>
      <c r="J54" s="77">
        <v>1291</v>
      </c>
      <c r="K54" s="71" t="s">
        <v>508</v>
      </c>
      <c r="L54" s="69"/>
    </row>
    <row r="55" spans="1:12" ht="18.75" x14ac:dyDescent="0.25">
      <c r="A55" s="71">
        <v>40</v>
      </c>
      <c r="B55" s="79" t="s">
        <v>425</v>
      </c>
      <c r="C55" s="79" t="s">
        <v>373</v>
      </c>
      <c r="D55" s="70">
        <v>1961</v>
      </c>
      <c r="E55" s="80">
        <v>41771</v>
      </c>
      <c r="F55" s="77">
        <v>314.60000000000002</v>
      </c>
      <c r="G55" s="78">
        <v>29</v>
      </c>
      <c r="H55" s="80">
        <v>44926</v>
      </c>
      <c r="I55" s="77"/>
      <c r="J55" s="77">
        <v>1130</v>
      </c>
      <c r="K55" s="71" t="s">
        <v>182</v>
      </c>
      <c r="L55" s="69"/>
    </row>
    <row r="56" spans="1:12" ht="18.75" x14ac:dyDescent="0.25">
      <c r="A56" s="71">
        <v>41</v>
      </c>
      <c r="B56" s="79" t="s">
        <v>425</v>
      </c>
      <c r="C56" s="79" t="s">
        <v>375</v>
      </c>
      <c r="D56" s="70">
        <v>1945</v>
      </c>
      <c r="E56" s="80">
        <v>41409</v>
      </c>
      <c r="F56" s="77">
        <v>144.80000000000001</v>
      </c>
      <c r="G56" s="78">
        <v>6</v>
      </c>
      <c r="H56" s="80">
        <v>44172</v>
      </c>
      <c r="I56" s="77"/>
      <c r="J56" s="77">
        <v>797</v>
      </c>
      <c r="K56" s="71" t="s">
        <v>75</v>
      </c>
      <c r="L56" s="69"/>
    </row>
    <row r="57" spans="1:12" ht="18.75" x14ac:dyDescent="0.25">
      <c r="A57" s="71">
        <v>42</v>
      </c>
      <c r="B57" s="79" t="s">
        <v>425</v>
      </c>
      <c r="C57" s="79" t="s">
        <v>378</v>
      </c>
      <c r="D57" s="70">
        <v>1945</v>
      </c>
      <c r="E57" s="80">
        <v>41456</v>
      </c>
      <c r="F57" s="77">
        <v>246.9</v>
      </c>
      <c r="G57" s="78">
        <v>19</v>
      </c>
      <c r="H57" s="80">
        <v>44561</v>
      </c>
      <c r="I57" s="77"/>
      <c r="J57" s="77">
        <v>1788</v>
      </c>
      <c r="K57" s="71" t="s">
        <v>98</v>
      </c>
      <c r="L57" s="69"/>
    </row>
    <row r="58" spans="1:12" ht="18.75" x14ac:dyDescent="0.25">
      <c r="A58" s="71">
        <v>43</v>
      </c>
      <c r="B58" s="79" t="s">
        <v>425</v>
      </c>
      <c r="C58" s="112" t="s">
        <v>525</v>
      </c>
      <c r="D58" s="70">
        <v>1945</v>
      </c>
      <c r="E58" s="80">
        <v>42220</v>
      </c>
      <c r="F58" s="77">
        <v>657.28</v>
      </c>
      <c r="G58" s="78">
        <v>48</v>
      </c>
      <c r="H58" s="80">
        <v>45657</v>
      </c>
      <c r="I58" s="77"/>
      <c r="J58" s="77">
        <v>1590</v>
      </c>
      <c r="K58" s="71" t="s">
        <v>282</v>
      </c>
      <c r="L58" s="69"/>
    </row>
    <row r="59" spans="1:12" ht="18.75" x14ac:dyDescent="0.25">
      <c r="A59" s="71">
        <v>44</v>
      </c>
      <c r="B59" s="79" t="s">
        <v>425</v>
      </c>
      <c r="C59" s="112" t="s">
        <v>526</v>
      </c>
      <c r="D59" s="70">
        <v>1945</v>
      </c>
      <c r="E59" s="80">
        <v>42306</v>
      </c>
      <c r="F59" s="77">
        <v>234.7</v>
      </c>
      <c r="G59" s="78">
        <v>18</v>
      </c>
      <c r="H59" s="80">
        <v>45657</v>
      </c>
      <c r="I59" s="77"/>
      <c r="J59" s="77">
        <v>1215</v>
      </c>
      <c r="K59" s="71" t="s">
        <v>296</v>
      </c>
      <c r="L59" s="69"/>
    </row>
    <row r="60" spans="1:12" ht="18.75" x14ac:dyDescent="0.25">
      <c r="A60" s="71">
        <v>45</v>
      </c>
      <c r="B60" s="79" t="s">
        <v>425</v>
      </c>
      <c r="C60" s="112" t="s">
        <v>527</v>
      </c>
      <c r="D60" s="70">
        <v>1945</v>
      </c>
      <c r="E60" s="80">
        <v>41313</v>
      </c>
      <c r="F60" s="77">
        <v>217</v>
      </c>
      <c r="G60" s="78">
        <v>14</v>
      </c>
      <c r="H60" s="80">
        <v>43987</v>
      </c>
      <c r="I60" s="77"/>
      <c r="J60" s="77">
        <v>1760</v>
      </c>
      <c r="K60" s="71" t="s">
        <v>59</v>
      </c>
      <c r="L60" s="69"/>
    </row>
    <row r="61" spans="1:12" ht="18.75" x14ac:dyDescent="0.25">
      <c r="A61" s="71">
        <v>46</v>
      </c>
      <c r="B61" s="79" t="s">
        <v>425</v>
      </c>
      <c r="C61" s="79" t="s">
        <v>379</v>
      </c>
      <c r="D61" s="70">
        <v>1945</v>
      </c>
      <c r="E61" s="80">
        <v>41740</v>
      </c>
      <c r="F61" s="77">
        <v>147.6</v>
      </c>
      <c r="G61" s="78">
        <v>10</v>
      </c>
      <c r="H61" s="80">
        <v>44926</v>
      </c>
      <c r="I61" s="77"/>
      <c r="J61" s="77">
        <v>659</v>
      </c>
      <c r="K61" s="71" t="s">
        <v>170</v>
      </c>
      <c r="L61" s="69"/>
    </row>
    <row r="62" spans="1:12" ht="18.75" x14ac:dyDescent="0.25">
      <c r="A62" s="71">
        <v>47</v>
      </c>
      <c r="B62" s="79" t="s">
        <v>425</v>
      </c>
      <c r="C62" s="112" t="s">
        <v>528</v>
      </c>
      <c r="D62" s="70">
        <v>1966</v>
      </c>
      <c r="E62" s="80">
        <v>42362</v>
      </c>
      <c r="F62" s="77">
        <v>92.1</v>
      </c>
      <c r="G62" s="78">
        <v>8</v>
      </c>
      <c r="H62" s="80">
        <v>45657</v>
      </c>
      <c r="I62" s="77"/>
      <c r="J62" s="77">
        <v>539.29999999999995</v>
      </c>
      <c r="K62" s="71" t="s">
        <v>304</v>
      </c>
      <c r="L62" s="69"/>
    </row>
    <row r="63" spans="1:12" ht="18.75" x14ac:dyDescent="0.25">
      <c r="A63" s="71">
        <v>48</v>
      </c>
      <c r="B63" s="79" t="s">
        <v>425</v>
      </c>
      <c r="C63" s="112" t="s">
        <v>529</v>
      </c>
      <c r="D63" s="70">
        <v>1961</v>
      </c>
      <c r="E63" s="80">
        <v>41578</v>
      </c>
      <c r="F63" s="77">
        <v>301.89999999999998</v>
      </c>
      <c r="G63" s="78">
        <v>24</v>
      </c>
      <c r="H63" s="80">
        <v>44028</v>
      </c>
      <c r="I63" s="77"/>
      <c r="J63" s="77">
        <v>906</v>
      </c>
      <c r="K63" s="71" t="s">
        <v>138</v>
      </c>
      <c r="L63" s="69"/>
    </row>
    <row r="64" spans="1:12" ht="18.75" x14ac:dyDescent="0.25">
      <c r="A64" s="71">
        <v>49</v>
      </c>
      <c r="B64" s="79" t="s">
        <v>425</v>
      </c>
      <c r="C64" s="112" t="s">
        <v>530</v>
      </c>
      <c r="D64" s="70">
        <v>1945</v>
      </c>
      <c r="E64" s="80">
        <v>41578</v>
      </c>
      <c r="F64" s="77">
        <v>304.5</v>
      </c>
      <c r="G64" s="78">
        <v>34</v>
      </c>
      <c r="H64" s="80">
        <v>44561</v>
      </c>
      <c r="I64" s="77"/>
      <c r="J64" s="77">
        <v>1640</v>
      </c>
      <c r="K64" s="71" t="s">
        <v>141</v>
      </c>
      <c r="L64" s="69"/>
    </row>
    <row r="65" spans="1:12" ht="18.75" x14ac:dyDescent="0.25">
      <c r="A65" s="71">
        <v>50</v>
      </c>
      <c r="B65" s="79" t="s">
        <v>425</v>
      </c>
      <c r="C65" s="79" t="s">
        <v>380</v>
      </c>
      <c r="D65" s="70">
        <v>1945</v>
      </c>
      <c r="E65" s="80">
        <v>41983</v>
      </c>
      <c r="F65" s="77">
        <v>1404.9</v>
      </c>
      <c r="G65" s="78">
        <v>58</v>
      </c>
      <c r="H65" s="80">
        <v>45291</v>
      </c>
      <c r="I65" s="77"/>
      <c r="J65" s="77">
        <v>1507</v>
      </c>
      <c r="K65" s="71" t="s">
        <v>266</v>
      </c>
      <c r="L65" s="69"/>
    </row>
    <row r="66" spans="1:12" ht="18.75" x14ac:dyDescent="0.25">
      <c r="A66" s="71">
        <v>51</v>
      </c>
      <c r="B66" s="79" t="s">
        <v>425</v>
      </c>
      <c r="C66" s="79" t="s">
        <v>381</v>
      </c>
      <c r="D66" s="70">
        <v>1961</v>
      </c>
      <c r="E66" s="80">
        <v>41834</v>
      </c>
      <c r="F66" s="77">
        <v>109.9</v>
      </c>
      <c r="G66" s="78">
        <v>4</v>
      </c>
      <c r="H66" s="80">
        <v>45291</v>
      </c>
      <c r="I66" s="77"/>
      <c r="J66" s="77">
        <v>627</v>
      </c>
      <c r="K66" s="71" t="s">
        <v>236</v>
      </c>
      <c r="L66" s="69"/>
    </row>
    <row r="67" spans="1:12" ht="18.75" x14ac:dyDescent="0.25">
      <c r="A67" s="71">
        <v>52</v>
      </c>
      <c r="B67" s="79" t="s">
        <v>425</v>
      </c>
      <c r="C67" s="112" t="s">
        <v>531</v>
      </c>
      <c r="D67" s="70">
        <v>1945</v>
      </c>
      <c r="E67" s="80">
        <v>41898</v>
      </c>
      <c r="F67" s="77">
        <v>264.39999999999998</v>
      </c>
      <c r="G67" s="78">
        <v>13</v>
      </c>
      <c r="H67" s="80">
        <v>45657</v>
      </c>
      <c r="I67" s="77"/>
      <c r="J67" s="77">
        <v>2300</v>
      </c>
      <c r="K67" s="71" t="s">
        <v>260</v>
      </c>
      <c r="L67" s="69"/>
    </row>
    <row r="68" spans="1:12" ht="18.75" x14ac:dyDescent="0.25">
      <c r="A68" s="71">
        <v>53</v>
      </c>
      <c r="B68" s="79" t="s">
        <v>425</v>
      </c>
      <c r="C68" s="79" t="s">
        <v>382</v>
      </c>
      <c r="D68" s="70">
        <v>1945</v>
      </c>
      <c r="E68" s="80">
        <v>41827</v>
      </c>
      <c r="F68" s="77">
        <v>38.1</v>
      </c>
      <c r="G68" s="78">
        <v>1</v>
      </c>
      <c r="H68" s="80">
        <v>45291</v>
      </c>
      <c r="I68" s="77"/>
      <c r="J68" s="77">
        <v>1016</v>
      </c>
      <c r="K68" s="71" t="s">
        <v>239</v>
      </c>
      <c r="L68" s="69"/>
    </row>
    <row r="69" spans="1:12" ht="18.75" x14ac:dyDescent="0.25">
      <c r="A69" s="71">
        <v>54</v>
      </c>
      <c r="B69" s="79" t="s">
        <v>425</v>
      </c>
      <c r="C69" s="112" t="s">
        <v>532</v>
      </c>
      <c r="D69" s="70">
        <v>1945</v>
      </c>
      <c r="E69" s="80">
        <v>42065</v>
      </c>
      <c r="F69" s="77">
        <v>477.4</v>
      </c>
      <c r="G69" s="78">
        <v>26</v>
      </c>
      <c r="H69" s="80">
        <v>45291</v>
      </c>
      <c r="I69" s="77"/>
      <c r="J69" s="77">
        <v>2151</v>
      </c>
      <c r="K69" s="71" t="s">
        <v>272</v>
      </c>
      <c r="L69" s="69"/>
    </row>
    <row r="70" spans="1:12" ht="18.75" x14ac:dyDescent="0.25">
      <c r="A70" s="71">
        <v>55</v>
      </c>
      <c r="B70" s="79" t="s">
        <v>425</v>
      </c>
      <c r="C70" s="112" t="s">
        <v>533</v>
      </c>
      <c r="D70" s="70">
        <v>1945</v>
      </c>
      <c r="E70" s="80">
        <v>41456</v>
      </c>
      <c r="F70" s="77">
        <v>155.80000000000001</v>
      </c>
      <c r="G70" s="78">
        <v>15</v>
      </c>
      <c r="H70" s="80">
        <v>44561</v>
      </c>
      <c r="I70" s="77"/>
      <c r="J70" s="77">
        <v>894</v>
      </c>
      <c r="K70" s="71" t="s">
        <v>101</v>
      </c>
      <c r="L70" s="69"/>
    </row>
    <row r="71" spans="1:12" ht="18.75" x14ac:dyDescent="0.25">
      <c r="A71" s="71">
        <v>56</v>
      </c>
      <c r="B71" s="79" t="s">
        <v>425</v>
      </c>
      <c r="C71" s="112" t="s">
        <v>534</v>
      </c>
      <c r="D71" s="70">
        <v>1945</v>
      </c>
      <c r="E71" s="80">
        <v>41696</v>
      </c>
      <c r="F71" s="77">
        <v>190.4</v>
      </c>
      <c r="G71" s="78">
        <v>26</v>
      </c>
      <c r="H71" s="80">
        <v>45291</v>
      </c>
      <c r="I71" s="77"/>
      <c r="J71" s="77">
        <v>1984</v>
      </c>
      <c r="K71" s="71" t="s">
        <v>164</v>
      </c>
      <c r="L71" s="69"/>
    </row>
    <row r="72" spans="1:12" ht="18.75" x14ac:dyDescent="0.25">
      <c r="A72" s="71">
        <v>57</v>
      </c>
      <c r="B72" s="79" t="s">
        <v>425</v>
      </c>
      <c r="C72" s="79" t="s">
        <v>383</v>
      </c>
      <c r="D72" s="70">
        <v>1945</v>
      </c>
      <c r="E72" s="80">
        <v>41834</v>
      </c>
      <c r="F72" s="77">
        <v>364.1</v>
      </c>
      <c r="G72" s="78">
        <v>27</v>
      </c>
      <c r="H72" s="80">
        <v>45291</v>
      </c>
      <c r="I72" s="77"/>
      <c r="J72" s="77">
        <v>1000</v>
      </c>
      <c r="K72" s="71" t="s">
        <v>242</v>
      </c>
      <c r="L72" s="69"/>
    </row>
    <row r="73" spans="1:12" ht="18.75" x14ac:dyDescent="0.25">
      <c r="A73" s="71">
        <v>58</v>
      </c>
      <c r="B73" s="79" t="s">
        <v>425</v>
      </c>
      <c r="C73" s="79" t="s">
        <v>384</v>
      </c>
      <c r="D73" s="70">
        <v>1945</v>
      </c>
      <c r="E73" s="80">
        <v>42390</v>
      </c>
      <c r="F73" s="77">
        <v>385.1</v>
      </c>
      <c r="G73" s="78">
        <v>23</v>
      </c>
      <c r="H73" s="80">
        <v>45657</v>
      </c>
      <c r="I73" s="77"/>
      <c r="J73" s="77">
        <v>920</v>
      </c>
      <c r="K73" s="71" t="s">
        <v>310</v>
      </c>
      <c r="L73" s="69"/>
    </row>
    <row r="74" spans="1:12" ht="18.75" x14ac:dyDescent="0.25">
      <c r="A74" s="71">
        <v>59</v>
      </c>
      <c r="B74" s="79" t="s">
        <v>425</v>
      </c>
      <c r="C74" s="112" t="s">
        <v>535</v>
      </c>
      <c r="D74" s="70">
        <v>1945</v>
      </c>
      <c r="E74" s="80">
        <v>41456</v>
      </c>
      <c r="F74" s="77">
        <v>473.4</v>
      </c>
      <c r="G74" s="78">
        <v>27</v>
      </c>
      <c r="H74" s="80">
        <v>44561</v>
      </c>
      <c r="I74" s="77"/>
      <c r="J74" s="77">
        <v>1954</v>
      </c>
      <c r="K74" s="71" t="s">
        <v>104</v>
      </c>
      <c r="L74" s="69"/>
    </row>
    <row r="75" spans="1:12" ht="18.75" x14ac:dyDescent="0.25">
      <c r="A75" s="71">
        <v>60</v>
      </c>
      <c r="B75" s="79" t="s">
        <v>425</v>
      </c>
      <c r="C75" s="79" t="s">
        <v>385</v>
      </c>
      <c r="D75" s="70">
        <v>1958</v>
      </c>
      <c r="E75" s="80">
        <v>42577</v>
      </c>
      <c r="F75" s="77">
        <v>406.4</v>
      </c>
      <c r="G75" s="78">
        <v>29</v>
      </c>
      <c r="H75" s="80">
        <v>45901</v>
      </c>
      <c r="I75" s="77"/>
      <c r="J75" s="77">
        <v>1456</v>
      </c>
      <c r="K75" s="71" t="s">
        <v>332</v>
      </c>
      <c r="L75" s="69"/>
    </row>
    <row r="76" spans="1:12" ht="18.75" x14ac:dyDescent="0.25">
      <c r="A76" s="71">
        <v>61</v>
      </c>
      <c r="B76" s="79" t="s">
        <v>425</v>
      </c>
      <c r="C76" s="112" t="s">
        <v>536</v>
      </c>
      <c r="D76" s="70">
        <v>1945</v>
      </c>
      <c r="E76" s="80">
        <v>42234</v>
      </c>
      <c r="F76" s="77">
        <v>524.20000000000005</v>
      </c>
      <c r="G76" s="78">
        <v>29</v>
      </c>
      <c r="H76" s="80">
        <v>45657</v>
      </c>
      <c r="I76" s="77"/>
      <c r="J76" s="77">
        <v>1612</v>
      </c>
      <c r="K76" s="71" t="s">
        <v>293</v>
      </c>
      <c r="L76" s="69"/>
    </row>
    <row r="77" spans="1:12" ht="18.75" x14ac:dyDescent="0.25">
      <c r="A77" s="71">
        <v>62</v>
      </c>
      <c r="B77" s="79" t="s">
        <v>425</v>
      </c>
      <c r="C77" s="112" t="s">
        <v>537</v>
      </c>
      <c r="D77" s="70">
        <v>1945</v>
      </c>
      <c r="E77" s="80">
        <v>42051</v>
      </c>
      <c r="F77" s="77">
        <v>824</v>
      </c>
      <c r="G77" s="78">
        <v>50</v>
      </c>
      <c r="H77" s="80">
        <v>45291</v>
      </c>
      <c r="I77" s="77"/>
      <c r="J77" s="77">
        <v>2339</v>
      </c>
      <c r="K77" s="71" t="s">
        <v>269</v>
      </c>
      <c r="L77" s="69"/>
    </row>
    <row r="78" spans="1:12" ht="18.75" x14ac:dyDescent="0.25">
      <c r="A78" s="71">
        <v>63</v>
      </c>
      <c r="B78" s="79" t="s">
        <v>425</v>
      </c>
      <c r="C78" s="79" t="s">
        <v>386</v>
      </c>
      <c r="D78" s="70">
        <v>1945</v>
      </c>
      <c r="E78" s="80">
        <v>41794</v>
      </c>
      <c r="F78" s="77">
        <v>340.8</v>
      </c>
      <c r="G78" s="78">
        <v>16</v>
      </c>
      <c r="H78" s="80">
        <v>45291</v>
      </c>
      <c r="I78" s="77"/>
      <c r="J78" s="77">
        <v>1135</v>
      </c>
      <c r="K78" s="71" t="s">
        <v>209</v>
      </c>
      <c r="L78" s="69"/>
    </row>
    <row r="79" spans="1:12" ht="18.75" x14ac:dyDescent="0.25">
      <c r="A79" s="71">
        <v>64</v>
      </c>
      <c r="B79" s="79" t="s">
        <v>425</v>
      </c>
      <c r="C79" s="79" t="s">
        <v>387</v>
      </c>
      <c r="D79" s="70">
        <v>1945</v>
      </c>
      <c r="E79" s="80">
        <v>42489</v>
      </c>
      <c r="F79" s="77">
        <v>77.2</v>
      </c>
      <c r="G79" s="78">
        <v>7</v>
      </c>
      <c r="H79" s="80">
        <v>45536</v>
      </c>
      <c r="I79" s="77"/>
      <c r="J79" s="77">
        <v>612</v>
      </c>
      <c r="K79" s="71" t="s">
        <v>326</v>
      </c>
      <c r="L79" s="69"/>
    </row>
    <row r="80" spans="1:12" ht="18.75" x14ac:dyDescent="0.25">
      <c r="A80" s="71">
        <v>65</v>
      </c>
      <c r="B80" s="79" t="s">
        <v>425</v>
      </c>
      <c r="C80" s="112" t="s">
        <v>538</v>
      </c>
      <c r="D80" s="70">
        <v>1945</v>
      </c>
      <c r="E80" s="80">
        <v>41789</v>
      </c>
      <c r="F80" s="77">
        <v>179.1</v>
      </c>
      <c r="G80" s="78">
        <v>9</v>
      </c>
      <c r="H80" s="80">
        <v>44561</v>
      </c>
      <c r="I80" s="77"/>
      <c r="J80" s="77">
        <v>1440</v>
      </c>
      <c r="K80" s="71" t="s">
        <v>509</v>
      </c>
      <c r="L80" s="69"/>
    </row>
    <row r="81" spans="1:12" ht="18.75" x14ac:dyDescent="0.25">
      <c r="A81" s="71">
        <v>66</v>
      </c>
      <c r="B81" s="79" t="s">
        <v>425</v>
      </c>
      <c r="C81" s="79" t="s">
        <v>388</v>
      </c>
      <c r="D81" s="70">
        <v>1945</v>
      </c>
      <c r="E81" s="80">
        <v>41834</v>
      </c>
      <c r="F81" s="77">
        <v>483.2</v>
      </c>
      <c r="G81" s="78">
        <v>31</v>
      </c>
      <c r="H81" s="80">
        <v>45291</v>
      </c>
      <c r="I81" s="77"/>
      <c r="J81" s="77">
        <v>2080</v>
      </c>
      <c r="K81" s="71" t="s">
        <v>245</v>
      </c>
      <c r="L81" s="69"/>
    </row>
    <row r="82" spans="1:12" ht="18.75" x14ac:dyDescent="0.25">
      <c r="A82" s="71">
        <v>67</v>
      </c>
      <c r="B82" s="79" t="s">
        <v>425</v>
      </c>
      <c r="C82" s="79" t="s">
        <v>389</v>
      </c>
      <c r="D82" s="70">
        <v>1945</v>
      </c>
      <c r="E82" s="80">
        <v>41789</v>
      </c>
      <c r="F82" s="77">
        <v>43.2</v>
      </c>
      <c r="G82" s="78">
        <v>2</v>
      </c>
      <c r="H82" s="80">
        <v>44926</v>
      </c>
      <c r="I82" s="77"/>
      <c r="J82" s="77">
        <v>613</v>
      </c>
      <c r="K82" s="71" t="s">
        <v>200</v>
      </c>
      <c r="L82" s="69"/>
    </row>
    <row r="83" spans="1:12" ht="18.75" x14ac:dyDescent="0.25">
      <c r="A83" s="71">
        <v>68</v>
      </c>
      <c r="B83" s="79" t="s">
        <v>425</v>
      </c>
      <c r="C83" s="79" t="s">
        <v>390</v>
      </c>
      <c r="D83" s="70">
        <v>1945</v>
      </c>
      <c r="E83" s="80">
        <v>42486</v>
      </c>
      <c r="F83" s="77">
        <v>85.5</v>
      </c>
      <c r="G83" s="78">
        <v>7</v>
      </c>
      <c r="H83" s="80">
        <v>45536</v>
      </c>
      <c r="I83" s="77"/>
      <c r="J83" s="77">
        <v>1580</v>
      </c>
      <c r="K83" s="71" t="s">
        <v>323</v>
      </c>
      <c r="L83" s="69"/>
    </row>
    <row r="84" spans="1:12" ht="18.75" x14ac:dyDescent="0.25">
      <c r="A84" s="71">
        <v>69</v>
      </c>
      <c r="B84" s="79" t="s">
        <v>425</v>
      </c>
      <c r="C84" s="79" t="s">
        <v>391</v>
      </c>
      <c r="D84" s="70">
        <v>1954</v>
      </c>
      <c r="E84" s="80">
        <v>42363</v>
      </c>
      <c r="F84" s="77">
        <v>346.9</v>
      </c>
      <c r="G84" s="78">
        <v>24</v>
      </c>
      <c r="H84" s="80">
        <v>45657</v>
      </c>
      <c r="I84" s="77"/>
      <c r="J84" s="77">
        <v>1600</v>
      </c>
      <c r="K84" s="71" t="s">
        <v>307</v>
      </c>
      <c r="L84" s="69"/>
    </row>
    <row r="85" spans="1:12" ht="18.75" x14ac:dyDescent="0.25">
      <c r="A85" s="71">
        <v>70</v>
      </c>
      <c r="B85" s="79" t="s">
        <v>425</v>
      </c>
      <c r="C85" s="112" t="s">
        <v>539</v>
      </c>
      <c r="D85" s="70">
        <v>1954</v>
      </c>
      <c r="E85" s="80">
        <v>41544</v>
      </c>
      <c r="F85" s="77">
        <v>348.3</v>
      </c>
      <c r="G85" s="78">
        <v>25</v>
      </c>
      <c r="H85" s="80">
        <v>44561</v>
      </c>
      <c r="I85" s="77"/>
      <c r="J85" s="77">
        <v>1037</v>
      </c>
      <c r="K85" s="71" t="s">
        <v>129</v>
      </c>
      <c r="L85" s="69"/>
    </row>
    <row r="86" spans="1:12" ht="18.75" x14ac:dyDescent="0.25">
      <c r="A86" s="71">
        <v>71</v>
      </c>
      <c r="B86" s="79" t="s">
        <v>425</v>
      </c>
      <c r="C86" s="112" t="s">
        <v>540</v>
      </c>
      <c r="D86" s="70">
        <v>1954</v>
      </c>
      <c r="E86" s="80">
        <v>41794</v>
      </c>
      <c r="F86" s="77">
        <v>348</v>
      </c>
      <c r="G86" s="78">
        <v>17</v>
      </c>
      <c r="H86" s="80">
        <v>45291</v>
      </c>
      <c r="I86" s="77"/>
      <c r="J86" s="77">
        <v>1475</v>
      </c>
      <c r="K86" s="71" t="s">
        <v>218</v>
      </c>
      <c r="L86" s="69"/>
    </row>
    <row r="87" spans="1:12" ht="18.75" x14ac:dyDescent="0.25">
      <c r="A87" s="71">
        <v>72</v>
      </c>
      <c r="B87" s="79" t="s">
        <v>425</v>
      </c>
      <c r="C87" s="79" t="s">
        <v>393</v>
      </c>
      <c r="D87" s="70">
        <v>1945</v>
      </c>
      <c r="E87" s="80">
        <v>42306</v>
      </c>
      <c r="F87" s="77">
        <v>327.10000000000002</v>
      </c>
      <c r="G87" s="78">
        <v>11</v>
      </c>
      <c r="H87" s="80">
        <v>45657</v>
      </c>
      <c r="I87" s="77"/>
      <c r="J87" s="77">
        <v>2335.1</v>
      </c>
      <c r="K87" s="71"/>
      <c r="L87" s="69"/>
    </row>
    <row r="88" spans="1:12" ht="18.75" x14ac:dyDescent="0.25">
      <c r="A88" s="71">
        <v>73</v>
      </c>
      <c r="B88" s="79" t="s">
        <v>425</v>
      </c>
      <c r="C88" s="112" t="s">
        <v>541</v>
      </c>
      <c r="D88" s="70">
        <v>1945</v>
      </c>
      <c r="E88" s="80">
        <v>41313</v>
      </c>
      <c r="F88" s="77">
        <v>458.4</v>
      </c>
      <c r="G88" s="78">
        <v>39</v>
      </c>
      <c r="H88" s="80">
        <v>44196</v>
      </c>
      <c r="I88" s="77"/>
      <c r="J88" s="77">
        <v>1505</v>
      </c>
      <c r="K88" s="71" t="s">
        <v>52</v>
      </c>
      <c r="L88" s="69"/>
    </row>
    <row r="89" spans="1:12" ht="18.75" x14ac:dyDescent="0.25">
      <c r="A89" s="71">
        <v>74</v>
      </c>
      <c r="B89" s="79" t="s">
        <v>425</v>
      </c>
      <c r="C89" s="79" t="s">
        <v>394</v>
      </c>
      <c r="D89" s="70">
        <v>1945</v>
      </c>
      <c r="E89" s="80">
        <v>41523</v>
      </c>
      <c r="F89" s="77">
        <v>241.3</v>
      </c>
      <c r="G89" s="78">
        <v>25</v>
      </c>
      <c r="H89" s="80">
        <v>44561</v>
      </c>
      <c r="I89" s="77"/>
      <c r="J89" s="77">
        <v>1650</v>
      </c>
      <c r="K89" s="71" t="s">
        <v>119</v>
      </c>
      <c r="L89" s="69"/>
    </row>
    <row r="90" spans="1:12" ht="48.75" customHeight="1" x14ac:dyDescent="0.25">
      <c r="A90" s="144" t="s">
        <v>427</v>
      </c>
      <c r="B90" s="144"/>
      <c r="C90" s="144"/>
      <c r="D90" s="73" t="s">
        <v>455</v>
      </c>
      <c r="E90" s="74" t="s">
        <v>455</v>
      </c>
      <c r="F90" s="75">
        <f>SUM(F91)</f>
        <v>5755.58</v>
      </c>
      <c r="G90" s="76">
        <f>SUM(G91)</f>
        <v>400</v>
      </c>
      <c r="H90" s="74" t="s">
        <v>455</v>
      </c>
      <c r="I90" s="75">
        <f>SUM(I91)</f>
        <v>0</v>
      </c>
      <c r="J90" s="75">
        <f>SUM(J91)</f>
        <v>41958</v>
      </c>
      <c r="K90" s="74" t="s">
        <v>455</v>
      </c>
      <c r="L90" s="74" t="s">
        <v>455</v>
      </c>
    </row>
    <row r="91" spans="1:12" ht="18.75" hidden="1" customHeight="1" x14ac:dyDescent="0.25">
      <c r="A91" s="145" t="s">
        <v>457</v>
      </c>
      <c r="B91" s="146"/>
      <c r="C91" s="147"/>
      <c r="D91" s="72" t="s">
        <v>455</v>
      </c>
      <c r="E91" s="69" t="s">
        <v>455</v>
      </c>
      <c r="F91" s="77">
        <f>SUM(F92:F118)</f>
        <v>5755.58</v>
      </c>
      <c r="G91" s="78">
        <f>SUM(G92:G118)</f>
        <v>400</v>
      </c>
      <c r="H91" s="69" t="s">
        <v>455</v>
      </c>
      <c r="I91" s="77">
        <f>SUM(I92:I118)</f>
        <v>0</v>
      </c>
      <c r="J91" s="77">
        <f>SUM(J92:J118)</f>
        <v>41958</v>
      </c>
      <c r="K91" s="69" t="s">
        <v>455</v>
      </c>
      <c r="L91" s="69" t="s">
        <v>455</v>
      </c>
    </row>
    <row r="92" spans="1:12" ht="18.75" x14ac:dyDescent="0.25">
      <c r="A92" s="71">
        <v>1</v>
      </c>
      <c r="B92" s="79" t="s">
        <v>425</v>
      </c>
      <c r="C92" s="79" t="s">
        <v>349</v>
      </c>
      <c r="D92" s="70">
        <v>1945</v>
      </c>
      <c r="E92" s="80">
        <v>41456</v>
      </c>
      <c r="F92" s="77">
        <v>29.1</v>
      </c>
      <c r="G92" s="78">
        <v>2</v>
      </c>
      <c r="H92" s="80">
        <v>44561</v>
      </c>
      <c r="I92" s="77"/>
      <c r="J92" s="77">
        <v>1271</v>
      </c>
      <c r="K92" s="71" t="s">
        <v>91</v>
      </c>
      <c r="L92" s="69"/>
    </row>
    <row r="93" spans="1:12" ht="18.75" x14ac:dyDescent="0.25">
      <c r="A93" s="71">
        <v>2</v>
      </c>
      <c r="B93" s="79" t="s">
        <v>425</v>
      </c>
      <c r="C93" s="79" t="s">
        <v>395</v>
      </c>
      <c r="D93" s="70">
        <v>1945</v>
      </c>
      <c r="E93" s="80">
        <v>41409</v>
      </c>
      <c r="F93" s="77">
        <v>36.6</v>
      </c>
      <c r="G93" s="78">
        <v>0</v>
      </c>
      <c r="H93" s="80">
        <v>43789</v>
      </c>
      <c r="I93" s="77"/>
      <c r="J93" s="77">
        <v>2574</v>
      </c>
      <c r="K93" s="71" t="s">
        <v>83</v>
      </c>
      <c r="L93" s="69"/>
    </row>
    <row r="94" spans="1:12" ht="18.75" x14ac:dyDescent="0.25">
      <c r="A94" s="71">
        <v>3</v>
      </c>
      <c r="B94" s="79" t="s">
        <v>425</v>
      </c>
      <c r="C94" s="79" t="s">
        <v>350</v>
      </c>
      <c r="D94" s="70">
        <v>1945</v>
      </c>
      <c r="E94" s="80">
        <v>41544</v>
      </c>
      <c r="F94" s="77">
        <v>470.4</v>
      </c>
      <c r="G94" s="78">
        <v>41</v>
      </c>
      <c r="H94" s="80">
        <v>44926</v>
      </c>
      <c r="I94" s="77"/>
      <c r="J94" s="77">
        <v>1143</v>
      </c>
      <c r="K94" s="71" t="s">
        <v>126</v>
      </c>
      <c r="L94" s="69"/>
    </row>
    <row r="95" spans="1:12" ht="18.75" x14ac:dyDescent="0.25">
      <c r="A95" s="71">
        <v>4</v>
      </c>
      <c r="B95" s="79" t="s">
        <v>425</v>
      </c>
      <c r="C95" s="79" t="s">
        <v>396</v>
      </c>
      <c r="D95" s="70">
        <v>1945</v>
      </c>
      <c r="E95" s="80">
        <v>41409</v>
      </c>
      <c r="F95" s="77">
        <v>92.3</v>
      </c>
      <c r="G95" s="78">
        <v>5</v>
      </c>
      <c r="H95" s="80">
        <v>43683</v>
      </c>
      <c r="I95" s="77"/>
      <c r="J95" s="77">
        <v>715</v>
      </c>
      <c r="K95" s="71" t="s">
        <v>78</v>
      </c>
      <c r="L95" s="69"/>
    </row>
    <row r="96" spans="1:12" ht="18.75" x14ac:dyDescent="0.25">
      <c r="A96" s="71">
        <v>5</v>
      </c>
      <c r="B96" s="79" t="s">
        <v>425</v>
      </c>
      <c r="C96" s="112" t="s">
        <v>515</v>
      </c>
      <c r="D96" s="70">
        <v>1945</v>
      </c>
      <c r="E96" s="80">
        <v>41498</v>
      </c>
      <c r="F96" s="77">
        <v>49.1</v>
      </c>
      <c r="G96" s="78">
        <v>1</v>
      </c>
      <c r="H96" s="80">
        <v>44196</v>
      </c>
      <c r="I96" s="77"/>
      <c r="J96" s="77">
        <v>3089</v>
      </c>
      <c r="K96" s="71" t="s">
        <v>110</v>
      </c>
      <c r="L96" s="69"/>
    </row>
    <row r="97" spans="1:12" ht="18.75" x14ac:dyDescent="0.25">
      <c r="A97" s="71">
        <v>6</v>
      </c>
      <c r="B97" s="79" t="s">
        <v>425</v>
      </c>
      <c r="C97" s="79" t="s">
        <v>397</v>
      </c>
      <c r="D97" s="70">
        <v>1945</v>
      </c>
      <c r="E97" s="80">
        <v>41638</v>
      </c>
      <c r="F97" s="77">
        <v>36.5</v>
      </c>
      <c r="G97" s="78">
        <v>1</v>
      </c>
      <c r="H97" s="80">
        <v>43479</v>
      </c>
      <c r="I97" s="77"/>
      <c r="J97" s="77">
        <v>1804</v>
      </c>
      <c r="K97" s="71" t="s">
        <v>510</v>
      </c>
      <c r="L97" s="69"/>
    </row>
    <row r="98" spans="1:12" ht="18.75" x14ac:dyDescent="0.25">
      <c r="A98" s="71">
        <v>7</v>
      </c>
      <c r="B98" s="79" t="s">
        <v>425</v>
      </c>
      <c r="C98" s="79" t="s">
        <v>353</v>
      </c>
      <c r="D98" s="70">
        <v>1945</v>
      </c>
      <c r="E98" s="80">
        <v>41844</v>
      </c>
      <c r="F98" s="77">
        <v>42.2</v>
      </c>
      <c r="G98" s="78">
        <v>0</v>
      </c>
      <c r="H98" s="80">
        <v>45291</v>
      </c>
      <c r="I98" s="77"/>
      <c r="J98" s="77">
        <v>1075</v>
      </c>
      <c r="K98" s="71" t="s">
        <v>248</v>
      </c>
      <c r="L98" s="69"/>
    </row>
    <row r="99" spans="1:12" ht="18.75" x14ac:dyDescent="0.25">
      <c r="A99" s="71">
        <v>8</v>
      </c>
      <c r="B99" s="79" t="s">
        <v>425</v>
      </c>
      <c r="C99" s="112" t="s">
        <v>517</v>
      </c>
      <c r="D99" s="70">
        <v>1945</v>
      </c>
      <c r="E99" s="80">
        <v>41983</v>
      </c>
      <c r="F99" s="77">
        <v>44.4</v>
      </c>
      <c r="G99" s="78">
        <v>2</v>
      </c>
      <c r="H99" s="80">
        <v>44196</v>
      </c>
      <c r="I99" s="77"/>
      <c r="J99" s="77">
        <v>1392</v>
      </c>
      <c r="K99" s="71" t="s">
        <v>263</v>
      </c>
      <c r="L99" s="69"/>
    </row>
    <row r="100" spans="1:12" ht="18.75" x14ac:dyDescent="0.25">
      <c r="A100" s="71">
        <v>9</v>
      </c>
      <c r="B100" s="79" t="s">
        <v>425</v>
      </c>
      <c r="C100" s="112" t="s">
        <v>459</v>
      </c>
      <c r="D100" s="70">
        <v>1975</v>
      </c>
      <c r="E100" s="80">
        <v>41498</v>
      </c>
      <c r="F100" s="77">
        <v>30.7</v>
      </c>
      <c r="G100" s="78">
        <v>3</v>
      </c>
      <c r="H100" s="80">
        <v>43830</v>
      </c>
      <c r="I100" s="77"/>
      <c r="J100" s="77">
        <v>912</v>
      </c>
      <c r="K100" s="71" t="s">
        <v>113</v>
      </c>
      <c r="L100" s="69"/>
    </row>
    <row r="101" spans="1:12" ht="18.75" x14ac:dyDescent="0.25">
      <c r="A101" s="71">
        <v>10</v>
      </c>
      <c r="B101" s="79" t="s">
        <v>425</v>
      </c>
      <c r="C101" s="79" t="s">
        <v>361</v>
      </c>
      <c r="D101" s="70">
        <v>1959</v>
      </c>
      <c r="E101" s="80">
        <v>41578</v>
      </c>
      <c r="F101" s="77">
        <v>277.10000000000002</v>
      </c>
      <c r="G101" s="78">
        <v>21</v>
      </c>
      <c r="H101" s="80">
        <v>44926</v>
      </c>
      <c r="I101" s="77"/>
      <c r="J101" s="77">
        <v>1643</v>
      </c>
      <c r="K101" s="71" t="s">
        <v>144</v>
      </c>
      <c r="L101" s="69"/>
    </row>
    <row r="102" spans="1:12" ht="18.75" x14ac:dyDescent="0.25">
      <c r="A102" s="71">
        <v>11</v>
      </c>
      <c r="B102" s="79" t="s">
        <v>425</v>
      </c>
      <c r="C102" s="112" t="s">
        <v>522</v>
      </c>
      <c r="D102" s="70">
        <v>1954</v>
      </c>
      <c r="E102" s="80">
        <v>41892</v>
      </c>
      <c r="F102" s="77">
        <v>24.4</v>
      </c>
      <c r="G102" s="78">
        <v>2</v>
      </c>
      <c r="H102" s="80">
        <v>44926</v>
      </c>
      <c r="I102" s="77"/>
      <c r="J102" s="77">
        <v>1774</v>
      </c>
      <c r="K102" s="71" t="s">
        <v>257</v>
      </c>
      <c r="L102" s="69"/>
    </row>
    <row r="103" spans="1:12" ht="18.75" x14ac:dyDescent="0.25">
      <c r="A103" s="71">
        <v>12</v>
      </c>
      <c r="B103" s="79" t="s">
        <v>425</v>
      </c>
      <c r="C103" s="79" t="s">
        <v>447</v>
      </c>
      <c r="D103" s="70">
        <v>1945</v>
      </c>
      <c r="E103" s="80">
        <v>41313</v>
      </c>
      <c r="F103" s="77">
        <v>1070.8</v>
      </c>
      <c r="G103" s="78">
        <v>85</v>
      </c>
      <c r="H103" s="80">
        <v>44196</v>
      </c>
      <c r="I103" s="77"/>
      <c r="J103" s="77">
        <v>1808</v>
      </c>
      <c r="K103" s="71" t="s">
        <v>161</v>
      </c>
      <c r="L103" s="69"/>
    </row>
    <row r="104" spans="1:12" ht="18.75" x14ac:dyDescent="0.25">
      <c r="A104" s="71">
        <v>13</v>
      </c>
      <c r="B104" s="79" t="s">
        <v>425</v>
      </c>
      <c r="C104" s="112" t="s">
        <v>542</v>
      </c>
      <c r="D104" s="70">
        <v>1981</v>
      </c>
      <c r="E104" s="80">
        <v>42206</v>
      </c>
      <c r="F104" s="77">
        <v>66.2</v>
      </c>
      <c r="G104" s="78">
        <v>3</v>
      </c>
      <c r="H104" s="80">
        <v>43646</v>
      </c>
      <c r="I104" s="77"/>
      <c r="J104" s="77">
        <v>1980</v>
      </c>
      <c r="K104" s="71" t="s">
        <v>275</v>
      </c>
      <c r="L104" s="69"/>
    </row>
    <row r="105" spans="1:12" ht="18.75" x14ac:dyDescent="0.25">
      <c r="A105" s="71">
        <v>14</v>
      </c>
      <c r="B105" s="79" t="s">
        <v>425</v>
      </c>
      <c r="C105" s="112" t="s">
        <v>543</v>
      </c>
      <c r="D105" s="70">
        <v>1945</v>
      </c>
      <c r="E105" s="80">
        <v>41523</v>
      </c>
      <c r="F105" s="77">
        <v>188.5</v>
      </c>
      <c r="G105" s="78">
        <v>25</v>
      </c>
      <c r="H105" s="80">
        <v>44235</v>
      </c>
      <c r="I105" s="77"/>
      <c r="J105" s="77">
        <v>1100</v>
      </c>
      <c r="K105" s="71" t="s">
        <v>116</v>
      </c>
      <c r="L105" s="69"/>
    </row>
    <row r="106" spans="1:12" ht="18.75" x14ac:dyDescent="0.25">
      <c r="A106" s="71">
        <v>15</v>
      </c>
      <c r="B106" s="79" t="s">
        <v>425</v>
      </c>
      <c r="C106" s="79" t="s">
        <v>398</v>
      </c>
      <c r="D106" s="70">
        <v>1945</v>
      </c>
      <c r="E106" s="80">
        <v>41409</v>
      </c>
      <c r="F106" s="77">
        <v>35.299999999999997</v>
      </c>
      <c r="G106" s="78">
        <v>4</v>
      </c>
      <c r="H106" s="80">
        <v>43830</v>
      </c>
      <c r="I106" s="77"/>
      <c r="J106" s="77">
        <v>2020</v>
      </c>
      <c r="K106" s="71" t="s">
        <v>72</v>
      </c>
      <c r="L106" s="69"/>
    </row>
    <row r="107" spans="1:12" ht="18.75" x14ac:dyDescent="0.25">
      <c r="A107" s="71">
        <v>16</v>
      </c>
      <c r="B107" s="79" t="s">
        <v>425</v>
      </c>
      <c r="C107" s="79" t="s">
        <v>370</v>
      </c>
      <c r="D107" s="70">
        <v>1961</v>
      </c>
      <c r="E107" s="80">
        <v>41771</v>
      </c>
      <c r="F107" s="77">
        <v>44.1</v>
      </c>
      <c r="G107" s="78">
        <v>6</v>
      </c>
      <c r="H107" s="80">
        <v>44926</v>
      </c>
      <c r="I107" s="77"/>
      <c r="J107" s="77">
        <v>1684</v>
      </c>
      <c r="K107" s="71" t="s">
        <v>176</v>
      </c>
      <c r="L107" s="69"/>
    </row>
    <row r="108" spans="1:12" ht="18.75" x14ac:dyDescent="0.25">
      <c r="A108" s="71">
        <v>17</v>
      </c>
      <c r="B108" s="79" t="s">
        <v>425</v>
      </c>
      <c r="C108" s="79" t="s">
        <v>374</v>
      </c>
      <c r="D108" s="70">
        <v>1945</v>
      </c>
      <c r="E108" s="80">
        <v>41409</v>
      </c>
      <c r="F108" s="77">
        <v>32.700000000000003</v>
      </c>
      <c r="G108" s="78">
        <v>0</v>
      </c>
      <c r="H108" s="80">
        <v>43697</v>
      </c>
      <c r="I108" s="77"/>
      <c r="J108" s="77">
        <v>2315</v>
      </c>
      <c r="K108" s="71" t="s">
        <v>511</v>
      </c>
      <c r="L108" s="69"/>
    </row>
    <row r="109" spans="1:12" ht="18.75" x14ac:dyDescent="0.25">
      <c r="A109" s="71">
        <v>18</v>
      </c>
      <c r="B109" s="79" t="s">
        <v>425</v>
      </c>
      <c r="C109" s="79" t="s">
        <v>376</v>
      </c>
      <c r="D109" s="70">
        <v>1945</v>
      </c>
      <c r="E109" s="80">
        <v>41827</v>
      </c>
      <c r="F109" s="77">
        <v>387.6</v>
      </c>
      <c r="G109" s="78">
        <v>17</v>
      </c>
      <c r="H109" s="80">
        <v>45291</v>
      </c>
      <c r="I109" s="77"/>
      <c r="J109" s="77">
        <v>1170</v>
      </c>
      <c r="K109" s="71" t="s">
        <v>228</v>
      </c>
      <c r="L109" s="69"/>
    </row>
    <row r="110" spans="1:12" ht="18.75" x14ac:dyDescent="0.25">
      <c r="A110" s="71">
        <v>19</v>
      </c>
      <c r="B110" s="79" t="s">
        <v>425</v>
      </c>
      <c r="C110" s="79" t="s">
        <v>377</v>
      </c>
      <c r="D110" s="70">
        <v>1945</v>
      </c>
      <c r="E110" s="80">
        <v>42691</v>
      </c>
      <c r="F110" s="77">
        <v>425.3</v>
      </c>
      <c r="G110" s="78">
        <v>18</v>
      </c>
      <c r="H110" s="80">
        <v>45901</v>
      </c>
      <c r="I110" s="77"/>
      <c r="J110" s="77">
        <v>1120</v>
      </c>
      <c r="K110" s="71" t="s">
        <v>343</v>
      </c>
      <c r="L110" s="69"/>
    </row>
    <row r="111" spans="1:12" ht="18.75" x14ac:dyDescent="0.25">
      <c r="A111" s="71">
        <v>20</v>
      </c>
      <c r="B111" s="79" t="s">
        <v>425</v>
      </c>
      <c r="C111" s="112" t="s">
        <v>544</v>
      </c>
      <c r="D111" s="70">
        <v>1961</v>
      </c>
      <c r="E111" s="80">
        <v>41456</v>
      </c>
      <c r="F111" s="77">
        <v>302.89999999999998</v>
      </c>
      <c r="G111" s="78">
        <v>35</v>
      </c>
      <c r="H111" s="80">
        <v>44926</v>
      </c>
      <c r="I111" s="77"/>
      <c r="J111" s="77">
        <v>1336</v>
      </c>
      <c r="K111" s="71" t="s">
        <v>88</v>
      </c>
      <c r="L111" s="69"/>
    </row>
    <row r="112" spans="1:12" ht="18.75" x14ac:dyDescent="0.25">
      <c r="A112" s="71">
        <v>21</v>
      </c>
      <c r="B112" s="79" t="s">
        <v>425</v>
      </c>
      <c r="C112" s="112" t="s">
        <v>545</v>
      </c>
      <c r="D112" s="70">
        <v>1959</v>
      </c>
      <c r="E112" s="80">
        <v>41578</v>
      </c>
      <c r="F112" s="77">
        <v>306.60000000000002</v>
      </c>
      <c r="G112" s="78">
        <v>25</v>
      </c>
      <c r="H112" s="80">
        <v>44926</v>
      </c>
      <c r="I112" s="77"/>
      <c r="J112" s="77">
        <v>1335</v>
      </c>
      <c r="K112" s="71" t="s">
        <v>135</v>
      </c>
      <c r="L112" s="69"/>
    </row>
    <row r="113" spans="1:12" ht="18.75" x14ac:dyDescent="0.25">
      <c r="A113" s="71">
        <v>22</v>
      </c>
      <c r="B113" s="79" t="s">
        <v>425</v>
      </c>
      <c r="C113" s="79" t="s">
        <v>382</v>
      </c>
      <c r="D113" s="70">
        <v>1945</v>
      </c>
      <c r="E113" s="80">
        <v>41827</v>
      </c>
      <c r="F113" s="77">
        <v>54.1</v>
      </c>
      <c r="G113" s="78">
        <v>0</v>
      </c>
      <c r="H113" s="80">
        <v>45291</v>
      </c>
      <c r="I113" s="77"/>
      <c r="J113" s="77">
        <v>1016</v>
      </c>
      <c r="K113" s="71" t="s">
        <v>239</v>
      </c>
      <c r="L113" s="69"/>
    </row>
    <row r="114" spans="1:12" ht="18.75" x14ac:dyDescent="0.25">
      <c r="A114" s="71">
        <v>23</v>
      </c>
      <c r="B114" s="79" t="s">
        <v>425</v>
      </c>
      <c r="C114" s="112" t="s">
        <v>546</v>
      </c>
      <c r="D114" s="70">
        <v>1945</v>
      </c>
      <c r="E114" s="80">
        <v>41313</v>
      </c>
      <c r="F114" s="77">
        <v>1136.18</v>
      </c>
      <c r="G114" s="78">
        <v>58</v>
      </c>
      <c r="H114" s="80">
        <v>44926</v>
      </c>
      <c r="I114" s="77"/>
      <c r="J114" s="77">
        <v>3165</v>
      </c>
      <c r="K114" s="71" t="s">
        <v>68</v>
      </c>
      <c r="L114" s="69"/>
    </row>
    <row r="115" spans="1:12" ht="18.75" x14ac:dyDescent="0.25">
      <c r="A115" s="71">
        <v>24</v>
      </c>
      <c r="B115" s="79" t="s">
        <v>425</v>
      </c>
      <c r="C115" s="112" t="s">
        <v>535</v>
      </c>
      <c r="D115" s="70">
        <v>1945</v>
      </c>
      <c r="E115" s="80">
        <v>41456</v>
      </c>
      <c r="F115" s="77">
        <v>39.200000000000003</v>
      </c>
      <c r="G115" s="78">
        <v>4</v>
      </c>
      <c r="H115" s="80">
        <v>44561</v>
      </c>
      <c r="I115" s="77"/>
      <c r="J115" s="77">
        <v>1954</v>
      </c>
      <c r="K115" s="71" t="s">
        <v>104</v>
      </c>
      <c r="L115" s="69"/>
    </row>
    <row r="116" spans="1:12" ht="18.75" x14ac:dyDescent="0.25">
      <c r="A116" s="71">
        <v>25</v>
      </c>
      <c r="B116" s="79" t="s">
        <v>425</v>
      </c>
      <c r="C116" s="79" t="s">
        <v>389</v>
      </c>
      <c r="D116" s="70">
        <v>1945</v>
      </c>
      <c r="E116" s="80">
        <v>41789</v>
      </c>
      <c r="F116" s="77">
        <v>51.3</v>
      </c>
      <c r="G116" s="78">
        <v>3</v>
      </c>
      <c r="H116" s="80">
        <v>44926</v>
      </c>
      <c r="I116" s="77"/>
      <c r="J116" s="77">
        <v>613</v>
      </c>
      <c r="K116" s="71" t="s">
        <v>200</v>
      </c>
      <c r="L116" s="69"/>
    </row>
    <row r="117" spans="1:12" ht="18.75" x14ac:dyDescent="0.25">
      <c r="A117" s="71">
        <v>26</v>
      </c>
      <c r="B117" s="79" t="s">
        <v>425</v>
      </c>
      <c r="C117" s="79" t="s">
        <v>392</v>
      </c>
      <c r="D117" s="70">
        <v>1954</v>
      </c>
      <c r="E117" s="80">
        <v>41544</v>
      </c>
      <c r="F117" s="77">
        <v>172.4</v>
      </c>
      <c r="G117" s="78">
        <v>14</v>
      </c>
      <c r="H117" s="80">
        <v>44926</v>
      </c>
      <c r="I117" s="77"/>
      <c r="J117" s="77">
        <v>800</v>
      </c>
      <c r="K117" s="71" t="s">
        <v>132</v>
      </c>
      <c r="L117" s="69"/>
    </row>
    <row r="118" spans="1:12" ht="18.75" x14ac:dyDescent="0.25">
      <c r="A118" s="71">
        <v>27</v>
      </c>
      <c r="B118" s="79" t="s">
        <v>425</v>
      </c>
      <c r="C118" s="112" t="s">
        <v>547</v>
      </c>
      <c r="D118" s="70">
        <v>1954</v>
      </c>
      <c r="E118" s="80">
        <v>41638</v>
      </c>
      <c r="F118" s="77">
        <v>309.60000000000002</v>
      </c>
      <c r="G118" s="78">
        <v>25</v>
      </c>
      <c r="H118" s="80">
        <v>44926</v>
      </c>
      <c r="I118" s="77"/>
      <c r="J118" s="77">
        <v>1150</v>
      </c>
      <c r="K118" s="71" t="s">
        <v>158</v>
      </c>
      <c r="L118" s="69"/>
    </row>
  </sheetData>
  <sheetProtection formatCells="0" formatColumns="0" formatRows="0" insertColumns="0" insertRows="0" insertHyperlinks="0" deleteColumns="0" deleteRows="0" sort="0" autoFilter="0" pivotTables="0"/>
  <mergeCells count="19">
    <mergeCell ref="G2:H2"/>
    <mergeCell ref="I9:I10"/>
    <mergeCell ref="J9:L9"/>
    <mergeCell ref="K10:K11"/>
    <mergeCell ref="L10:L11"/>
    <mergeCell ref="A15:C15"/>
    <mergeCell ref="A90:C90"/>
    <mergeCell ref="A91:C91"/>
    <mergeCell ref="B7:G7"/>
    <mergeCell ref="G6:H6"/>
    <mergeCell ref="A13:C13"/>
    <mergeCell ref="A14:C14"/>
    <mergeCell ref="A9:A11"/>
    <mergeCell ref="B9:B11"/>
    <mergeCell ref="C9:C11"/>
    <mergeCell ref="D9:D10"/>
    <mergeCell ref="E9:E10"/>
    <mergeCell ref="F9:G10"/>
    <mergeCell ref="H9:H10"/>
  </mergeCells>
  <pageMargins left="1.1811023622047245" right="0.39370078740157483" top="0.78740157480314965" bottom="0.78740157480314965" header="0" footer="0"/>
  <pageSetup paperSize="9" scale="55" fitToHeight="0" orientation="landscape" useFirstPageNumber="1" r:id="rId1"/>
  <headerFooter differentFirst="1" scaleWithDoc="0">
    <oddHeader>&amp;C&amp;"Times New Roman,обычный"&amp;P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D22"/>
  <sheetViews>
    <sheetView view="pageBreakPreview" topLeftCell="D1" zoomScale="50" zoomScaleNormal="60" zoomScaleSheetLayoutView="50" zoomScalePageLayoutView="70" workbookViewId="0">
      <selection activeCell="W1" sqref="W1:X2"/>
    </sheetView>
  </sheetViews>
  <sheetFormatPr defaultColWidth="9.140625" defaultRowHeight="15" x14ac:dyDescent="0.25"/>
  <cols>
    <col min="1" max="1" width="5" style="25" customWidth="1"/>
    <col min="2" max="2" width="50.7109375" style="25" customWidth="1"/>
    <col min="3" max="3" width="20.7109375" style="25" customWidth="1"/>
    <col min="4" max="4" width="26.42578125" style="25" customWidth="1"/>
    <col min="5" max="6" width="20.7109375" style="25" customWidth="1"/>
    <col min="7" max="7" width="23.85546875" style="25" customWidth="1"/>
    <col min="8" max="9" width="20.7109375" style="25" hidden="1" customWidth="1"/>
    <col min="10" max="10" width="24.42578125" style="25" hidden="1" customWidth="1"/>
    <col min="11" max="11" width="20.7109375" style="25" hidden="1" customWidth="1"/>
    <col min="12" max="12" width="24.5703125" style="25" hidden="1" customWidth="1"/>
    <col min="13" max="13" width="20.7109375" style="25" hidden="1" customWidth="1"/>
    <col min="14" max="14" width="23.28515625" style="25" customWidth="1"/>
    <col min="15" max="15" width="25.28515625" style="25" customWidth="1"/>
    <col min="16" max="16" width="24.140625" style="25" customWidth="1"/>
    <col min="17" max="17" width="20.7109375" style="25" hidden="1" customWidth="1"/>
    <col min="18" max="18" width="19.5703125" style="25" hidden="1" customWidth="1"/>
    <col min="19" max="19" width="25.28515625" style="25" customWidth="1"/>
    <col min="20" max="20" width="24.5703125" style="25" customWidth="1"/>
    <col min="21" max="21" width="26.5703125" style="29" customWidth="1"/>
    <col min="22" max="22" width="22.28515625" style="29" customWidth="1"/>
    <col min="23" max="23" width="23.140625" style="29" customWidth="1"/>
    <col min="24" max="24" width="28" style="29" customWidth="1"/>
    <col min="25" max="29" width="0" style="29" hidden="1" customWidth="1"/>
    <col min="30" max="16384" width="9.140625" style="29"/>
  </cols>
  <sheetData>
    <row r="1" spans="1:30" ht="54" customHeight="1" x14ac:dyDescent="0.65">
      <c r="D1" s="26"/>
      <c r="E1" s="27"/>
      <c r="F1" s="27"/>
      <c r="I1" s="28"/>
      <c r="J1" s="28"/>
      <c r="O1" s="28"/>
      <c r="P1" s="28"/>
      <c r="Q1" s="107" t="s">
        <v>418</v>
      </c>
      <c r="R1" s="107"/>
      <c r="S1" s="107"/>
      <c r="T1" s="113"/>
      <c r="U1" s="113"/>
      <c r="W1" s="160" t="s">
        <v>549</v>
      </c>
      <c r="X1" s="161"/>
    </row>
    <row r="2" spans="1:30" ht="93" customHeight="1" x14ac:dyDescent="0.3">
      <c r="I2" s="28"/>
      <c r="J2" s="28"/>
      <c r="Q2" s="108" t="s">
        <v>498</v>
      </c>
      <c r="R2" s="108"/>
      <c r="S2" s="108"/>
      <c r="T2" s="108"/>
      <c r="U2" s="108"/>
      <c r="W2" s="161"/>
      <c r="X2" s="161"/>
    </row>
    <row r="3" spans="1:30" customFormat="1" ht="51.75" customHeight="1" x14ac:dyDescent="0.25">
      <c r="A3" s="182" t="s">
        <v>499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06"/>
    </row>
    <row r="4" spans="1:30" customFormat="1" ht="57" customHeight="1" x14ac:dyDescent="0.25">
      <c r="A4" s="162" t="s">
        <v>460</v>
      </c>
      <c r="B4" s="162" t="s">
        <v>421</v>
      </c>
      <c r="C4" s="183" t="s">
        <v>448</v>
      </c>
      <c r="D4" s="179" t="s">
        <v>461</v>
      </c>
      <c r="E4" s="165" t="s">
        <v>462</v>
      </c>
      <c r="F4" s="171"/>
      <c r="G4" s="171"/>
      <c r="H4" s="171"/>
      <c r="I4" s="171"/>
      <c r="J4" s="171"/>
      <c r="K4" s="171"/>
      <c r="L4" s="171"/>
      <c r="M4" s="166"/>
      <c r="N4" s="176" t="s">
        <v>463</v>
      </c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8"/>
      <c r="AD4" s="106"/>
    </row>
    <row r="5" spans="1:30" customFormat="1" ht="48" customHeight="1" x14ac:dyDescent="0.25">
      <c r="A5" s="163"/>
      <c r="B5" s="163"/>
      <c r="C5" s="184"/>
      <c r="D5" s="180"/>
      <c r="E5" s="162" t="s">
        <v>464</v>
      </c>
      <c r="F5" s="185" t="s">
        <v>410</v>
      </c>
      <c r="G5" s="185"/>
      <c r="H5" s="185"/>
      <c r="I5" s="185"/>
      <c r="J5" s="185"/>
      <c r="K5" s="185"/>
      <c r="L5" s="185"/>
      <c r="M5" s="185"/>
      <c r="N5" s="165" t="s">
        <v>464</v>
      </c>
      <c r="O5" s="171"/>
      <c r="P5" s="166"/>
      <c r="Q5" s="174" t="s">
        <v>410</v>
      </c>
      <c r="R5" s="175"/>
      <c r="S5" s="175"/>
      <c r="T5" s="175"/>
      <c r="U5" s="175"/>
      <c r="V5" s="175"/>
      <c r="W5" s="175"/>
      <c r="X5" s="175"/>
      <c r="Y5" s="175"/>
      <c r="Z5" s="186" t="s">
        <v>490</v>
      </c>
      <c r="AA5" s="186"/>
      <c r="AB5" s="186"/>
      <c r="AC5" s="186"/>
      <c r="AD5" s="106"/>
    </row>
    <row r="6" spans="1:30" customFormat="1" ht="39.75" customHeight="1" x14ac:dyDescent="0.25">
      <c r="A6" s="163"/>
      <c r="B6" s="163"/>
      <c r="C6" s="184"/>
      <c r="D6" s="180"/>
      <c r="E6" s="163"/>
      <c r="F6" s="165" t="s">
        <v>465</v>
      </c>
      <c r="G6" s="171"/>
      <c r="H6" s="171"/>
      <c r="I6" s="166"/>
      <c r="J6" s="165" t="s">
        <v>466</v>
      </c>
      <c r="K6" s="166"/>
      <c r="L6" s="162" t="s">
        <v>467</v>
      </c>
      <c r="M6" s="162" t="s">
        <v>491</v>
      </c>
      <c r="N6" s="167"/>
      <c r="O6" s="172"/>
      <c r="P6" s="168"/>
      <c r="Q6" s="165" t="s">
        <v>468</v>
      </c>
      <c r="R6" s="166"/>
      <c r="S6" s="164" t="s">
        <v>469</v>
      </c>
      <c r="T6" s="164"/>
      <c r="U6" s="164"/>
      <c r="V6" s="164"/>
      <c r="W6" s="167" t="s">
        <v>470</v>
      </c>
      <c r="X6" s="168"/>
      <c r="Y6" s="162" t="s">
        <v>492</v>
      </c>
      <c r="Z6" s="179" t="s">
        <v>493</v>
      </c>
      <c r="AA6" s="179" t="s">
        <v>494</v>
      </c>
      <c r="AB6" s="179" t="s">
        <v>495</v>
      </c>
      <c r="AC6" s="179" t="s">
        <v>496</v>
      </c>
      <c r="AD6" s="106"/>
    </row>
    <row r="7" spans="1:30" customFormat="1" ht="34.5" customHeight="1" x14ac:dyDescent="0.25">
      <c r="A7" s="163"/>
      <c r="B7" s="163"/>
      <c r="C7" s="184"/>
      <c r="D7" s="180"/>
      <c r="E7" s="163"/>
      <c r="F7" s="167"/>
      <c r="G7" s="172"/>
      <c r="H7" s="172"/>
      <c r="I7" s="168"/>
      <c r="J7" s="167"/>
      <c r="K7" s="168"/>
      <c r="L7" s="163"/>
      <c r="M7" s="163"/>
      <c r="N7" s="167"/>
      <c r="O7" s="172"/>
      <c r="P7" s="168"/>
      <c r="Q7" s="167"/>
      <c r="R7" s="168"/>
      <c r="S7" s="165" t="s">
        <v>400</v>
      </c>
      <c r="T7" s="166"/>
      <c r="U7" s="165" t="s">
        <v>401</v>
      </c>
      <c r="V7" s="166"/>
      <c r="W7" s="167"/>
      <c r="X7" s="168"/>
      <c r="Y7" s="163"/>
      <c r="Z7" s="180"/>
      <c r="AA7" s="180"/>
      <c r="AB7" s="180"/>
      <c r="AC7" s="180"/>
      <c r="AD7" s="106"/>
    </row>
    <row r="8" spans="1:30" customFormat="1" ht="36.75" customHeight="1" x14ac:dyDescent="0.25">
      <c r="A8" s="163"/>
      <c r="B8" s="163"/>
      <c r="C8" s="184"/>
      <c r="D8" s="180"/>
      <c r="E8" s="164"/>
      <c r="F8" s="169"/>
      <c r="G8" s="173"/>
      <c r="H8" s="173"/>
      <c r="I8" s="170"/>
      <c r="J8" s="169"/>
      <c r="K8" s="170"/>
      <c r="L8" s="164"/>
      <c r="M8" s="164"/>
      <c r="N8" s="169"/>
      <c r="O8" s="173"/>
      <c r="P8" s="170"/>
      <c r="Q8" s="169"/>
      <c r="R8" s="170"/>
      <c r="S8" s="169"/>
      <c r="T8" s="170"/>
      <c r="U8" s="169"/>
      <c r="V8" s="170"/>
      <c r="W8" s="169"/>
      <c r="X8" s="170"/>
      <c r="Y8" s="164"/>
      <c r="Z8" s="181"/>
      <c r="AA8" s="181"/>
      <c r="AB8" s="181"/>
      <c r="AC8" s="181"/>
      <c r="AD8" s="106"/>
    </row>
    <row r="9" spans="1:30" customFormat="1" ht="210.75" customHeight="1" x14ac:dyDescent="0.25">
      <c r="A9" s="163"/>
      <c r="B9" s="163"/>
      <c r="C9" s="184"/>
      <c r="D9" s="181"/>
      <c r="E9" s="81" t="s">
        <v>471</v>
      </c>
      <c r="F9" s="81" t="s">
        <v>471</v>
      </c>
      <c r="G9" s="81" t="s">
        <v>472</v>
      </c>
      <c r="H9" s="82" t="s">
        <v>473</v>
      </c>
      <c r="I9" s="82" t="s">
        <v>474</v>
      </c>
      <c r="J9" s="81" t="s">
        <v>471</v>
      </c>
      <c r="K9" s="82" t="s">
        <v>475</v>
      </c>
      <c r="L9" s="81" t="s">
        <v>471</v>
      </c>
      <c r="M9" s="81" t="s">
        <v>477</v>
      </c>
      <c r="N9" s="81" t="s">
        <v>471</v>
      </c>
      <c r="O9" s="81" t="s">
        <v>476</v>
      </c>
      <c r="P9" s="81" t="s">
        <v>477</v>
      </c>
      <c r="Q9" s="81" t="s">
        <v>476</v>
      </c>
      <c r="R9" s="81" t="s">
        <v>477</v>
      </c>
      <c r="S9" s="81" t="s">
        <v>476</v>
      </c>
      <c r="T9" s="81" t="s">
        <v>477</v>
      </c>
      <c r="U9" s="81" t="s">
        <v>476</v>
      </c>
      <c r="V9" s="81" t="s">
        <v>477</v>
      </c>
      <c r="W9" s="81" t="s">
        <v>476</v>
      </c>
      <c r="X9" s="81" t="s">
        <v>477</v>
      </c>
      <c r="Y9" s="81" t="s">
        <v>477</v>
      </c>
      <c r="Z9" s="82" t="s">
        <v>497</v>
      </c>
      <c r="AA9" s="82" t="s">
        <v>497</v>
      </c>
      <c r="AB9" s="82" t="s">
        <v>497</v>
      </c>
      <c r="AC9" s="82" t="s">
        <v>497</v>
      </c>
      <c r="AD9" s="106"/>
    </row>
    <row r="10" spans="1:30" customFormat="1" ht="20.25" customHeight="1" x14ac:dyDescent="0.25">
      <c r="A10" s="164"/>
      <c r="B10" s="164"/>
      <c r="C10" s="66" t="s">
        <v>345</v>
      </c>
      <c r="D10" s="83" t="s">
        <v>449</v>
      </c>
      <c r="E10" s="66" t="s">
        <v>345</v>
      </c>
      <c r="F10" s="66" t="s">
        <v>345</v>
      </c>
      <c r="G10" s="68" t="s">
        <v>449</v>
      </c>
      <c r="H10" s="83" t="s">
        <v>449</v>
      </c>
      <c r="I10" s="83" t="s">
        <v>449</v>
      </c>
      <c r="J10" s="68" t="s">
        <v>345</v>
      </c>
      <c r="K10" s="83" t="s">
        <v>449</v>
      </c>
      <c r="L10" s="66" t="s">
        <v>345</v>
      </c>
      <c r="M10" s="66" t="s">
        <v>449</v>
      </c>
      <c r="N10" s="66" t="s">
        <v>345</v>
      </c>
      <c r="O10" s="66" t="s">
        <v>345</v>
      </c>
      <c r="P10" s="68" t="s">
        <v>449</v>
      </c>
      <c r="Q10" s="67" t="s">
        <v>442</v>
      </c>
      <c r="R10" s="67" t="s">
        <v>449</v>
      </c>
      <c r="S10" s="66" t="s">
        <v>345</v>
      </c>
      <c r="T10" s="67" t="s">
        <v>449</v>
      </c>
      <c r="U10" s="66" t="s">
        <v>345</v>
      </c>
      <c r="V10" s="66" t="s">
        <v>449</v>
      </c>
      <c r="W10" s="66" t="s">
        <v>345</v>
      </c>
      <c r="X10" s="66" t="s">
        <v>449</v>
      </c>
      <c r="Y10" s="66" t="s">
        <v>449</v>
      </c>
      <c r="Z10" s="104" t="s">
        <v>442</v>
      </c>
      <c r="AA10" s="104" t="s">
        <v>442</v>
      </c>
      <c r="AB10" s="104" t="s">
        <v>442</v>
      </c>
      <c r="AC10" s="104" t="s">
        <v>442</v>
      </c>
      <c r="AD10" s="106"/>
    </row>
    <row r="11" spans="1:30" customFormat="1" ht="20.25" customHeight="1" x14ac:dyDescent="0.25">
      <c r="A11" s="66">
        <v>1</v>
      </c>
      <c r="B11" s="67">
        <v>2</v>
      </c>
      <c r="C11" s="67">
        <v>3</v>
      </c>
      <c r="D11" s="84">
        <v>4</v>
      </c>
      <c r="E11" s="67">
        <v>5</v>
      </c>
      <c r="F11" s="67">
        <v>6</v>
      </c>
      <c r="G11" s="67">
        <v>7</v>
      </c>
      <c r="H11" s="84">
        <v>8</v>
      </c>
      <c r="I11" s="84">
        <v>9</v>
      </c>
      <c r="J11" s="67">
        <v>10</v>
      </c>
      <c r="K11" s="84">
        <v>11</v>
      </c>
      <c r="L11" s="67">
        <v>12</v>
      </c>
      <c r="M11" s="103">
        <v>13</v>
      </c>
      <c r="N11" s="67">
        <v>14</v>
      </c>
      <c r="O11" s="67">
        <v>15</v>
      </c>
      <c r="P11" s="67">
        <v>16</v>
      </c>
      <c r="Q11" s="67">
        <v>17</v>
      </c>
      <c r="R11" s="67">
        <v>18</v>
      </c>
      <c r="S11" s="67">
        <v>19</v>
      </c>
      <c r="T11" s="67">
        <v>20</v>
      </c>
      <c r="U11" s="67">
        <v>21</v>
      </c>
      <c r="V11" s="67">
        <v>22</v>
      </c>
      <c r="W11" s="67">
        <v>23</v>
      </c>
      <c r="X11" s="67">
        <v>24</v>
      </c>
      <c r="Y11" s="66">
        <v>25</v>
      </c>
      <c r="Z11" s="84">
        <v>26</v>
      </c>
      <c r="AA11" s="84">
        <v>27</v>
      </c>
      <c r="AB11" s="84">
        <v>28</v>
      </c>
      <c r="AC11" s="84">
        <v>29</v>
      </c>
      <c r="AD11" s="106"/>
    </row>
    <row r="12" spans="1:30" customFormat="1" ht="114.75" customHeight="1" x14ac:dyDescent="0.25">
      <c r="A12" s="66"/>
      <c r="B12" s="56" t="s">
        <v>553</v>
      </c>
      <c r="C12" s="85">
        <f t="shared" ref="C12:AC12" si="0">SUM(C13,C15,C17,C19,C21)</f>
        <v>28547.279999999999</v>
      </c>
      <c r="D12" s="85">
        <f t="shared" si="0"/>
        <v>1939833728.3600001</v>
      </c>
      <c r="E12" s="85">
        <f t="shared" si="0"/>
        <v>1987.5</v>
      </c>
      <c r="F12" s="85">
        <f t="shared" si="0"/>
        <v>1987.5</v>
      </c>
      <c r="G12" s="85">
        <f t="shared" si="0"/>
        <v>134472543.74000001</v>
      </c>
      <c r="H12" s="86">
        <f t="shared" si="0"/>
        <v>0</v>
      </c>
      <c r="I12" s="86">
        <f t="shared" si="0"/>
        <v>0</v>
      </c>
      <c r="J12" s="85">
        <f t="shared" si="0"/>
        <v>0</v>
      </c>
      <c r="K12" s="86">
        <f t="shared" si="0"/>
        <v>0</v>
      </c>
      <c r="L12" s="85">
        <f t="shared" si="0"/>
        <v>0</v>
      </c>
      <c r="M12" s="85">
        <f t="shared" si="0"/>
        <v>0</v>
      </c>
      <c r="N12" s="87">
        <f t="shared" si="0"/>
        <v>26559.78</v>
      </c>
      <c r="O12" s="87">
        <f t="shared" si="0"/>
        <v>31887.919999999998</v>
      </c>
      <c r="P12" s="87">
        <f t="shared" si="0"/>
        <v>1805361184.6199999</v>
      </c>
      <c r="Q12" s="87">
        <f t="shared" si="0"/>
        <v>0</v>
      </c>
      <c r="R12" s="85">
        <f t="shared" si="0"/>
        <v>0</v>
      </c>
      <c r="S12" s="85">
        <f t="shared" si="0"/>
        <v>21895.32</v>
      </c>
      <c r="T12" s="85">
        <f t="shared" si="0"/>
        <v>1234522067.2399998</v>
      </c>
      <c r="U12" s="85">
        <f t="shared" si="0"/>
        <v>5810.7</v>
      </c>
      <c r="V12" s="87">
        <f t="shared" si="0"/>
        <v>319394067.38</v>
      </c>
      <c r="W12" s="87">
        <f t="shared" si="0"/>
        <v>4181.8999999999996</v>
      </c>
      <c r="X12" s="87">
        <f t="shared" si="0"/>
        <v>251445050</v>
      </c>
      <c r="Y12" s="87">
        <f t="shared" si="0"/>
        <v>0</v>
      </c>
      <c r="Z12" s="86">
        <f t="shared" si="0"/>
        <v>0</v>
      </c>
      <c r="AA12" s="86">
        <f t="shared" si="0"/>
        <v>0</v>
      </c>
      <c r="AB12" s="105">
        <f t="shared" si="0"/>
        <v>0</v>
      </c>
      <c r="AC12" s="105">
        <f t="shared" si="0"/>
        <v>0</v>
      </c>
      <c r="AD12" s="106"/>
    </row>
    <row r="13" spans="1:30" customFormat="1" ht="24.75" customHeight="1" x14ac:dyDescent="0.25">
      <c r="A13" s="66">
        <v>1</v>
      </c>
      <c r="B13" s="56" t="s">
        <v>402</v>
      </c>
      <c r="C13" s="85">
        <f t="shared" ref="C13:AC13" si="1">SUM(C14)</f>
        <v>2134</v>
      </c>
      <c r="D13" s="85">
        <f t="shared" si="1"/>
        <v>159931100</v>
      </c>
      <c r="E13" s="85">
        <f t="shared" si="1"/>
        <v>0</v>
      </c>
      <c r="F13" s="85">
        <f t="shared" si="1"/>
        <v>0</v>
      </c>
      <c r="G13" s="85">
        <f t="shared" si="1"/>
        <v>0</v>
      </c>
      <c r="H13" s="86">
        <f t="shared" si="1"/>
        <v>0</v>
      </c>
      <c r="I13" s="86">
        <f t="shared" si="1"/>
        <v>0</v>
      </c>
      <c r="J13" s="85">
        <f t="shared" si="1"/>
        <v>0</v>
      </c>
      <c r="K13" s="86">
        <f t="shared" si="1"/>
        <v>0</v>
      </c>
      <c r="L13" s="85">
        <f t="shared" si="1"/>
        <v>0</v>
      </c>
      <c r="M13" s="85">
        <f t="shared" si="1"/>
        <v>0</v>
      </c>
      <c r="N13" s="87">
        <f t="shared" si="1"/>
        <v>2134</v>
      </c>
      <c r="O13" s="87">
        <f t="shared" si="1"/>
        <v>3139.2200000000003</v>
      </c>
      <c r="P13" s="87">
        <f t="shared" si="1"/>
        <v>159931100</v>
      </c>
      <c r="Q13" s="87">
        <f t="shared" si="1"/>
        <v>0</v>
      </c>
      <c r="R13" s="85">
        <f t="shared" si="1"/>
        <v>0</v>
      </c>
      <c r="S13" s="85">
        <f t="shared" si="1"/>
        <v>1729.02</v>
      </c>
      <c r="T13" s="85">
        <f t="shared" si="1"/>
        <v>88510800</v>
      </c>
      <c r="U13" s="85">
        <f t="shared" si="1"/>
        <v>0</v>
      </c>
      <c r="V13" s="87">
        <f t="shared" si="1"/>
        <v>0</v>
      </c>
      <c r="W13" s="87">
        <f t="shared" si="1"/>
        <v>1410.2</v>
      </c>
      <c r="X13" s="87">
        <f t="shared" si="1"/>
        <v>71420300</v>
      </c>
      <c r="Y13" s="87">
        <f t="shared" si="1"/>
        <v>0</v>
      </c>
      <c r="Z13" s="86">
        <f t="shared" si="1"/>
        <v>0</v>
      </c>
      <c r="AA13" s="86">
        <f t="shared" si="1"/>
        <v>0</v>
      </c>
      <c r="AB13" s="105">
        <f t="shared" si="1"/>
        <v>0</v>
      </c>
      <c r="AC13" s="105">
        <f t="shared" si="1"/>
        <v>0</v>
      </c>
      <c r="AD13" s="106"/>
    </row>
    <row r="14" spans="1:30" customFormat="1" ht="40.5" x14ac:dyDescent="0.25">
      <c r="A14" s="66"/>
      <c r="B14" s="56" t="s">
        <v>551</v>
      </c>
      <c r="C14" s="85">
        <v>2134</v>
      </c>
      <c r="D14" s="85">
        <f>G14+H14+I14+K14+M14+P14</f>
        <v>159931100</v>
      </c>
      <c r="E14" s="85">
        <f>F14+J14+L14</f>
        <v>0</v>
      </c>
      <c r="F14" s="85">
        <v>0</v>
      </c>
      <c r="G14" s="85">
        <v>0</v>
      </c>
      <c r="H14" s="86">
        <v>0</v>
      </c>
      <c r="I14" s="86">
        <v>0</v>
      </c>
      <c r="J14" s="85">
        <v>0</v>
      </c>
      <c r="K14" s="86">
        <v>0</v>
      </c>
      <c r="L14" s="85">
        <v>0</v>
      </c>
      <c r="M14" s="85">
        <v>0</v>
      </c>
      <c r="N14" s="85">
        <f>C14-E14</f>
        <v>2134</v>
      </c>
      <c r="O14" s="85">
        <f>Q14+S14+U14+W14</f>
        <v>3139.2200000000003</v>
      </c>
      <c r="P14" s="85">
        <f>R14+T14+V14+X14+Y14</f>
        <v>159931100</v>
      </c>
      <c r="Q14" s="85">
        <v>0</v>
      </c>
      <c r="R14" s="85">
        <v>0</v>
      </c>
      <c r="S14" s="85">
        <v>1729.02</v>
      </c>
      <c r="T14" s="85">
        <v>88510800</v>
      </c>
      <c r="U14" s="85">
        <v>0</v>
      </c>
      <c r="V14" s="85">
        <v>0</v>
      </c>
      <c r="W14" s="85">
        <v>1410.2</v>
      </c>
      <c r="X14" s="85">
        <v>71420300</v>
      </c>
      <c r="Y14" s="85">
        <v>0</v>
      </c>
      <c r="Z14" s="86">
        <v>0</v>
      </c>
      <c r="AA14" s="86">
        <v>0</v>
      </c>
      <c r="AB14" s="86">
        <v>0</v>
      </c>
      <c r="AC14" s="86">
        <v>0</v>
      </c>
      <c r="AD14" s="106"/>
    </row>
    <row r="15" spans="1:30" customFormat="1" ht="24.75" customHeight="1" x14ac:dyDescent="0.25">
      <c r="A15" s="66">
        <v>2</v>
      </c>
      <c r="B15" s="56" t="s">
        <v>403</v>
      </c>
      <c r="C15" s="85">
        <f t="shared" ref="C15:AC15" si="2">SUM(C16)</f>
        <v>3920.77</v>
      </c>
      <c r="D15" s="85">
        <f t="shared" si="2"/>
        <v>262308717.38</v>
      </c>
      <c r="E15" s="85">
        <f t="shared" si="2"/>
        <v>201.7</v>
      </c>
      <c r="F15" s="85">
        <f t="shared" si="2"/>
        <v>201.7</v>
      </c>
      <c r="G15" s="85">
        <f t="shared" si="2"/>
        <v>7055400</v>
      </c>
      <c r="H15" s="86">
        <f t="shared" si="2"/>
        <v>0</v>
      </c>
      <c r="I15" s="86">
        <f t="shared" si="2"/>
        <v>0</v>
      </c>
      <c r="J15" s="85">
        <f t="shared" si="2"/>
        <v>0</v>
      </c>
      <c r="K15" s="86">
        <f t="shared" si="2"/>
        <v>0</v>
      </c>
      <c r="L15" s="85">
        <f t="shared" si="2"/>
        <v>0</v>
      </c>
      <c r="M15" s="85">
        <f t="shared" si="2"/>
        <v>0</v>
      </c>
      <c r="N15" s="87">
        <f t="shared" si="2"/>
        <v>3719.07</v>
      </c>
      <c r="O15" s="87">
        <f t="shared" si="2"/>
        <v>4823</v>
      </c>
      <c r="P15" s="87">
        <f t="shared" si="2"/>
        <v>255253317.38</v>
      </c>
      <c r="Q15" s="87">
        <f t="shared" si="2"/>
        <v>0</v>
      </c>
      <c r="R15" s="85">
        <f t="shared" si="2"/>
        <v>0</v>
      </c>
      <c r="S15" s="85">
        <f t="shared" si="2"/>
        <v>0</v>
      </c>
      <c r="T15" s="85">
        <f t="shared" si="2"/>
        <v>0</v>
      </c>
      <c r="U15" s="85">
        <f t="shared" si="2"/>
        <v>4823</v>
      </c>
      <c r="V15" s="87">
        <f t="shared" si="2"/>
        <v>255253317.38</v>
      </c>
      <c r="W15" s="87">
        <f t="shared" si="2"/>
        <v>0</v>
      </c>
      <c r="X15" s="87">
        <f t="shared" si="2"/>
        <v>0</v>
      </c>
      <c r="Y15" s="87">
        <f t="shared" si="2"/>
        <v>0</v>
      </c>
      <c r="Z15" s="86">
        <f t="shared" si="2"/>
        <v>0</v>
      </c>
      <c r="AA15" s="86">
        <f t="shared" si="2"/>
        <v>0</v>
      </c>
      <c r="AB15" s="105">
        <f t="shared" si="2"/>
        <v>0</v>
      </c>
      <c r="AC15" s="105">
        <f t="shared" si="2"/>
        <v>0</v>
      </c>
      <c r="AD15" s="106"/>
    </row>
    <row r="16" spans="1:30" customFormat="1" ht="40.5" x14ac:dyDescent="0.25">
      <c r="A16" s="66"/>
      <c r="B16" s="56" t="s">
        <v>551</v>
      </c>
      <c r="C16" s="85">
        <v>3920.77</v>
      </c>
      <c r="D16" s="85">
        <f>G16+H16+I16+K16+M16+P16</f>
        <v>262308717.38</v>
      </c>
      <c r="E16" s="85">
        <f>F16+J16+L16</f>
        <v>201.7</v>
      </c>
      <c r="F16" s="85">
        <v>201.7</v>
      </c>
      <c r="G16" s="85">
        <v>7055400</v>
      </c>
      <c r="H16" s="86">
        <v>0</v>
      </c>
      <c r="I16" s="86">
        <v>0</v>
      </c>
      <c r="J16" s="85">
        <v>0</v>
      </c>
      <c r="K16" s="86">
        <v>0</v>
      </c>
      <c r="L16" s="85">
        <v>0</v>
      </c>
      <c r="M16" s="85">
        <v>0</v>
      </c>
      <c r="N16" s="85">
        <f>C16-E16</f>
        <v>3719.07</v>
      </c>
      <c r="O16" s="85">
        <f>Q16+S16+U16+W16</f>
        <v>4823</v>
      </c>
      <c r="P16" s="85">
        <f>R16+T16+V16+X16+Y16</f>
        <v>255253317.38</v>
      </c>
      <c r="Q16" s="85">
        <v>0</v>
      </c>
      <c r="R16" s="85">
        <v>0</v>
      </c>
      <c r="S16" s="85">
        <v>0</v>
      </c>
      <c r="T16" s="85">
        <v>0</v>
      </c>
      <c r="U16" s="85">
        <v>4823</v>
      </c>
      <c r="V16" s="85">
        <v>255253317.38</v>
      </c>
      <c r="W16" s="85">
        <v>0</v>
      </c>
      <c r="X16" s="85">
        <v>0</v>
      </c>
      <c r="Y16" s="85">
        <v>0</v>
      </c>
      <c r="Z16" s="86">
        <v>0</v>
      </c>
      <c r="AA16" s="86">
        <v>0</v>
      </c>
      <c r="AB16" s="86">
        <v>0</v>
      </c>
      <c r="AC16" s="86">
        <v>0</v>
      </c>
      <c r="AD16" s="106"/>
    </row>
    <row r="17" spans="1:30" customFormat="1" ht="24.75" customHeight="1" x14ac:dyDescent="0.25">
      <c r="A17" s="66">
        <v>3</v>
      </c>
      <c r="B17" s="56" t="s">
        <v>404</v>
      </c>
      <c r="C17" s="85">
        <f t="shared" ref="C17:AC17" si="3">SUM(C18)</f>
        <v>5344.63</v>
      </c>
      <c r="D17" s="85">
        <f t="shared" si="3"/>
        <v>436363330.29000002</v>
      </c>
      <c r="E17" s="85">
        <f t="shared" si="3"/>
        <v>1165.4000000000001</v>
      </c>
      <c r="F17" s="85">
        <f t="shared" si="3"/>
        <v>1165.4000000000001</v>
      </c>
      <c r="G17" s="85">
        <f t="shared" si="3"/>
        <v>82127943.739999995</v>
      </c>
      <c r="H17" s="86">
        <f t="shared" si="3"/>
        <v>0</v>
      </c>
      <c r="I17" s="86">
        <f t="shared" si="3"/>
        <v>0</v>
      </c>
      <c r="J17" s="85">
        <f t="shared" si="3"/>
        <v>0</v>
      </c>
      <c r="K17" s="86">
        <f t="shared" si="3"/>
        <v>0</v>
      </c>
      <c r="L17" s="85">
        <f t="shared" si="3"/>
        <v>0</v>
      </c>
      <c r="M17" s="85">
        <f t="shared" si="3"/>
        <v>0</v>
      </c>
      <c r="N17" s="87">
        <f t="shared" si="3"/>
        <v>4179.2299999999996</v>
      </c>
      <c r="O17" s="87">
        <f t="shared" si="3"/>
        <v>5702</v>
      </c>
      <c r="P17" s="87">
        <f t="shared" si="3"/>
        <v>354235386.55000001</v>
      </c>
      <c r="Q17" s="87">
        <f t="shared" si="3"/>
        <v>0</v>
      </c>
      <c r="R17" s="85">
        <f t="shared" si="3"/>
        <v>0</v>
      </c>
      <c r="S17" s="85">
        <f t="shared" si="3"/>
        <v>1942.6</v>
      </c>
      <c r="T17" s="85">
        <f t="shared" si="3"/>
        <v>110069886.55</v>
      </c>
      <c r="U17" s="85">
        <f t="shared" si="3"/>
        <v>987.7</v>
      </c>
      <c r="V17" s="87">
        <f t="shared" si="3"/>
        <v>64140750</v>
      </c>
      <c r="W17" s="87">
        <f t="shared" si="3"/>
        <v>2771.7</v>
      </c>
      <c r="X17" s="87">
        <f t="shared" si="3"/>
        <v>180024750</v>
      </c>
      <c r="Y17" s="87">
        <f t="shared" si="3"/>
        <v>0</v>
      </c>
      <c r="Z17" s="86">
        <f t="shared" si="3"/>
        <v>0</v>
      </c>
      <c r="AA17" s="86">
        <f t="shared" si="3"/>
        <v>0</v>
      </c>
      <c r="AB17" s="105">
        <f t="shared" si="3"/>
        <v>0</v>
      </c>
      <c r="AC17" s="105">
        <f t="shared" si="3"/>
        <v>0</v>
      </c>
      <c r="AD17" s="106"/>
    </row>
    <row r="18" spans="1:30" customFormat="1" ht="40.5" x14ac:dyDescent="0.25">
      <c r="A18" s="66"/>
      <c r="B18" s="56" t="s">
        <v>551</v>
      </c>
      <c r="C18" s="85">
        <v>5344.63</v>
      </c>
      <c r="D18" s="85">
        <f>G18+H18+I18+K18+M18+P18</f>
        <v>436363330.29000002</v>
      </c>
      <c r="E18" s="85">
        <f>F18+J18+L18</f>
        <v>1165.4000000000001</v>
      </c>
      <c r="F18" s="85">
        <v>1165.4000000000001</v>
      </c>
      <c r="G18" s="85">
        <v>82127943.739999995</v>
      </c>
      <c r="H18" s="86">
        <v>0</v>
      </c>
      <c r="I18" s="86">
        <v>0</v>
      </c>
      <c r="J18" s="85">
        <v>0</v>
      </c>
      <c r="K18" s="86">
        <v>0</v>
      </c>
      <c r="L18" s="85">
        <v>0</v>
      </c>
      <c r="M18" s="85">
        <v>0</v>
      </c>
      <c r="N18" s="85">
        <f>C18-E18</f>
        <v>4179.2299999999996</v>
      </c>
      <c r="O18" s="85">
        <f>Q18+S18+U18+W18</f>
        <v>5702</v>
      </c>
      <c r="P18" s="85">
        <f>R18+T18+V18+X18+Y18</f>
        <v>354235386.55000001</v>
      </c>
      <c r="Q18" s="85">
        <v>0</v>
      </c>
      <c r="R18" s="85">
        <v>0</v>
      </c>
      <c r="S18" s="85">
        <v>1942.6</v>
      </c>
      <c r="T18" s="85">
        <v>110069886.55</v>
      </c>
      <c r="U18" s="85">
        <v>987.7</v>
      </c>
      <c r="V18" s="85">
        <v>64140750</v>
      </c>
      <c r="W18" s="85">
        <v>2771.7</v>
      </c>
      <c r="X18" s="85">
        <v>180024750</v>
      </c>
      <c r="Y18" s="85">
        <v>0</v>
      </c>
      <c r="Z18" s="86">
        <v>0</v>
      </c>
      <c r="AA18" s="86">
        <v>0</v>
      </c>
      <c r="AB18" s="86">
        <v>0</v>
      </c>
      <c r="AC18" s="86">
        <v>0</v>
      </c>
      <c r="AD18" s="106"/>
    </row>
    <row r="19" spans="1:30" customFormat="1" ht="24.75" customHeight="1" x14ac:dyDescent="0.25">
      <c r="A19" s="66">
        <v>4</v>
      </c>
      <c r="B19" s="56" t="s">
        <v>405</v>
      </c>
      <c r="C19" s="85">
        <f t="shared" ref="C19:AC19" si="4">SUM(C20)</f>
        <v>5083</v>
      </c>
      <c r="D19" s="85">
        <f t="shared" si="4"/>
        <v>367139169.25999999</v>
      </c>
      <c r="E19" s="85">
        <f t="shared" si="4"/>
        <v>0</v>
      </c>
      <c r="F19" s="85">
        <f t="shared" si="4"/>
        <v>0</v>
      </c>
      <c r="G19" s="85">
        <f t="shared" si="4"/>
        <v>0</v>
      </c>
      <c r="H19" s="86">
        <f t="shared" si="4"/>
        <v>0</v>
      </c>
      <c r="I19" s="86">
        <f t="shared" si="4"/>
        <v>0</v>
      </c>
      <c r="J19" s="85">
        <f t="shared" si="4"/>
        <v>0</v>
      </c>
      <c r="K19" s="86">
        <f t="shared" si="4"/>
        <v>0</v>
      </c>
      <c r="L19" s="85">
        <f t="shared" si="4"/>
        <v>0</v>
      </c>
      <c r="M19" s="85">
        <f t="shared" si="4"/>
        <v>0</v>
      </c>
      <c r="N19" s="87">
        <f t="shared" si="4"/>
        <v>5083</v>
      </c>
      <c r="O19" s="87">
        <f t="shared" si="4"/>
        <v>5591.3</v>
      </c>
      <c r="P19" s="87">
        <f t="shared" si="4"/>
        <v>367139169.25999999</v>
      </c>
      <c r="Q19" s="87">
        <f t="shared" si="4"/>
        <v>0</v>
      </c>
      <c r="R19" s="85">
        <f t="shared" si="4"/>
        <v>0</v>
      </c>
      <c r="S19" s="85">
        <f t="shared" si="4"/>
        <v>5591.3</v>
      </c>
      <c r="T19" s="85">
        <f t="shared" si="4"/>
        <v>367139169.25999999</v>
      </c>
      <c r="U19" s="85">
        <f t="shared" si="4"/>
        <v>0</v>
      </c>
      <c r="V19" s="87">
        <f t="shared" si="4"/>
        <v>0</v>
      </c>
      <c r="W19" s="87">
        <f t="shared" si="4"/>
        <v>0</v>
      </c>
      <c r="X19" s="87">
        <f t="shared" si="4"/>
        <v>0</v>
      </c>
      <c r="Y19" s="87">
        <f t="shared" si="4"/>
        <v>0</v>
      </c>
      <c r="Z19" s="86">
        <f t="shared" si="4"/>
        <v>0</v>
      </c>
      <c r="AA19" s="86">
        <f t="shared" si="4"/>
        <v>0</v>
      </c>
      <c r="AB19" s="105">
        <f t="shared" si="4"/>
        <v>0</v>
      </c>
      <c r="AC19" s="105">
        <f t="shared" si="4"/>
        <v>0</v>
      </c>
      <c r="AD19" s="106"/>
    </row>
    <row r="20" spans="1:30" customFormat="1" ht="40.5" x14ac:dyDescent="0.25">
      <c r="A20" s="66"/>
      <c r="B20" s="56" t="s">
        <v>551</v>
      </c>
      <c r="C20" s="85">
        <v>5083</v>
      </c>
      <c r="D20" s="85">
        <f>G20+H20+I20+K20+M20+P20</f>
        <v>367139169.25999999</v>
      </c>
      <c r="E20" s="85">
        <f>F20+J20+L20</f>
        <v>0</v>
      </c>
      <c r="F20" s="85">
        <v>0</v>
      </c>
      <c r="G20" s="85">
        <v>0</v>
      </c>
      <c r="H20" s="86">
        <v>0</v>
      </c>
      <c r="I20" s="86">
        <v>0</v>
      </c>
      <c r="J20" s="85">
        <v>0</v>
      </c>
      <c r="K20" s="86">
        <v>0</v>
      </c>
      <c r="L20" s="85">
        <v>0</v>
      </c>
      <c r="M20" s="85">
        <v>0</v>
      </c>
      <c r="N20" s="85">
        <f>C20-E20</f>
        <v>5083</v>
      </c>
      <c r="O20" s="85">
        <f>Q20+S20+U20+W20</f>
        <v>5591.3</v>
      </c>
      <c r="P20" s="85">
        <f>R20+T20+V20+X20+Y20</f>
        <v>367139169.25999999</v>
      </c>
      <c r="Q20" s="85">
        <v>0</v>
      </c>
      <c r="R20" s="85">
        <v>0</v>
      </c>
      <c r="S20" s="85">
        <v>5591.3</v>
      </c>
      <c r="T20" s="85">
        <v>367139169.25999999</v>
      </c>
      <c r="U20" s="85">
        <v>0</v>
      </c>
      <c r="V20" s="85">
        <v>0</v>
      </c>
      <c r="W20" s="85">
        <v>0</v>
      </c>
      <c r="X20" s="85">
        <v>0</v>
      </c>
      <c r="Y20" s="85">
        <v>0</v>
      </c>
      <c r="Z20" s="86">
        <v>0</v>
      </c>
      <c r="AA20" s="86">
        <v>0</v>
      </c>
      <c r="AB20" s="86">
        <v>0</v>
      </c>
      <c r="AC20" s="86">
        <v>0</v>
      </c>
      <c r="AD20" s="106"/>
    </row>
    <row r="21" spans="1:30" customFormat="1" ht="24.75" customHeight="1" x14ac:dyDescent="0.25">
      <c r="A21" s="66">
        <v>5</v>
      </c>
      <c r="B21" s="56" t="s">
        <v>406</v>
      </c>
      <c r="C21" s="85">
        <f t="shared" ref="C21:AC21" si="5">SUM(C22)</f>
        <v>12064.88</v>
      </c>
      <c r="D21" s="85">
        <f t="shared" si="5"/>
        <v>714091411.42999995</v>
      </c>
      <c r="E21" s="85">
        <f t="shared" si="5"/>
        <v>620.4</v>
      </c>
      <c r="F21" s="85">
        <f t="shared" si="5"/>
        <v>620.4</v>
      </c>
      <c r="G21" s="85">
        <f t="shared" si="5"/>
        <v>45289200</v>
      </c>
      <c r="H21" s="86">
        <f t="shared" si="5"/>
        <v>0</v>
      </c>
      <c r="I21" s="86">
        <f t="shared" si="5"/>
        <v>0</v>
      </c>
      <c r="J21" s="85">
        <f t="shared" si="5"/>
        <v>0</v>
      </c>
      <c r="K21" s="86">
        <f t="shared" si="5"/>
        <v>0</v>
      </c>
      <c r="L21" s="85">
        <f t="shared" si="5"/>
        <v>0</v>
      </c>
      <c r="M21" s="85">
        <f t="shared" si="5"/>
        <v>0</v>
      </c>
      <c r="N21" s="87">
        <f t="shared" si="5"/>
        <v>11444.48</v>
      </c>
      <c r="O21" s="87">
        <f t="shared" si="5"/>
        <v>12632.4</v>
      </c>
      <c r="P21" s="87">
        <f t="shared" si="5"/>
        <v>668802211.42999995</v>
      </c>
      <c r="Q21" s="87">
        <f t="shared" si="5"/>
        <v>0</v>
      </c>
      <c r="R21" s="85">
        <f t="shared" si="5"/>
        <v>0</v>
      </c>
      <c r="S21" s="85">
        <f t="shared" si="5"/>
        <v>12632.4</v>
      </c>
      <c r="T21" s="85">
        <f t="shared" si="5"/>
        <v>668802211.42999995</v>
      </c>
      <c r="U21" s="85">
        <f t="shared" si="5"/>
        <v>0</v>
      </c>
      <c r="V21" s="87">
        <f t="shared" si="5"/>
        <v>0</v>
      </c>
      <c r="W21" s="87">
        <f t="shared" si="5"/>
        <v>0</v>
      </c>
      <c r="X21" s="87">
        <f t="shared" si="5"/>
        <v>0</v>
      </c>
      <c r="Y21" s="87">
        <f t="shared" si="5"/>
        <v>0</v>
      </c>
      <c r="Z21" s="86">
        <f t="shared" si="5"/>
        <v>0</v>
      </c>
      <c r="AA21" s="86">
        <f t="shared" si="5"/>
        <v>0</v>
      </c>
      <c r="AB21" s="105">
        <f t="shared" si="5"/>
        <v>0</v>
      </c>
      <c r="AC21" s="105">
        <f t="shared" si="5"/>
        <v>0</v>
      </c>
      <c r="AD21" s="106"/>
    </row>
    <row r="22" spans="1:30" customFormat="1" ht="40.5" x14ac:dyDescent="0.25">
      <c r="A22" s="66"/>
      <c r="B22" s="56" t="s">
        <v>551</v>
      </c>
      <c r="C22" s="85">
        <v>12064.88</v>
      </c>
      <c r="D22" s="85">
        <f>G22+H22+I22+K22+M22+P22</f>
        <v>714091411.42999995</v>
      </c>
      <c r="E22" s="85">
        <f>F22+J22+L22</f>
        <v>620.4</v>
      </c>
      <c r="F22" s="85">
        <v>620.4</v>
      </c>
      <c r="G22" s="85">
        <v>45289200</v>
      </c>
      <c r="H22" s="86">
        <v>0</v>
      </c>
      <c r="I22" s="86">
        <v>0</v>
      </c>
      <c r="J22" s="85">
        <v>0</v>
      </c>
      <c r="K22" s="86">
        <v>0</v>
      </c>
      <c r="L22" s="85">
        <v>0</v>
      </c>
      <c r="M22" s="85">
        <v>0</v>
      </c>
      <c r="N22" s="85">
        <f>C22-E22</f>
        <v>11444.48</v>
      </c>
      <c r="O22" s="85">
        <f>Q22+S22+U22+W22</f>
        <v>12632.4</v>
      </c>
      <c r="P22" s="85">
        <f>R22+T22+V22+X22+Y22</f>
        <v>668802211.42999995</v>
      </c>
      <c r="Q22" s="85">
        <v>0</v>
      </c>
      <c r="R22" s="85">
        <v>0</v>
      </c>
      <c r="S22" s="85">
        <v>12632.4</v>
      </c>
      <c r="T22" s="85">
        <v>668802211.42999995</v>
      </c>
      <c r="U22" s="85">
        <v>0</v>
      </c>
      <c r="V22" s="85">
        <v>0</v>
      </c>
      <c r="W22" s="85">
        <v>0</v>
      </c>
      <c r="X22" s="85">
        <v>0</v>
      </c>
      <c r="Y22" s="85">
        <v>0</v>
      </c>
      <c r="Z22" s="86">
        <v>0</v>
      </c>
      <c r="AA22" s="86">
        <v>0</v>
      </c>
      <c r="AB22" s="86">
        <v>0</v>
      </c>
      <c r="AC22" s="86">
        <v>0</v>
      </c>
      <c r="AD22" s="106"/>
    </row>
  </sheetData>
  <sheetProtection formatCells="0" formatColumns="0" formatRows="0" insertColumns="0" insertRows="0" insertHyperlinks="0" deleteColumns="0" deleteRows="0" sort="0" autoFilter="0" pivotTables="0"/>
  <mergeCells count="27">
    <mergeCell ref="Z5:AC5"/>
    <mergeCell ref="F6:I8"/>
    <mergeCell ref="J6:K8"/>
    <mergeCell ref="L6:L8"/>
    <mergeCell ref="Y6:Y8"/>
    <mergeCell ref="B4:B10"/>
    <mergeCell ref="C4:C9"/>
    <mergeCell ref="D4:D9"/>
    <mergeCell ref="E4:M4"/>
    <mergeCell ref="E5:E8"/>
    <mergeCell ref="F5:M5"/>
    <mergeCell ref="W1:X2"/>
    <mergeCell ref="M6:M8"/>
    <mergeCell ref="Q6:R8"/>
    <mergeCell ref="S6:V6"/>
    <mergeCell ref="W6:X8"/>
    <mergeCell ref="N5:P8"/>
    <mergeCell ref="Q5:Y5"/>
    <mergeCell ref="N4:AC4"/>
    <mergeCell ref="Z6:Z8"/>
    <mergeCell ref="AA6:AA8"/>
    <mergeCell ref="AB6:AB8"/>
    <mergeCell ref="AC6:AC8"/>
    <mergeCell ref="S7:T8"/>
    <mergeCell ref="U7:V8"/>
    <mergeCell ref="A3:AC3"/>
    <mergeCell ref="A4:A10"/>
  </mergeCells>
  <printOptions horizontalCentered="1"/>
  <pageMargins left="0.98425196850393704" right="0.39370078740157483" top="0.39370078740157483" bottom="0.39370078740157483" header="0" footer="0"/>
  <pageSetup paperSize="9" scale="33" firstPageNumber="4" fitToHeight="0" orientation="landscape" useFirstPageNumber="1" r:id="rId1"/>
  <headerFooter scaleWithDoc="0">
    <oddHeader>&amp;C&amp;"Times New Roman,обычный"&amp;K01+004&amp;P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M21"/>
  <sheetViews>
    <sheetView topLeftCell="D1" zoomScale="70" zoomScaleNormal="70" zoomScalePageLayoutView="60" workbookViewId="0">
      <selection activeCell="L1" sqref="L1:M2"/>
    </sheetView>
  </sheetViews>
  <sheetFormatPr defaultColWidth="9.140625" defaultRowHeight="18.75" x14ac:dyDescent="0.3"/>
  <cols>
    <col min="1" max="1" width="6" style="30" customWidth="1"/>
    <col min="2" max="2" width="50.7109375" style="31" customWidth="1"/>
    <col min="3" max="3" width="20.7109375" style="30" customWidth="1"/>
    <col min="4" max="4" width="18.7109375" style="30" customWidth="1"/>
    <col min="5" max="5" width="23.5703125" style="30" customWidth="1"/>
    <col min="6" max="6" width="24.85546875" style="30" customWidth="1"/>
    <col min="7" max="7" width="20.7109375" style="30" customWidth="1"/>
    <col min="8" max="8" width="23" style="30" customWidth="1"/>
    <col min="9" max="9" width="23.42578125" style="30" customWidth="1"/>
    <col min="10" max="10" width="24.7109375" style="30" customWidth="1"/>
    <col min="11" max="11" width="22.5703125" style="30" customWidth="1"/>
    <col min="12" max="12" width="20.7109375" style="30" customWidth="1"/>
    <col min="13" max="13" width="23.5703125" style="30" customWidth="1"/>
    <col min="14" max="16384" width="9.140625" style="30"/>
  </cols>
  <sheetData>
    <row r="1" spans="1:13" ht="75" customHeight="1" x14ac:dyDescent="0.5">
      <c r="B1" s="30"/>
      <c r="D1" s="31"/>
      <c r="K1" s="111"/>
      <c r="L1" s="188" t="s">
        <v>550</v>
      </c>
      <c r="M1" s="189"/>
    </row>
    <row r="2" spans="1:13" s="89" customFormat="1" ht="63.75" customHeight="1" x14ac:dyDescent="0.25">
      <c r="D2" s="90"/>
      <c r="J2" s="110"/>
      <c r="K2" s="109"/>
      <c r="L2" s="189"/>
      <c r="M2" s="189"/>
    </row>
    <row r="3" spans="1:13" ht="29.25" customHeight="1" x14ac:dyDescent="0.7">
      <c r="B3" s="30"/>
      <c r="D3" s="31"/>
      <c r="K3" s="88"/>
    </row>
    <row r="4" spans="1:13" customFormat="1" ht="20.25" customHeight="1" x14ac:dyDescent="0.25">
      <c r="A4" s="53"/>
      <c r="B4" s="187" t="s">
        <v>500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</row>
    <row r="5" spans="1:13" customFormat="1" ht="15" x14ac:dyDescent="0.25">
      <c r="B5" s="54"/>
    </row>
    <row r="6" spans="1:13" customFormat="1" ht="69" customHeight="1" x14ac:dyDescent="0.25">
      <c r="A6" s="162" t="s">
        <v>2</v>
      </c>
      <c r="B6" s="190" t="s">
        <v>421</v>
      </c>
      <c r="C6" s="190" t="s">
        <v>478</v>
      </c>
      <c r="D6" s="190" t="s">
        <v>407</v>
      </c>
      <c r="E6" s="190"/>
      <c r="F6" s="190"/>
      <c r="G6" s="190" t="s">
        <v>408</v>
      </c>
      <c r="H6" s="190"/>
      <c r="I6" s="190"/>
      <c r="J6" s="190" t="s">
        <v>409</v>
      </c>
      <c r="K6" s="190"/>
      <c r="L6" s="190"/>
      <c r="M6" s="190"/>
    </row>
    <row r="7" spans="1:13" customFormat="1" ht="16.5" customHeight="1" x14ac:dyDescent="0.25">
      <c r="A7" s="163"/>
      <c r="B7" s="190"/>
      <c r="C7" s="190"/>
      <c r="D7" s="185" t="s">
        <v>1</v>
      </c>
      <c r="E7" s="185" t="s">
        <v>410</v>
      </c>
      <c r="F7" s="185"/>
      <c r="G7" s="185" t="s">
        <v>1</v>
      </c>
      <c r="H7" s="185" t="s">
        <v>410</v>
      </c>
      <c r="I7" s="185"/>
      <c r="J7" s="185" t="s">
        <v>479</v>
      </c>
      <c r="K7" s="185" t="s">
        <v>399</v>
      </c>
      <c r="L7" s="185"/>
      <c r="M7" s="185"/>
    </row>
    <row r="8" spans="1:13" customFormat="1" ht="149.25" customHeight="1" x14ac:dyDescent="0.25">
      <c r="A8" s="163"/>
      <c r="B8" s="190"/>
      <c r="C8" s="190"/>
      <c r="D8" s="185"/>
      <c r="E8" s="66" t="s">
        <v>480</v>
      </c>
      <c r="F8" s="66" t="s">
        <v>481</v>
      </c>
      <c r="G8" s="185"/>
      <c r="H8" s="66" t="s">
        <v>482</v>
      </c>
      <c r="I8" s="66" t="s">
        <v>483</v>
      </c>
      <c r="J8" s="185"/>
      <c r="K8" s="66" t="s">
        <v>484</v>
      </c>
      <c r="L8" s="66" t="s">
        <v>485</v>
      </c>
      <c r="M8" s="66" t="s">
        <v>486</v>
      </c>
    </row>
    <row r="9" spans="1:13" customFormat="1" ht="20.25" customHeight="1" x14ac:dyDescent="0.25">
      <c r="A9" s="164"/>
      <c r="B9" s="190"/>
      <c r="C9" s="67" t="s">
        <v>429</v>
      </c>
      <c r="D9" s="67" t="s">
        <v>487</v>
      </c>
      <c r="E9" s="67" t="s">
        <v>487</v>
      </c>
      <c r="F9" s="67" t="s">
        <v>487</v>
      </c>
      <c r="G9" s="67" t="s">
        <v>345</v>
      </c>
      <c r="H9" s="67" t="s">
        <v>345</v>
      </c>
      <c r="I9" s="67" t="s">
        <v>345</v>
      </c>
      <c r="J9" s="67" t="s">
        <v>449</v>
      </c>
      <c r="K9" s="67" t="s">
        <v>449</v>
      </c>
      <c r="L9" s="67" t="s">
        <v>449</v>
      </c>
      <c r="M9" s="67" t="s">
        <v>449</v>
      </c>
    </row>
    <row r="10" spans="1:13" customFormat="1" ht="20.25" customHeight="1" x14ac:dyDescent="0.25">
      <c r="A10" s="67">
        <v>1</v>
      </c>
      <c r="B10" s="66">
        <v>2</v>
      </c>
      <c r="C10" s="67">
        <v>3</v>
      </c>
      <c r="D10" s="67">
        <v>4</v>
      </c>
      <c r="E10" s="67">
        <v>5</v>
      </c>
      <c r="F10" s="67">
        <v>6</v>
      </c>
      <c r="G10" s="67">
        <v>7</v>
      </c>
      <c r="H10" s="67">
        <v>8</v>
      </c>
      <c r="I10" s="67">
        <v>9</v>
      </c>
      <c r="J10" s="67">
        <v>10</v>
      </c>
      <c r="K10" s="67">
        <v>11</v>
      </c>
      <c r="L10" s="67">
        <v>12</v>
      </c>
      <c r="M10" s="67">
        <v>13</v>
      </c>
    </row>
    <row r="11" spans="1:13" customFormat="1" ht="94.5" customHeight="1" x14ac:dyDescent="0.25">
      <c r="A11" s="55"/>
      <c r="B11" s="56" t="s">
        <v>553</v>
      </c>
      <c r="C11" s="57">
        <f t="shared" ref="C11:M11" si="0">SUM(C12,C14,C16,C18,C20)</f>
        <v>1876</v>
      </c>
      <c r="D11" s="57">
        <f t="shared" si="0"/>
        <v>737</v>
      </c>
      <c r="E11" s="57">
        <f t="shared" si="0"/>
        <v>552</v>
      </c>
      <c r="F11" s="57">
        <f t="shared" si="0"/>
        <v>185</v>
      </c>
      <c r="G11" s="58">
        <f t="shared" si="0"/>
        <v>28547.279999999999</v>
      </c>
      <c r="H11" s="58">
        <f t="shared" si="0"/>
        <v>21406.18</v>
      </c>
      <c r="I11" s="58">
        <f t="shared" si="0"/>
        <v>7141.1</v>
      </c>
      <c r="J11" s="58">
        <f t="shared" si="0"/>
        <v>1939833728.3599999</v>
      </c>
      <c r="K11" s="58">
        <f t="shared" si="0"/>
        <v>1370777695.8</v>
      </c>
      <c r="L11" s="58">
        <f t="shared" si="0"/>
        <v>116369353.31999999</v>
      </c>
      <c r="M11" s="58">
        <f t="shared" si="0"/>
        <v>452686679.23999995</v>
      </c>
    </row>
    <row r="12" spans="1:13" customFormat="1" ht="20.25" x14ac:dyDescent="0.25">
      <c r="A12" s="55">
        <v>1</v>
      </c>
      <c r="B12" s="56" t="s">
        <v>402</v>
      </c>
      <c r="C12" s="57">
        <f t="shared" ref="C12:M12" si="1">SUM(C13)</f>
        <v>160</v>
      </c>
      <c r="D12" s="57">
        <f t="shared" si="1"/>
        <v>52</v>
      </c>
      <c r="E12" s="57">
        <f t="shared" si="1"/>
        <v>38</v>
      </c>
      <c r="F12" s="57">
        <f t="shared" si="1"/>
        <v>14</v>
      </c>
      <c r="G12" s="58">
        <f t="shared" si="1"/>
        <v>2134</v>
      </c>
      <c r="H12" s="58">
        <f t="shared" si="1"/>
        <v>1538</v>
      </c>
      <c r="I12" s="58">
        <f t="shared" si="1"/>
        <v>596</v>
      </c>
      <c r="J12" s="58">
        <f t="shared" si="1"/>
        <v>159931100</v>
      </c>
      <c r="K12" s="58">
        <f t="shared" si="1"/>
        <v>69413790.930000007</v>
      </c>
      <c r="L12" s="58">
        <f t="shared" si="1"/>
        <v>2146818.2799999998</v>
      </c>
      <c r="M12" s="58">
        <f t="shared" si="1"/>
        <v>88370490.790000007</v>
      </c>
    </row>
    <row r="13" spans="1:13" customFormat="1" ht="40.5" x14ac:dyDescent="0.25">
      <c r="A13" s="55"/>
      <c r="B13" s="56" t="s">
        <v>551</v>
      </c>
      <c r="C13" s="57">
        <v>160</v>
      </c>
      <c r="D13" s="57">
        <f>E13+F13</f>
        <v>52</v>
      </c>
      <c r="E13" s="57">
        <v>38</v>
      </c>
      <c r="F13" s="57">
        <v>14</v>
      </c>
      <c r="G13" s="58">
        <f>H13+I13</f>
        <v>2134</v>
      </c>
      <c r="H13" s="58">
        <v>1538</v>
      </c>
      <c r="I13" s="58">
        <v>596</v>
      </c>
      <c r="J13" s="58">
        <f>K13+L13+M13</f>
        <v>159931100</v>
      </c>
      <c r="K13" s="58">
        <v>69413790.930000007</v>
      </c>
      <c r="L13" s="58">
        <v>2146818.2799999998</v>
      </c>
      <c r="M13" s="58">
        <v>88370490.790000007</v>
      </c>
    </row>
    <row r="14" spans="1:13" customFormat="1" ht="20.25" x14ac:dyDescent="0.25">
      <c r="A14" s="55">
        <v>2</v>
      </c>
      <c r="B14" s="56" t="s">
        <v>403</v>
      </c>
      <c r="C14" s="57">
        <f t="shared" ref="C14:M14" si="2">SUM(C15)</f>
        <v>271</v>
      </c>
      <c r="D14" s="57">
        <f t="shared" si="2"/>
        <v>101</v>
      </c>
      <c r="E14" s="57">
        <f t="shared" si="2"/>
        <v>80</v>
      </c>
      <c r="F14" s="57">
        <f t="shared" si="2"/>
        <v>21</v>
      </c>
      <c r="G14" s="58">
        <f t="shared" si="2"/>
        <v>3920.77</v>
      </c>
      <c r="H14" s="58">
        <f t="shared" si="2"/>
        <v>3123.17</v>
      </c>
      <c r="I14" s="58">
        <f t="shared" si="2"/>
        <v>797.6</v>
      </c>
      <c r="J14" s="58">
        <f t="shared" si="2"/>
        <v>262308717.38</v>
      </c>
      <c r="K14" s="58">
        <f t="shared" si="2"/>
        <v>162599874.97999999</v>
      </c>
      <c r="L14" s="58">
        <f t="shared" si="2"/>
        <v>5055024.5599999996</v>
      </c>
      <c r="M14" s="58">
        <f t="shared" si="2"/>
        <v>94653817.840000004</v>
      </c>
    </row>
    <row r="15" spans="1:13" customFormat="1" ht="40.5" x14ac:dyDescent="0.25">
      <c r="A15" s="55"/>
      <c r="B15" s="56" t="s">
        <v>551</v>
      </c>
      <c r="C15" s="57">
        <v>271</v>
      </c>
      <c r="D15" s="57">
        <f>E15+F15</f>
        <v>101</v>
      </c>
      <c r="E15" s="57">
        <v>80</v>
      </c>
      <c r="F15" s="57">
        <v>21</v>
      </c>
      <c r="G15" s="58">
        <f>H15+I15</f>
        <v>3920.77</v>
      </c>
      <c r="H15" s="58">
        <v>3123.17</v>
      </c>
      <c r="I15" s="58">
        <v>797.6</v>
      </c>
      <c r="J15" s="58">
        <f>K15+L15+M15</f>
        <v>262308717.38</v>
      </c>
      <c r="K15" s="58">
        <v>162599874.97999999</v>
      </c>
      <c r="L15" s="58">
        <v>5055024.5599999996</v>
      </c>
      <c r="M15" s="58">
        <v>94653817.840000004</v>
      </c>
    </row>
    <row r="16" spans="1:13" customFormat="1" ht="20.25" x14ac:dyDescent="0.25">
      <c r="A16" s="55">
        <v>3</v>
      </c>
      <c r="B16" s="56" t="s">
        <v>404</v>
      </c>
      <c r="C16" s="57">
        <f t="shared" ref="C16:M16" si="3">SUM(C17)</f>
        <v>315</v>
      </c>
      <c r="D16" s="57">
        <f t="shared" si="3"/>
        <v>140</v>
      </c>
      <c r="E16" s="57">
        <f t="shared" si="3"/>
        <v>118</v>
      </c>
      <c r="F16" s="57">
        <f t="shared" si="3"/>
        <v>22</v>
      </c>
      <c r="G16" s="58">
        <f t="shared" si="3"/>
        <v>5344.6299999999992</v>
      </c>
      <c r="H16" s="58">
        <f t="shared" si="3"/>
        <v>4509.8599999999997</v>
      </c>
      <c r="I16" s="58">
        <f t="shared" si="3"/>
        <v>834.77</v>
      </c>
      <c r="J16" s="58">
        <f t="shared" si="3"/>
        <v>436363330.28999996</v>
      </c>
      <c r="K16" s="58">
        <f t="shared" si="3"/>
        <v>232773991.16999999</v>
      </c>
      <c r="L16" s="58">
        <f t="shared" si="3"/>
        <v>46858720.210000001</v>
      </c>
      <c r="M16" s="58">
        <f t="shared" si="3"/>
        <v>156730618.91</v>
      </c>
    </row>
    <row r="17" spans="1:13" customFormat="1" ht="40.5" x14ac:dyDescent="0.25">
      <c r="A17" s="55"/>
      <c r="B17" s="56" t="s">
        <v>551</v>
      </c>
      <c r="C17" s="57">
        <v>315</v>
      </c>
      <c r="D17" s="57">
        <f>E17+F17</f>
        <v>140</v>
      </c>
      <c r="E17" s="57">
        <v>118</v>
      </c>
      <c r="F17" s="57">
        <v>22</v>
      </c>
      <c r="G17" s="58">
        <f>H17+I17</f>
        <v>5344.6299999999992</v>
      </c>
      <c r="H17" s="58">
        <v>4509.8599999999997</v>
      </c>
      <c r="I17" s="58">
        <v>834.77</v>
      </c>
      <c r="J17" s="58">
        <f>K17+L17+M17</f>
        <v>436363330.28999996</v>
      </c>
      <c r="K17" s="58">
        <v>232773991.16999999</v>
      </c>
      <c r="L17" s="58">
        <v>46858720.210000001</v>
      </c>
      <c r="M17" s="58">
        <v>156730618.91</v>
      </c>
    </row>
    <row r="18" spans="1:13" customFormat="1" ht="20.25" x14ac:dyDescent="0.25">
      <c r="A18" s="55">
        <v>4</v>
      </c>
      <c r="B18" s="56" t="s">
        <v>405</v>
      </c>
      <c r="C18" s="57">
        <f t="shared" ref="C18:M18" si="4">SUM(C19)</f>
        <v>386</v>
      </c>
      <c r="D18" s="57">
        <f t="shared" si="4"/>
        <v>129</v>
      </c>
      <c r="E18" s="57">
        <f t="shared" si="4"/>
        <v>91</v>
      </c>
      <c r="F18" s="57">
        <f t="shared" si="4"/>
        <v>38</v>
      </c>
      <c r="G18" s="58">
        <f t="shared" si="4"/>
        <v>5083</v>
      </c>
      <c r="H18" s="58">
        <f t="shared" si="4"/>
        <v>3687.75</v>
      </c>
      <c r="I18" s="58">
        <f t="shared" si="4"/>
        <v>1395.25</v>
      </c>
      <c r="J18" s="58">
        <f t="shared" si="4"/>
        <v>367139169.25999999</v>
      </c>
      <c r="K18" s="58">
        <f t="shared" si="4"/>
        <v>232730226.50999999</v>
      </c>
      <c r="L18" s="58">
        <f t="shared" si="4"/>
        <v>41484674.670000002</v>
      </c>
      <c r="M18" s="58">
        <f t="shared" si="4"/>
        <v>92924268.079999998</v>
      </c>
    </row>
    <row r="19" spans="1:13" customFormat="1" ht="40.5" x14ac:dyDescent="0.25">
      <c r="A19" s="55"/>
      <c r="B19" s="56" t="s">
        <v>551</v>
      </c>
      <c r="C19" s="57">
        <v>386</v>
      </c>
      <c r="D19" s="57">
        <f>E19+F19</f>
        <v>129</v>
      </c>
      <c r="E19" s="57">
        <v>91</v>
      </c>
      <c r="F19" s="57">
        <v>38</v>
      </c>
      <c r="G19" s="58">
        <f>H19+I19</f>
        <v>5083</v>
      </c>
      <c r="H19" s="58">
        <v>3687.75</v>
      </c>
      <c r="I19" s="58">
        <v>1395.25</v>
      </c>
      <c r="J19" s="58">
        <f>K19+L19+M19</f>
        <v>367139169.25999999</v>
      </c>
      <c r="K19" s="58">
        <v>232730226.50999999</v>
      </c>
      <c r="L19" s="58">
        <v>41484674.670000002</v>
      </c>
      <c r="M19" s="58">
        <v>92924268.079999998</v>
      </c>
    </row>
    <row r="20" spans="1:13" customFormat="1" ht="20.25" x14ac:dyDescent="0.25">
      <c r="A20" s="55">
        <v>5</v>
      </c>
      <c r="B20" s="56" t="s">
        <v>406</v>
      </c>
      <c r="C20" s="57">
        <f t="shared" ref="C20:M20" si="5">SUM(C21)</f>
        <v>744</v>
      </c>
      <c r="D20" s="57">
        <f t="shared" si="5"/>
        <v>315</v>
      </c>
      <c r="E20" s="57">
        <f t="shared" si="5"/>
        <v>225</v>
      </c>
      <c r="F20" s="57">
        <f t="shared" si="5"/>
        <v>90</v>
      </c>
      <c r="G20" s="58">
        <f t="shared" si="5"/>
        <v>12064.88</v>
      </c>
      <c r="H20" s="58">
        <f t="shared" si="5"/>
        <v>8547.4</v>
      </c>
      <c r="I20" s="58">
        <f t="shared" si="5"/>
        <v>3517.48</v>
      </c>
      <c r="J20" s="58">
        <f t="shared" si="5"/>
        <v>714091411.43000007</v>
      </c>
      <c r="K20" s="58">
        <f t="shared" si="5"/>
        <v>673259812.21000004</v>
      </c>
      <c r="L20" s="58">
        <f t="shared" si="5"/>
        <v>20824115.600000001</v>
      </c>
      <c r="M20" s="58">
        <f t="shared" si="5"/>
        <v>20007483.620000001</v>
      </c>
    </row>
    <row r="21" spans="1:13" customFormat="1" ht="40.5" x14ac:dyDescent="0.25">
      <c r="A21" s="55"/>
      <c r="B21" s="56" t="s">
        <v>551</v>
      </c>
      <c r="C21" s="57">
        <v>744</v>
      </c>
      <c r="D21" s="57">
        <f>E21+F21</f>
        <v>315</v>
      </c>
      <c r="E21" s="57">
        <v>225</v>
      </c>
      <c r="F21" s="57">
        <v>90</v>
      </c>
      <c r="G21" s="58">
        <f>H21+I21</f>
        <v>12064.88</v>
      </c>
      <c r="H21" s="58">
        <v>8547.4</v>
      </c>
      <c r="I21" s="58">
        <v>3517.48</v>
      </c>
      <c r="J21" s="58">
        <f>K21+L21+M21</f>
        <v>714091411.43000007</v>
      </c>
      <c r="K21" s="58">
        <v>673259812.21000004</v>
      </c>
      <c r="L21" s="58">
        <v>20824115.600000001</v>
      </c>
      <c r="M21" s="58">
        <v>20007483.620000001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B4:M4"/>
    <mergeCell ref="L1:M2"/>
    <mergeCell ref="A6:A9"/>
    <mergeCell ref="B6:B9"/>
    <mergeCell ref="C6:C8"/>
    <mergeCell ref="D6:F6"/>
    <mergeCell ref="G6:I6"/>
    <mergeCell ref="J6:M6"/>
    <mergeCell ref="D7:D8"/>
    <mergeCell ref="E7:F7"/>
    <mergeCell ref="K7:M7"/>
    <mergeCell ref="G7:G8"/>
    <mergeCell ref="H7:I7"/>
    <mergeCell ref="J7:J8"/>
  </mergeCells>
  <printOptions horizontalCentered="1"/>
  <pageMargins left="0.98425196850393704" right="0.39370078740157483" top="0.39370078740157483" bottom="0.39370078740157483" header="0" footer="0"/>
  <pageSetup paperSize="9" scale="43" firstPageNumber="5" fitToHeight="0" orientation="landscape" useFirstPageNumber="1" r:id="rId1"/>
  <headerFooter scaleWithDoc="0">
    <oddHeader>&amp;C&amp;"Times New Roman,обычный"&amp;K01+004&amp;P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R25"/>
  <sheetViews>
    <sheetView zoomScale="50" zoomScaleNormal="50" workbookViewId="0">
      <selection activeCell="P1" sqref="P1:R2"/>
    </sheetView>
  </sheetViews>
  <sheetFormatPr defaultColWidth="9.140625" defaultRowHeight="18.75" x14ac:dyDescent="0.3"/>
  <cols>
    <col min="1" max="1" width="6.42578125" style="28" customWidth="1"/>
    <col min="2" max="2" width="74.7109375" style="32" customWidth="1"/>
    <col min="3" max="16" width="20.7109375" style="28" customWidth="1"/>
    <col min="17" max="17" width="17" style="28" customWidth="1"/>
    <col min="18" max="18" width="24.7109375" style="28" customWidth="1"/>
    <col min="19" max="16384" width="9.140625" style="28"/>
  </cols>
  <sheetData>
    <row r="1" spans="1:18" s="1" customFormat="1" ht="23.25" x14ac:dyDescent="0.3">
      <c r="F1" s="20"/>
      <c r="J1" s="191"/>
      <c r="K1" s="192"/>
      <c r="L1" s="192"/>
      <c r="M1" s="192"/>
      <c r="N1" s="192"/>
      <c r="P1" s="194" t="s">
        <v>552</v>
      </c>
      <c r="Q1" s="195"/>
      <c r="R1" s="195"/>
    </row>
    <row r="2" spans="1:18" s="1" customFormat="1" ht="135.75" customHeight="1" x14ac:dyDescent="0.3">
      <c r="F2" s="20"/>
      <c r="J2" s="33"/>
      <c r="K2" s="34"/>
      <c r="L2" s="34"/>
      <c r="M2" s="34"/>
      <c r="N2" s="34"/>
      <c r="P2" s="196"/>
      <c r="Q2" s="196"/>
      <c r="R2" s="196"/>
    </row>
    <row r="3" spans="1:18" s="1" customFormat="1" ht="33" x14ac:dyDescent="0.3">
      <c r="F3" s="20"/>
      <c r="J3" s="33"/>
      <c r="K3" s="34"/>
      <c r="L3" s="34"/>
      <c r="M3" s="34"/>
      <c r="N3" s="34"/>
      <c r="P3" s="102"/>
      <c r="Q3" s="102"/>
      <c r="R3" s="102"/>
    </row>
    <row r="4" spans="1:18" s="1" customFormat="1" ht="33" x14ac:dyDescent="0.3">
      <c r="F4" s="20"/>
      <c r="J4" s="33"/>
      <c r="K4" s="34"/>
      <c r="L4" s="34"/>
      <c r="M4" s="34"/>
      <c r="N4" s="34"/>
      <c r="P4" s="102"/>
      <c r="Q4" s="102"/>
      <c r="R4" s="102"/>
    </row>
    <row r="5" spans="1:18" s="1" customFormat="1" ht="33" x14ac:dyDescent="0.3">
      <c r="F5" s="20"/>
      <c r="J5" s="33"/>
      <c r="K5" s="34"/>
      <c r="L5" s="34"/>
      <c r="M5" s="34"/>
      <c r="N5" s="34"/>
      <c r="P5" s="102"/>
      <c r="Q5" s="102"/>
      <c r="R5" s="102"/>
    </row>
    <row r="6" spans="1:18" customFormat="1" ht="20.25" customHeight="1" x14ac:dyDescent="0.25">
      <c r="A6" s="53"/>
      <c r="B6" s="187" t="s">
        <v>501</v>
      </c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59"/>
    </row>
    <row r="7" spans="1:18" customFormat="1" ht="15" x14ac:dyDescent="0.25">
      <c r="B7" s="54"/>
    </row>
    <row r="8" spans="1:18" customFormat="1" ht="20.25" customHeight="1" x14ac:dyDescent="0.25">
      <c r="A8" s="162" t="s">
        <v>2</v>
      </c>
      <c r="B8" s="193" t="s">
        <v>421</v>
      </c>
      <c r="C8" s="190" t="s">
        <v>428</v>
      </c>
      <c r="D8" s="190"/>
      <c r="E8" s="190"/>
      <c r="F8" s="190"/>
      <c r="G8" s="190"/>
      <c r="H8" s="190"/>
      <c r="I8" s="190"/>
      <c r="J8" s="190"/>
      <c r="K8" s="190" t="s">
        <v>430</v>
      </c>
      <c r="L8" s="190"/>
      <c r="M8" s="190"/>
      <c r="N8" s="190"/>
      <c r="O8" s="190"/>
      <c r="P8" s="190"/>
      <c r="Q8" s="190"/>
      <c r="R8" s="190"/>
    </row>
    <row r="9" spans="1:18" customFormat="1" ht="20.25" customHeight="1" x14ac:dyDescent="0.25">
      <c r="A9" s="163"/>
      <c r="B9" s="193"/>
      <c r="C9" s="66" t="s">
        <v>5</v>
      </c>
      <c r="D9" s="66" t="s">
        <v>9</v>
      </c>
      <c r="E9" s="66" t="s">
        <v>10</v>
      </c>
      <c r="F9" s="66" t="s">
        <v>12</v>
      </c>
      <c r="G9" s="66" t="s">
        <v>13</v>
      </c>
      <c r="H9" s="66" t="s">
        <v>14</v>
      </c>
      <c r="I9" s="66" t="s">
        <v>411</v>
      </c>
      <c r="J9" s="66" t="s">
        <v>1</v>
      </c>
      <c r="K9" s="66" t="s">
        <v>5</v>
      </c>
      <c r="L9" s="66" t="s">
        <v>9</v>
      </c>
      <c r="M9" s="66" t="s">
        <v>10</v>
      </c>
      <c r="N9" s="66" t="s">
        <v>12</v>
      </c>
      <c r="O9" s="66" t="s">
        <v>13</v>
      </c>
      <c r="P9" s="66" t="s">
        <v>14</v>
      </c>
      <c r="Q9" s="66" t="s">
        <v>411</v>
      </c>
      <c r="R9" s="66" t="s">
        <v>1</v>
      </c>
    </row>
    <row r="10" spans="1:18" customFormat="1" ht="20.25" customHeight="1" x14ac:dyDescent="0.25">
      <c r="A10" s="164"/>
      <c r="B10" s="193"/>
      <c r="C10" s="67" t="s">
        <v>345</v>
      </c>
      <c r="D10" s="67" t="s">
        <v>345</v>
      </c>
      <c r="E10" s="67" t="s">
        <v>345</v>
      </c>
      <c r="F10" s="66" t="s">
        <v>345</v>
      </c>
      <c r="G10" s="66" t="s">
        <v>345</v>
      </c>
      <c r="H10" s="66" t="s">
        <v>345</v>
      </c>
      <c r="I10" s="66" t="s">
        <v>345</v>
      </c>
      <c r="J10" s="66" t="s">
        <v>345</v>
      </c>
      <c r="K10" s="67" t="s">
        <v>450</v>
      </c>
      <c r="L10" s="67" t="s">
        <v>450</v>
      </c>
      <c r="M10" s="67" t="s">
        <v>450</v>
      </c>
      <c r="N10" s="67" t="s">
        <v>450</v>
      </c>
      <c r="O10" s="67" t="s">
        <v>450</v>
      </c>
      <c r="P10" s="66" t="s">
        <v>450</v>
      </c>
      <c r="Q10" s="66" t="s">
        <v>450</v>
      </c>
      <c r="R10" s="66" t="s">
        <v>450</v>
      </c>
    </row>
    <row r="11" spans="1:18" customFormat="1" ht="20.25" customHeight="1" x14ac:dyDescent="0.25">
      <c r="A11" s="66">
        <v>1</v>
      </c>
      <c r="B11" s="66">
        <v>2</v>
      </c>
      <c r="C11" s="66">
        <v>3</v>
      </c>
      <c r="D11" s="66">
        <v>4</v>
      </c>
      <c r="E11" s="66">
        <v>5</v>
      </c>
      <c r="F11" s="66">
        <v>6</v>
      </c>
      <c r="G11" s="66">
        <v>7</v>
      </c>
      <c r="H11" s="66">
        <v>8</v>
      </c>
      <c r="I11" s="66">
        <v>9</v>
      </c>
      <c r="J11" s="66">
        <v>10</v>
      </c>
      <c r="K11" s="66">
        <v>11</v>
      </c>
      <c r="L11" s="66">
        <v>12</v>
      </c>
      <c r="M11" s="66">
        <v>13</v>
      </c>
      <c r="N11" s="66">
        <v>14</v>
      </c>
      <c r="O11" s="66">
        <v>15</v>
      </c>
      <c r="P11" s="66">
        <v>16</v>
      </c>
      <c r="Q11" s="66">
        <v>17</v>
      </c>
      <c r="R11" s="66">
        <v>18</v>
      </c>
    </row>
    <row r="12" spans="1:18" customFormat="1" ht="47.25" customHeight="1" x14ac:dyDescent="0.25">
      <c r="A12" s="60"/>
      <c r="B12" s="56" t="s">
        <v>454</v>
      </c>
      <c r="C12" s="61">
        <f t="shared" ref="C12:R12" si="0">SUM(C13,C24)</f>
        <v>2750.27</v>
      </c>
      <c r="D12" s="61">
        <f t="shared" si="0"/>
        <v>7058.08</v>
      </c>
      <c r="E12" s="61">
        <f t="shared" si="0"/>
        <v>6029.63</v>
      </c>
      <c r="F12" s="61">
        <f t="shared" si="0"/>
        <v>3677.6</v>
      </c>
      <c r="G12" s="61">
        <f t="shared" si="0"/>
        <v>8319.1999999999989</v>
      </c>
      <c r="H12" s="61">
        <f t="shared" si="0"/>
        <v>6468.08</v>
      </c>
      <c r="I12" s="61">
        <f t="shared" si="0"/>
        <v>0</v>
      </c>
      <c r="J12" s="61">
        <f t="shared" si="0"/>
        <v>34302.86</v>
      </c>
      <c r="K12" s="63">
        <f t="shared" si="0"/>
        <v>203</v>
      </c>
      <c r="L12" s="63">
        <f t="shared" si="0"/>
        <v>467</v>
      </c>
      <c r="M12" s="63">
        <f t="shared" si="0"/>
        <v>415</v>
      </c>
      <c r="N12" s="63">
        <f t="shared" si="0"/>
        <v>257</v>
      </c>
      <c r="O12" s="63">
        <f t="shared" si="0"/>
        <v>493</v>
      </c>
      <c r="P12" s="63">
        <f t="shared" si="0"/>
        <v>441</v>
      </c>
      <c r="Q12" s="63">
        <f t="shared" si="0"/>
        <v>0</v>
      </c>
      <c r="R12" s="63">
        <f t="shared" si="0"/>
        <v>2276</v>
      </c>
    </row>
    <row r="13" spans="1:18" customFormat="1" ht="85.5" customHeight="1" x14ac:dyDescent="0.25">
      <c r="A13" s="65"/>
      <c r="B13" s="56" t="s">
        <v>553</v>
      </c>
      <c r="C13" s="61">
        <f t="shared" ref="C13:R13" si="1">SUM(C14,C16,C18,C20,C22)</f>
        <v>590.4</v>
      </c>
      <c r="D13" s="61">
        <f t="shared" si="1"/>
        <v>5464.37</v>
      </c>
      <c r="E13" s="61">
        <f t="shared" si="1"/>
        <v>4319.93</v>
      </c>
      <c r="F13" s="62">
        <f t="shared" si="1"/>
        <v>3480.7</v>
      </c>
      <c r="G13" s="62">
        <f t="shared" si="1"/>
        <v>8223.7999999999993</v>
      </c>
      <c r="H13" s="62">
        <f t="shared" si="1"/>
        <v>6468.08</v>
      </c>
      <c r="I13" s="62">
        <f t="shared" si="1"/>
        <v>0</v>
      </c>
      <c r="J13" s="62">
        <f t="shared" si="1"/>
        <v>28547.280000000002</v>
      </c>
      <c r="K13" s="63">
        <f t="shared" si="1"/>
        <v>58</v>
      </c>
      <c r="L13" s="63">
        <f t="shared" si="1"/>
        <v>373</v>
      </c>
      <c r="M13" s="63">
        <f t="shared" si="1"/>
        <v>267</v>
      </c>
      <c r="N13" s="63">
        <f t="shared" si="1"/>
        <v>253</v>
      </c>
      <c r="O13" s="63">
        <f t="shared" si="1"/>
        <v>484</v>
      </c>
      <c r="P13" s="64">
        <f t="shared" si="1"/>
        <v>441</v>
      </c>
      <c r="Q13" s="64">
        <f t="shared" si="1"/>
        <v>0</v>
      </c>
      <c r="R13" s="64">
        <f t="shared" si="1"/>
        <v>1876</v>
      </c>
    </row>
    <row r="14" spans="1:18" customFormat="1" ht="18.75" customHeight="1" x14ac:dyDescent="0.25">
      <c r="A14" s="66">
        <v>1</v>
      </c>
      <c r="B14" s="56" t="s">
        <v>412</v>
      </c>
      <c r="C14" s="61">
        <f t="shared" ref="C14:I14" si="2">IF(COUNTIF(C15,"&lt;&gt;x")&gt;0,SUM(C15),"x")</f>
        <v>590.4</v>
      </c>
      <c r="D14" s="61">
        <f t="shared" si="2"/>
        <v>1543.6</v>
      </c>
      <c r="E14" s="61" t="str">
        <f t="shared" si="2"/>
        <v>x</v>
      </c>
      <c r="F14" s="61" t="str">
        <f t="shared" si="2"/>
        <v>x</v>
      </c>
      <c r="G14" s="61" t="str">
        <f t="shared" si="2"/>
        <v>x</v>
      </c>
      <c r="H14" s="61" t="str">
        <f t="shared" si="2"/>
        <v>x</v>
      </c>
      <c r="I14" s="61" t="str">
        <f t="shared" si="2"/>
        <v>x</v>
      </c>
      <c r="J14" s="62">
        <f>SUM(J15)</f>
        <v>2134</v>
      </c>
      <c r="K14" s="63">
        <f t="shared" ref="K14:Q14" si="3">IF(COUNTIF(K15,"&lt;&gt;x")&gt;0,SUM(K15),"x")</f>
        <v>58</v>
      </c>
      <c r="L14" s="63">
        <f t="shared" si="3"/>
        <v>102</v>
      </c>
      <c r="M14" s="63" t="str">
        <f t="shared" si="3"/>
        <v>x</v>
      </c>
      <c r="N14" s="63" t="str">
        <f t="shared" si="3"/>
        <v>x</v>
      </c>
      <c r="O14" s="63" t="str">
        <f t="shared" si="3"/>
        <v>x</v>
      </c>
      <c r="P14" s="63" t="str">
        <f t="shared" si="3"/>
        <v>x</v>
      </c>
      <c r="Q14" s="63" t="str">
        <f t="shared" si="3"/>
        <v>x</v>
      </c>
      <c r="R14" s="64">
        <f>SUM(R15)</f>
        <v>160</v>
      </c>
    </row>
    <row r="15" spans="1:18" customFormat="1" ht="20.25" x14ac:dyDescent="0.25">
      <c r="A15" s="66"/>
      <c r="B15" s="56" t="s">
        <v>551</v>
      </c>
      <c r="C15" s="61">
        <v>590.4</v>
      </c>
      <c r="D15" s="61">
        <v>1543.6</v>
      </c>
      <c r="E15" s="61" t="s">
        <v>455</v>
      </c>
      <c r="F15" s="62" t="s">
        <v>455</v>
      </c>
      <c r="G15" s="62" t="s">
        <v>455</v>
      </c>
      <c r="H15" s="62" t="s">
        <v>455</v>
      </c>
      <c r="I15" s="62" t="s">
        <v>455</v>
      </c>
      <c r="J15" s="62">
        <f>SUM(C15:I15)</f>
        <v>2134</v>
      </c>
      <c r="K15" s="63">
        <v>58</v>
      </c>
      <c r="L15" s="63">
        <v>102</v>
      </c>
      <c r="M15" s="63" t="s">
        <v>455</v>
      </c>
      <c r="N15" s="63" t="s">
        <v>455</v>
      </c>
      <c r="O15" s="63" t="s">
        <v>455</v>
      </c>
      <c r="P15" s="64" t="s">
        <v>455</v>
      </c>
      <c r="Q15" s="64" t="s">
        <v>455</v>
      </c>
      <c r="R15" s="64">
        <f>SUM(K15:Q15)</f>
        <v>160</v>
      </c>
    </row>
    <row r="16" spans="1:18" customFormat="1" ht="18.75" customHeight="1" x14ac:dyDescent="0.25">
      <c r="A16" s="66">
        <v>2</v>
      </c>
      <c r="B16" s="56" t="s">
        <v>413</v>
      </c>
      <c r="C16" s="61" t="str">
        <f t="shared" ref="C16:I16" si="4">IF(COUNTIF(C17,"&lt;&gt;x")&gt;0,SUM(C17),"x")</f>
        <v>x</v>
      </c>
      <c r="D16" s="61">
        <f t="shared" si="4"/>
        <v>3920.77</v>
      </c>
      <c r="E16" s="61">
        <f t="shared" si="4"/>
        <v>0</v>
      </c>
      <c r="F16" s="61" t="str">
        <f t="shared" si="4"/>
        <v>x</v>
      </c>
      <c r="G16" s="61" t="str">
        <f t="shared" si="4"/>
        <v>x</v>
      </c>
      <c r="H16" s="61" t="str">
        <f t="shared" si="4"/>
        <v>x</v>
      </c>
      <c r="I16" s="61" t="str">
        <f t="shared" si="4"/>
        <v>x</v>
      </c>
      <c r="J16" s="62">
        <f>SUM(J17)</f>
        <v>3920.77</v>
      </c>
      <c r="K16" s="63" t="str">
        <f t="shared" ref="K16:Q16" si="5">IF(COUNTIF(K17,"&lt;&gt;x")&gt;0,SUM(K17),"x")</f>
        <v>x</v>
      </c>
      <c r="L16" s="63">
        <f t="shared" si="5"/>
        <v>271</v>
      </c>
      <c r="M16" s="63">
        <f t="shared" si="5"/>
        <v>0</v>
      </c>
      <c r="N16" s="63" t="str">
        <f t="shared" si="5"/>
        <v>x</v>
      </c>
      <c r="O16" s="63" t="str">
        <f t="shared" si="5"/>
        <v>x</v>
      </c>
      <c r="P16" s="63" t="str">
        <f t="shared" si="5"/>
        <v>x</v>
      </c>
      <c r="Q16" s="63" t="str">
        <f t="shared" si="5"/>
        <v>x</v>
      </c>
      <c r="R16" s="64">
        <f>SUM(R17)</f>
        <v>271</v>
      </c>
    </row>
    <row r="17" spans="1:18" customFormat="1" ht="20.25" x14ac:dyDescent="0.25">
      <c r="A17" s="66"/>
      <c r="B17" s="56" t="s">
        <v>551</v>
      </c>
      <c r="C17" s="61" t="s">
        <v>455</v>
      </c>
      <c r="D17" s="61">
        <v>3920.77</v>
      </c>
      <c r="E17" s="61">
        <v>0</v>
      </c>
      <c r="F17" s="62" t="s">
        <v>455</v>
      </c>
      <c r="G17" s="62" t="s">
        <v>455</v>
      </c>
      <c r="H17" s="62" t="s">
        <v>455</v>
      </c>
      <c r="I17" s="62" t="s">
        <v>455</v>
      </c>
      <c r="J17" s="62">
        <f>SUM(C17:I17)</f>
        <v>3920.77</v>
      </c>
      <c r="K17" s="63" t="s">
        <v>455</v>
      </c>
      <c r="L17" s="63">
        <v>271</v>
      </c>
      <c r="M17" s="63">
        <v>0</v>
      </c>
      <c r="N17" s="63" t="s">
        <v>455</v>
      </c>
      <c r="O17" s="63" t="s">
        <v>455</v>
      </c>
      <c r="P17" s="64" t="s">
        <v>455</v>
      </c>
      <c r="Q17" s="64" t="s">
        <v>455</v>
      </c>
      <c r="R17" s="64">
        <f>SUM(K17:Q17)</f>
        <v>271</v>
      </c>
    </row>
    <row r="18" spans="1:18" customFormat="1" ht="18.75" customHeight="1" x14ac:dyDescent="0.25">
      <c r="A18" s="66">
        <v>3</v>
      </c>
      <c r="B18" s="56" t="s">
        <v>414</v>
      </c>
      <c r="C18" s="61" t="str">
        <f t="shared" ref="C18:I18" si="6">IF(COUNTIF(C19,"&lt;&gt;x")&gt;0,SUM(C19),"x")</f>
        <v>x</v>
      </c>
      <c r="D18" s="61" t="str">
        <f t="shared" si="6"/>
        <v>x</v>
      </c>
      <c r="E18" s="61">
        <f t="shared" si="6"/>
        <v>4319.93</v>
      </c>
      <c r="F18" s="61">
        <f t="shared" si="6"/>
        <v>1024.7</v>
      </c>
      <c r="G18" s="61" t="str">
        <f t="shared" si="6"/>
        <v>x</v>
      </c>
      <c r="H18" s="61" t="str">
        <f t="shared" si="6"/>
        <v>x</v>
      </c>
      <c r="I18" s="61" t="str">
        <f t="shared" si="6"/>
        <v>x</v>
      </c>
      <c r="J18" s="62">
        <f>SUM(J19)</f>
        <v>5344.63</v>
      </c>
      <c r="K18" s="63" t="str">
        <f t="shared" ref="K18:Q18" si="7">IF(COUNTIF(K19,"&lt;&gt;x")&gt;0,SUM(K19),"x")</f>
        <v>x</v>
      </c>
      <c r="L18" s="63" t="str">
        <f t="shared" si="7"/>
        <v>x</v>
      </c>
      <c r="M18" s="63">
        <f t="shared" si="7"/>
        <v>267</v>
      </c>
      <c r="N18" s="63">
        <f t="shared" si="7"/>
        <v>48</v>
      </c>
      <c r="O18" s="63" t="str">
        <f t="shared" si="7"/>
        <v>x</v>
      </c>
      <c r="P18" s="63" t="str">
        <f t="shared" si="7"/>
        <v>x</v>
      </c>
      <c r="Q18" s="63" t="str">
        <f t="shared" si="7"/>
        <v>x</v>
      </c>
      <c r="R18" s="64">
        <f>SUM(R19)</f>
        <v>315</v>
      </c>
    </row>
    <row r="19" spans="1:18" customFormat="1" ht="20.25" x14ac:dyDescent="0.25">
      <c r="A19" s="66"/>
      <c r="B19" s="56" t="s">
        <v>551</v>
      </c>
      <c r="C19" s="61" t="s">
        <v>455</v>
      </c>
      <c r="D19" s="61" t="s">
        <v>455</v>
      </c>
      <c r="E19" s="61">
        <v>4319.93</v>
      </c>
      <c r="F19" s="62">
        <v>1024.7</v>
      </c>
      <c r="G19" s="62" t="s">
        <v>455</v>
      </c>
      <c r="H19" s="62" t="s">
        <v>455</v>
      </c>
      <c r="I19" s="62" t="s">
        <v>455</v>
      </c>
      <c r="J19" s="62">
        <f>SUM(C19:I19)</f>
        <v>5344.63</v>
      </c>
      <c r="K19" s="63" t="s">
        <v>455</v>
      </c>
      <c r="L19" s="63" t="s">
        <v>455</v>
      </c>
      <c r="M19" s="63">
        <v>267</v>
      </c>
      <c r="N19" s="63">
        <v>48</v>
      </c>
      <c r="O19" s="63" t="s">
        <v>455</v>
      </c>
      <c r="P19" s="64" t="s">
        <v>455</v>
      </c>
      <c r="Q19" s="64" t="s">
        <v>455</v>
      </c>
      <c r="R19" s="64">
        <f>SUM(K19:Q19)</f>
        <v>315</v>
      </c>
    </row>
    <row r="20" spans="1:18" customFormat="1" ht="18.75" customHeight="1" x14ac:dyDescent="0.25">
      <c r="A20" s="66">
        <v>4</v>
      </c>
      <c r="B20" s="56" t="s">
        <v>415</v>
      </c>
      <c r="C20" s="61" t="str">
        <f t="shared" ref="C20:I20" si="8">IF(COUNTIF(C21,"&lt;&gt;x")&gt;0,SUM(C21),"x")</f>
        <v>x</v>
      </c>
      <c r="D20" s="61" t="str">
        <f t="shared" si="8"/>
        <v>x</v>
      </c>
      <c r="E20" s="61" t="str">
        <f t="shared" si="8"/>
        <v>x</v>
      </c>
      <c r="F20" s="61">
        <f t="shared" si="8"/>
        <v>2456</v>
      </c>
      <c r="G20" s="61">
        <f t="shared" si="8"/>
        <v>2627</v>
      </c>
      <c r="H20" s="61" t="str">
        <f t="shared" si="8"/>
        <v>x</v>
      </c>
      <c r="I20" s="61" t="str">
        <f t="shared" si="8"/>
        <v>x</v>
      </c>
      <c r="J20" s="62">
        <f>SUM(J21)</f>
        <v>5083</v>
      </c>
      <c r="K20" s="63" t="str">
        <f t="shared" ref="K20:Q20" si="9">IF(COUNTIF(K21,"&lt;&gt;x")&gt;0,SUM(K21),"x")</f>
        <v>x</v>
      </c>
      <c r="L20" s="63" t="str">
        <f t="shared" si="9"/>
        <v>x</v>
      </c>
      <c r="M20" s="63" t="str">
        <f t="shared" si="9"/>
        <v>x</v>
      </c>
      <c r="N20" s="63">
        <f t="shared" si="9"/>
        <v>205</v>
      </c>
      <c r="O20" s="63">
        <f t="shared" si="9"/>
        <v>181</v>
      </c>
      <c r="P20" s="63" t="str">
        <f t="shared" si="9"/>
        <v>x</v>
      </c>
      <c r="Q20" s="63" t="str">
        <f t="shared" si="9"/>
        <v>x</v>
      </c>
      <c r="R20" s="64">
        <f>SUM(R21)</f>
        <v>386</v>
      </c>
    </row>
    <row r="21" spans="1:18" customFormat="1" ht="20.25" x14ac:dyDescent="0.25">
      <c r="A21" s="66"/>
      <c r="B21" s="56" t="s">
        <v>551</v>
      </c>
      <c r="C21" s="61" t="s">
        <v>455</v>
      </c>
      <c r="D21" s="61" t="s">
        <v>455</v>
      </c>
      <c r="E21" s="61" t="s">
        <v>455</v>
      </c>
      <c r="F21" s="62">
        <v>2456</v>
      </c>
      <c r="G21" s="62">
        <v>2627</v>
      </c>
      <c r="H21" s="62" t="s">
        <v>455</v>
      </c>
      <c r="I21" s="62" t="s">
        <v>455</v>
      </c>
      <c r="J21" s="62">
        <f>SUM(C21:I21)</f>
        <v>5083</v>
      </c>
      <c r="K21" s="63" t="s">
        <v>455</v>
      </c>
      <c r="L21" s="63" t="s">
        <v>455</v>
      </c>
      <c r="M21" s="63" t="s">
        <v>455</v>
      </c>
      <c r="N21" s="63">
        <v>205</v>
      </c>
      <c r="O21" s="63">
        <v>181</v>
      </c>
      <c r="P21" s="64" t="s">
        <v>455</v>
      </c>
      <c r="Q21" s="64" t="s">
        <v>455</v>
      </c>
      <c r="R21" s="64">
        <f>SUM(K21:Q21)</f>
        <v>386</v>
      </c>
    </row>
    <row r="22" spans="1:18" customFormat="1" ht="18.75" customHeight="1" x14ac:dyDescent="0.25">
      <c r="A22" s="66">
        <v>5</v>
      </c>
      <c r="B22" s="56" t="s">
        <v>416</v>
      </c>
      <c r="C22" s="61" t="str">
        <f t="shared" ref="C22:I22" si="10">IF(COUNTIF(C23,"&lt;&gt;x")&gt;0,SUM(C23),"x")</f>
        <v>x</v>
      </c>
      <c r="D22" s="61" t="str">
        <f t="shared" si="10"/>
        <v>x</v>
      </c>
      <c r="E22" s="61" t="str">
        <f t="shared" si="10"/>
        <v>x</v>
      </c>
      <c r="F22" s="61" t="str">
        <f t="shared" si="10"/>
        <v>x</v>
      </c>
      <c r="G22" s="61">
        <f t="shared" si="10"/>
        <v>5596.8</v>
      </c>
      <c r="H22" s="61">
        <f t="shared" si="10"/>
        <v>6468.08</v>
      </c>
      <c r="I22" s="61" t="str">
        <f t="shared" si="10"/>
        <v>x</v>
      </c>
      <c r="J22" s="62">
        <f>SUM(J23)</f>
        <v>12064.880000000001</v>
      </c>
      <c r="K22" s="63" t="str">
        <f t="shared" ref="K22:Q22" si="11">IF(COUNTIF(K23,"&lt;&gt;x")&gt;0,SUM(K23),"x")</f>
        <v>x</v>
      </c>
      <c r="L22" s="63" t="str">
        <f t="shared" si="11"/>
        <v>x</v>
      </c>
      <c r="M22" s="63" t="str">
        <f t="shared" si="11"/>
        <v>x</v>
      </c>
      <c r="N22" s="63" t="str">
        <f t="shared" si="11"/>
        <v>x</v>
      </c>
      <c r="O22" s="63">
        <f t="shared" si="11"/>
        <v>303</v>
      </c>
      <c r="P22" s="63">
        <f t="shared" si="11"/>
        <v>441</v>
      </c>
      <c r="Q22" s="63" t="str">
        <f t="shared" si="11"/>
        <v>x</v>
      </c>
      <c r="R22" s="64">
        <f>SUM(R23)</f>
        <v>744</v>
      </c>
    </row>
    <row r="23" spans="1:18" customFormat="1" ht="20.25" x14ac:dyDescent="0.25">
      <c r="A23" s="66"/>
      <c r="B23" s="56" t="s">
        <v>551</v>
      </c>
      <c r="C23" s="61" t="s">
        <v>455</v>
      </c>
      <c r="D23" s="61" t="s">
        <v>455</v>
      </c>
      <c r="E23" s="61" t="s">
        <v>455</v>
      </c>
      <c r="F23" s="62" t="s">
        <v>455</v>
      </c>
      <c r="G23" s="62">
        <v>5596.8</v>
      </c>
      <c r="H23" s="62">
        <v>6468.08</v>
      </c>
      <c r="I23" s="62" t="s">
        <v>455</v>
      </c>
      <c r="J23" s="62">
        <f>SUM(C23:I23)</f>
        <v>12064.880000000001</v>
      </c>
      <c r="K23" s="63" t="s">
        <v>455</v>
      </c>
      <c r="L23" s="63" t="s">
        <v>455</v>
      </c>
      <c r="M23" s="63" t="s">
        <v>455</v>
      </c>
      <c r="N23" s="63" t="s">
        <v>455</v>
      </c>
      <c r="O23" s="63">
        <v>303</v>
      </c>
      <c r="P23" s="64">
        <v>441</v>
      </c>
      <c r="Q23" s="64" t="s">
        <v>455</v>
      </c>
      <c r="R23" s="64">
        <f>SUM(K23:Q23)</f>
        <v>744</v>
      </c>
    </row>
    <row r="24" spans="1:18" customFormat="1" ht="93" customHeight="1" x14ac:dyDescent="0.25">
      <c r="A24" s="66">
        <v>6</v>
      </c>
      <c r="B24" s="56" t="s">
        <v>427</v>
      </c>
      <c r="C24" s="61">
        <f t="shared" ref="C24:R24" si="12">SUM(C25)</f>
        <v>2159.87</v>
      </c>
      <c r="D24" s="61">
        <f t="shared" si="12"/>
        <v>1593.71</v>
      </c>
      <c r="E24" s="61">
        <f t="shared" si="12"/>
        <v>1709.7</v>
      </c>
      <c r="F24" s="62">
        <f t="shared" si="12"/>
        <v>196.9</v>
      </c>
      <c r="G24" s="62">
        <f t="shared" si="12"/>
        <v>95.4</v>
      </c>
      <c r="H24" s="62">
        <f t="shared" si="12"/>
        <v>0</v>
      </c>
      <c r="I24" s="62">
        <f t="shared" si="12"/>
        <v>0</v>
      </c>
      <c r="J24" s="62">
        <f t="shared" si="12"/>
        <v>5755.579999999999</v>
      </c>
      <c r="K24" s="63">
        <f t="shared" si="12"/>
        <v>145</v>
      </c>
      <c r="L24" s="63">
        <f t="shared" si="12"/>
        <v>94</v>
      </c>
      <c r="M24" s="63">
        <f t="shared" si="12"/>
        <v>148</v>
      </c>
      <c r="N24" s="63">
        <f t="shared" si="12"/>
        <v>4</v>
      </c>
      <c r="O24" s="63">
        <f t="shared" si="12"/>
        <v>9</v>
      </c>
      <c r="P24" s="64">
        <f t="shared" si="12"/>
        <v>0</v>
      </c>
      <c r="Q24" s="64">
        <f t="shared" si="12"/>
        <v>0</v>
      </c>
      <c r="R24" s="64">
        <f t="shared" si="12"/>
        <v>400</v>
      </c>
    </row>
    <row r="25" spans="1:18" customFormat="1" ht="20.25" x14ac:dyDescent="0.25">
      <c r="A25" s="66"/>
      <c r="B25" s="56" t="s">
        <v>551</v>
      </c>
      <c r="C25" s="61">
        <v>2159.87</v>
      </c>
      <c r="D25" s="61">
        <v>1593.71</v>
      </c>
      <c r="E25" s="61">
        <v>1709.7</v>
      </c>
      <c r="F25" s="62">
        <v>196.9</v>
      </c>
      <c r="G25" s="62">
        <v>95.4</v>
      </c>
      <c r="H25" s="62">
        <v>0</v>
      </c>
      <c r="I25" s="62">
        <v>0</v>
      </c>
      <c r="J25" s="62">
        <f>SUM(C25:I25)</f>
        <v>5755.579999999999</v>
      </c>
      <c r="K25" s="63">
        <v>145</v>
      </c>
      <c r="L25" s="63">
        <v>94</v>
      </c>
      <c r="M25" s="63">
        <v>148</v>
      </c>
      <c r="N25" s="63">
        <v>4</v>
      </c>
      <c r="O25" s="63">
        <v>9</v>
      </c>
      <c r="P25" s="64">
        <v>0</v>
      </c>
      <c r="Q25" s="64">
        <v>0</v>
      </c>
      <c r="R25" s="64">
        <f>SUM(K25:Q25)</f>
        <v>400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J1:N1"/>
    <mergeCell ref="B6:Q6"/>
    <mergeCell ref="A8:A10"/>
    <mergeCell ref="B8:B10"/>
    <mergeCell ref="C8:J8"/>
    <mergeCell ref="K8:R8"/>
    <mergeCell ref="P1:R2"/>
  </mergeCells>
  <printOptions horizontalCentered="1"/>
  <pageMargins left="0.98425196850393704" right="0.39370078740157483" top="0.39370078740157483" bottom="0.31496062992125984" header="0" footer="0"/>
  <pageSetup paperSize="9" scale="31" firstPageNumber="6" fitToHeight="0" orientation="landscape" useFirstPageNumber="1" r:id="rId1"/>
  <headerFooter scaleWithDoc="0">
    <oddHeader>&amp;C&amp;"Times New Roman,обычный"&amp;K01+004&amp;P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6"/>
  <sheetViews>
    <sheetView zoomScaleSheetLayoutView="80" workbookViewId="0">
      <selection activeCell="O5" sqref="O5"/>
    </sheetView>
  </sheetViews>
  <sheetFormatPr defaultColWidth="9.140625" defaultRowHeight="18.75" x14ac:dyDescent="0.3"/>
  <cols>
    <col min="1" max="1" width="10.85546875" style="1" customWidth="1"/>
    <col min="2" max="2" width="28.28515625" style="1" customWidth="1"/>
    <col min="3" max="3" width="19.7109375" style="1" customWidth="1"/>
    <col min="4" max="4" width="13.5703125" style="1" customWidth="1"/>
    <col min="5" max="5" width="11.5703125" style="1" customWidth="1"/>
    <col min="6" max="6" width="11.28515625" style="1" hidden="1" customWidth="1"/>
    <col min="7" max="7" width="11.5703125" style="1" customWidth="1"/>
    <col min="8" max="8" width="12.7109375" style="1" customWidth="1"/>
    <col min="9" max="9" width="12.140625" style="1" customWidth="1"/>
    <col min="10" max="10" width="11.5703125" style="1" customWidth="1"/>
    <col min="11" max="11" width="11.5703125" style="1" hidden="1" customWidth="1"/>
    <col min="12" max="12" width="13.7109375" style="1" customWidth="1"/>
    <col min="13" max="13" width="24" style="1" customWidth="1"/>
    <col min="14" max="14" width="15.140625" style="1" bestFit="1" customWidth="1"/>
    <col min="15" max="16384" width="9.140625" style="1"/>
  </cols>
  <sheetData>
    <row r="1" spans="1:16" ht="40.5" customHeight="1" x14ac:dyDescent="0.3">
      <c r="E1" s="33"/>
      <c r="F1" s="34"/>
      <c r="G1" s="34"/>
      <c r="H1" s="34"/>
      <c r="I1" s="34"/>
      <c r="J1" s="34"/>
      <c r="K1" s="34"/>
      <c r="M1" s="241" t="s">
        <v>585</v>
      </c>
    </row>
    <row r="2" spans="1:16" ht="23.25" customHeight="1" x14ac:dyDescent="0.3">
      <c r="E2"/>
      <c r="F2"/>
      <c r="G2"/>
      <c r="H2"/>
      <c r="I2"/>
      <c r="J2"/>
      <c r="K2"/>
      <c r="L2" s="143"/>
      <c r="M2" s="143"/>
    </row>
    <row r="3" spans="1:16" x14ac:dyDescent="0.3">
      <c r="A3" s="211" t="s">
        <v>431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6" x14ac:dyDescent="0.3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6" s="2" customFormat="1" ht="63" x14ac:dyDescent="0.25">
      <c r="A5" s="49" t="s">
        <v>432</v>
      </c>
      <c r="B5" s="49" t="s">
        <v>433</v>
      </c>
      <c r="C5" s="49" t="s">
        <v>434</v>
      </c>
      <c r="D5" s="49" t="s">
        <v>3</v>
      </c>
      <c r="E5" s="49" t="s">
        <v>4</v>
      </c>
      <c r="F5" s="115" t="s">
        <v>9</v>
      </c>
      <c r="G5" s="49" t="s">
        <v>10</v>
      </c>
      <c r="H5" s="49" t="s">
        <v>12</v>
      </c>
      <c r="I5" s="49" t="s">
        <v>13</v>
      </c>
      <c r="J5" s="49" t="s">
        <v>14</v>
      </c>
      <c r="K5" s="49" t="s">
        <v>411</v>
      </c>
      <c r="L5" s="49" t="s">
        <v>6</v>
      </c>
      <c r="M5" s="49" t="s">
        <v>435</v>
      </c>
    </row>
    <row r="6" spans="1:16" s="2" customFormat="1" ht="42" customHeight="1" x14ac:dyDescent="0.25">
      <c r="A6" s="49">
        <v>1</v>
      </c>
      <c r="B6" s="213" t="s">
        <v>451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5"/>
    </row>
    <row r="7" spans="1:16" s="2" customFormat="1" ht="108.75" customHeight="1" x14ac:dyDescent="0.25">
      <c r="A7" s="5" t="s">
        <v>7</v>
      </c>
      <c r="B7" s="199" t="s">
        <v>555</v>
      </c>
      <c r="C7" s="202"/>
      <c r="D7" s="49" t="s">
        <v>8</v>
      </c>
      <c r="E7" s="38">
        <f>E23</f>
        <v>68.332447473684255</v>
      </c>
      <c r="F7" s="116">
        <f>E7</f>
        <v>68.332447473684255</v>
      </c>
      <c r="G7" s="39">
        <f>F23</f>
        <v>61.061671652502461</v>
      </c>
      <c r="H7" s="39">
        <f t="shared" ref="H7:J7" si="0">G23</f>
        <v>55.203384735634017</v>
      </c>
      <c r="I7" s="39">
        <f t="shared" si="0"/>
        <v>41.362094205872005</v>
      </c>
      <c r="J7" s="39">
        <f t="shared" si="0"/>
        <v>30.475816031579932</v>
      </c>
      <c r="K7" s="39">
        <v>0</v>
      </c>
      <c r="L7" s="38">
        <v>0</v>
      </c>
      <c r="M7" s="141" t="s">
        <v>582</v>
      </c>
      <c r="N7" s="3"/>
      <c r="O7" s="3"/>
      <c r="P7" s="3"/>
    </row>
    <row r="8" spans="1:16" s="2" customFormat="1" ht="43.5" customHeight="1" x14ac:dyDescent="0.25">
      <c r="A8" s="205" t="s">
        <v>441</v>
      </c>
      <c r="B8" s="207" t="s">
        <v>445</v>
      </c>
      <c r="C8" s="48" t="s">
        <v>428</v>
      </c>
      <c r="D8" s="49" t="s">
        <v>345</v>
      </c>
      <c r="E8" s="50">
        <v>5074.3999999999996</v>
      </c>
      <c r="F8" s="117">
        <v>5464.37</v>
      </c>
      <c r="G8" s="40">
        <v>4319.93</v>
      </c>
      <c r="H8" s="40">
        <v>3480.7</v>
      </c>
      <c r="I8" s="50">
        <v>8223.7999999999993</v>
      </c>
      <c r="J8" s="50">
        <v>6468.08</v>
      </c>
      <c r="K8" s="50">
        <v>0</v>
      </c>
      <c r="L8" s="50">
        <f>SUM(G8:K8)</f>
        <v>22492.510000000002</v>
      </c>
      <c r="M8" s="209" t="s">
        <v>15</v>
      </c>
      <c r="N8" s="4"/>
      <c r="P8" s="3"/>
    </row>
    <row r="9" spans="1:16" s="2" customFormat="1" ht="56.25" customHeight="1" x14ac:dyDescent="0.25">
      <c r="A9" s="206"/>
      <c r="B9" s="208"/>
      <c r="C9" s="48" t="s">
        <v>430</v>
      </c>
      <c r="D9" s="49" t="s">
        <v>429</v>
      </c>
      <c r="E9" s="41">
        <v>354</v>
      </c>
      <c r="F9" s="118">
        <v>373</v>
      </c>
      <c r="G9" s="42">
        <v>267</v>
      </c>
      <c r="H9" s="42">
        <v>253</v>
      </c>
      <c r="I9" s="41">
        <v>484</v>
      </c>
      <c r="J9" s="41">
        <v>441</v>
      </c>
      <c r="K9" s="41">
        <v>145</v>
      </c>
      <c r="L9" s="41">
        <f>SUM(G9:K9)</f>
        <v>1590</v>
      </c>
      <c r="M9" s="210"/>
      <c r="N9" s="3"/>
      <c r="P9" s="3"/>
    </row>
    <row r="10" spans="1:16" s="2" customFormat="1" ht="75" hidden="1" customHeight="1" x14ac:dyDescent="0.25">
      <c r="A10" s="205" t="s">
        <v>556</v>
      </c>
      <c r="B10" s="207" t="s">
        <v>557</v>
      </c>
      <c r="C10" s="48" t="s">
        <v>428</v>
      </c>
      <c r="D10" s="49" t="s">
        <v>345</v>
      </c>
      <c r="E10" s="41">
        <v>0</v>
      </c>
      <c r="F10" s="41">
        <v>0</v>
      </c>
      <c r="G10" s="42">
        <v>0</v>
      </c>
      <c r="H10" s="42">
        <v>0</v>
      </c>
      <c r="I10" s="41">
        <v>0</v>
      </c>
      <c r="J10" s="41">
        <v>0</v>
      </c>
      <c r="K10" s="41">
        <v>0</v>
      </c>
      <c r="L10" s="50">
        <v>15888.2</v>
      </c>
      <c r="M10" s="209" t="s">
        <v>15</v>
      </c>
      <c r="N10" s="3"/>
      <c r="P10" s="3"/>
    </row>
    <row r="11" spans="1:16" s="2" customFormat="1" ht="71.25" hidden="1" customHeight="1" x14ac:dyDescent="0.25">
      <c r="A11" s="206"/>
      <c r="B11" s="208"/>
      <c r="C11" s="48" t="s">
        <v>430</v>
      </c>
      <c r="D11" s="49" t="s">
        <v>429</v>
      </c>
      <c r="E11" s="41">
        <v>0</v>
      </c>
      <c r="F11" s="41">
        <v>0</v>
      </c>
      <c r="G11" s="42">
        <v>0</v>
      </c>
      <c r="H11" s="42">
        <v>0</v>
      </c>
      <c r="I11" s="41">
        <v>0</v>
      </c>
      <c r="J11" s="41">
        <v>0</v>
      </c>
      <c r="K11" s="41">
        <v>0</v>
      </c>
      <c r="L11" s="41">
        <v>910</v>
      </c>
      <c r="M11" s="210"/>
      <c r="N11" s="3"/>
      <c r="P11" s="3"/>
    </row>
    <row r="12" spans="1:16" s="2" customFormat="1" ht="52.5" hidden="1" customHeight="1" x14ac:dyDescent="0.25">
      <c r="A12" s="205" t="s">
        <v>558</v>
      </c>
      <c r="B12" s="207" t="s">
        <v>559</v>
      </c>
      <c r="C12" s="48" t="s">
        <v>428</v>
      </c>
      <c r="D12" s="49" t="s">
        <v>345</v>
      </c>
      <c r="E12" s="41">
        <v>0</v>
      </c>
      <c r="F12" s="41">
        <v>0</v>
      </c>
      <c r="G12" s="42">
        <v>0</v>
      </c>
      <c r="H12" s="42">
        <v>0</v>
      </c>
      <c r="I12" s="41">
        <v>0</v>
      </c>
      <c r="J12" s="41">
        <v>0</v>
      </c>
      <c r="K12" s="41">
        <v>0</v>
      </c>
      <c r="L12" s="50">
        <v>2219</v>
      </c>
      <c r="M12" s="209" t="s">
        <v>15</v>
      </c>
      <c r="N12" s="3"/>
      <c r="P12" s="3"/>
    </row>
    <row r="13" spans="1:16" s="2" customFormat="1" ht="51.75" hidden="1" customHeight="1" x14ac:dyDescent="0.25">
      <c r="A13" s="206"/>
      <c r="B13" s="208"/>
      <c r="C13" s="48" t="s">
        <v>430</v>
      </c>
      <c r="D13" s="49" t="s">
        <v>429</v>
      </c>
      <c r="E13" s="41">
        <v>0</v>
      </c>
      <c r="F13" s="41">
        <v>0</v>
      </c>
      <c r="G13" s="42">
        <v>0</v>
      </c>
      <c r="H13" s="42">
        <v>0</v>
      </c>
      <c r="I13" s="41">
        <v>0</v>
      </c>
      <c r="J13" s="41">
        <v>0</v>
      </c>
      <c r="K13" s="41">
        <v>0</v>
      </c>
      <c r="L13" s="41">
        <v>148</v>
      </c>
      <c r="M13" s="210"/>
      <c r="N13" s="3"/>
      <c r="P13" s="3"/>
    </row>
    <row r="14" spans="1:16" s="2" customFormat="1" ht="51.75" hidden="1" customHeight="1" x14ac:dyDescent="0.25">
      <c r="A14" s="43"/>
      <c r="B14" s="44"/>
      <c r="C14" s="45"/>
      <c r="E14" s="46"/>
      <c r="F14" s="46"/>
      <c r="G14" s="47"/>
      <c r="H14" s="47"/>
      <c r="I14" s="46"/>
      <c r="J14" s="46"/>
      <c r="K14" s="46"/>
      <c r="L14" s="46"/>
      <c r="M14"/>
      <c r="N14" s="3"/>
      <c r="P14" s="3"/>
    </row>
    <row r="15" spans="1:16" hidden="1" x14ac:dyDescent="0.3">
      <c r="A15" s="201" t="s">
        <v>560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1"/>
      <c r="L15" s="201"/>
    </row>
    <row r="16" spans="1:16" hidden="1" x14ac:dyDescent="0.3"/>
    <row r="17" spans="1:13" ht="141" hidden="1" customHeight="1" x14ac:dyDescent="0.3">
      <c r="A17" s="119" t="s">
        <v>7</v>
      </c>
      <c r="B17" s="199" t="s">
        <v>561</v>
      </c>
      <c r="C17" s="202"/>
      <c r="D17" s="120" t="s">
        <v>562</v>
      </c>
      <c r="E17" s="120" t="s">
        <v>563</v>
      </c>
      <c r="F17" s="120" t="s">
        <v>564</v>
      </c>
      <c r="G17" s="120" t="s">
        <v>565</v>
      </c>
      <c r="H17" s="120" t="s">
        <v>566</v>
      </c>
      <c r="I17" s="120" t="s">
        <v>567</v>
      </c>
      <c r="J17" s="120" t="s">
        <v>568</v>
      </c>
      <c r="K17" s="120"/>
      <c r="L17" s="121" t="s">
        <v>1</v>
      </c>
      <c r="M17" s="121"/>
    </row>
    <row r="18" spans="1:13" ht="57.75" hidden="1" customHeight="1" x14ac:dyDescent="0.3">
      <c r="A18" s="122"/>
      <c r="B18" s="199" t="s">
        <v>569</v>
      </c>
      <c r="C18" s="200"/>
      <c r="D18" s="123"/>
      <c r="E18" s="123">
        <f>56999.18+2415.8</f>
        <v>59414.98</v>
      </c>
      <c r="F18" s="123">
        <f t="shared" ref="F18:J18" si="1">E18</f>
        <v>59414.98</v>
      </c>
      <c r="G18" s="123">
        <f t="shared" si="1"/>
        <v>59414.98</v>
      </c>
      <c r="H18" s="123">
        <f t="shared" si="1"/>
        <v>59414.98</v>
      </c>
      <c r="I18" s="123">
        <f t="shared" si="1"/>
        <v>59414.98</v>
      </c>
      <c r="J18" s="123">
        <f t="shared" si="1"/>
        <v>59414.98</v>
      </c>
      <c r="K18" s="124"/>
      <c r="L18" s="122"/>
      <c r="M18" s="125" t="s">
        <v>570</v>
      </c>
    </row>
    <row r="19" spans="1:13" ht="95.25" hidden="1" customHeight="1" x14ac:dyDescent="0.3">
      <c r="A19" s="122"/>
      <c r="B19" s="203" t="s">
        <v>571</v>
      </c>
      <c r="C19" s="204"/>
      <c r="D19" s="123"/>
      <c r="E19" s="123">
        <v>5074.3999999999996</v>
      </c>
      <c r="F19" s="123">
        <f t="shared" ref="F19:J19" si="2">G8</f>
        <v>4319.93</v>
      </c>
      <c r="G19" s="123">
        <f t="shared" si="2"/>
        <v>3480.7</v>
      </c>
      <c r="H19" s="123">
        <f t="shared" si="2"/>
        <v>8223.7999999999993</v>
      </c>
      <c r="I19" s="123">
        <f t="shared" si="2"/>
        <v>6468.08</v>
      </c>
      <c r="J19" s="123">
        <f t="shared" si="2"/>
        <v>0</v>
      </c>
      <c r="K19" s="124"/>
      <c r="L19" s="126">
        <f>SUM(F19:J19)</f>
        <v>22492.510000000002</v>
      </c>
      <c r="M19" s="125" t="s">
        <v>572</v>
      </c>
    </row>
    <row r="20" spans="1:13" ht="52.5" hidden="1" customHeight="1" x14ac:dyDescent="0.3">
      <c r="A20" s="122"/>
      <c r="B20" s="203" t="s">
        <v>573</v>
      </c>
      <c r="C20" s="204"/>
      <c r="D20" s="123"/>
      <c r="E20" s="123"/>
      <c r="F20" s="123"/>
      <c r="G20" s="123"/>
      <c r="H20" s="123"/>
      <c r="I20" s="123"/>
      <c r="J20" s="123"/>
      <c r="K20" s="124"/>
      <c r="L20" s="126">
        <v>15888.2</v>
      </c>
      <c r="M20" s="125"/>
    </row>
    <row r="21" spans="1:13" ht="33" hidden="1" customHeight="1" x14ac:dyDescent="0.3">
      <c r="A21" s="122"/>
      <c r="B21" s="203" t="s">
        <v>574</v>
      </c>
      <c r="C21" s="204"/>
      <c r="D21" s="123"/>
      <c r="E21" s="123"/>
      <c r="F21" s="123"/>
      <c r="G21" s="123"/>
      <c r="H21" s="123"/>
      <c r="I21" s="123"/>
      <c r="J21" s="123"/>
      <c r="K21" s="124"/>
      <c r="L21" s="126">
        <v>2219</v>
      </c>
      <c r="M21" s="125"/>
    </row>
    <row r="22" spans="1:13" hidden="1" x14ac:dyDescent="0.3">
      <c r="A22" s="127"/>
      <c r="B22" s="197" t="s">
        <v>575</v>
      </c>
      <c r="C22" s="198"/>
      <c r="D22" s="128"/>
      <c r="E22" s="128">
        <f>L19+L20+L21</f>
        <v>40599.710000000006</v>
      </c>
      <c r="F22" s="128">
        <f>E22-F19</f>
        <v>36279.780000000006</v>
      </c>
      <c r="G22" s="128">
        <f t="shared" ref="G22:J22" si="3">F22-G19</f>
        <v>32799.080000000009</v>
      </c>
      <c r="H22" s="128">
        <f t="shared" si="3"/>
        <v>24575.28000000001</v>
      </c>
      <c r="I22" s="128">
        <f t="shared" si="3"/>
        <v>18107.200000000012</v>
      </c>
      <c r="J22" s="128">
        <f t="shared" si="3"/>
        <v>18107.200000000012</v>
      </c>
      <c r="K22" s="129"/>
      <c r="L22" s="127"/>
      <c r="M22" s="125"/>
    </row>
    <row r="23" spans="1:13" ht="46.5" hidden="1" customHeight="1" x14ac:dyDescent="0.3">
      <c r="A23" s="122"/>
      <c r="B23" s="199" t="s">
        <v>576</v>
      </c>
      <c r="C23" s="200"/>
      <c r="D23" s="130"/>
      <c r="E23" s="123">
        <f>E22/E18*100</f>
        <v>68.332447473684255</v>
      </c>
      <c r="F23" s="123">
        <f t="shared" ref="F23:I23" si="4">F22/F18*100</f>
        <v>61.061671652502461</v>
      </c>
      <c r="G23" s="123">
        <f t="shared" si="4"/>
        <v>55.203384735634017</v>
      </c>
      <c r="H23" s="123">
        <f t="shared" si="4"/>
        <v>41.362094205872005</v>
      </c>
      <c r="I23" s="123">
        <f t="shared" si="4"/>
        <v>30.475816031579932</v>
      </c>
      <c r="J23" s="123">
        <f>J22/J18*100</f>
        <v>30.475816031579932</v>
      </c>
      <c r="K23" s="130"/>
      <c r="L23" s="122"/>
      <c r="M23" s="122"/>
    </row>
    <row r="24" spans="1:13" hidden="1" x14ac:dyDescent="0.3"/>
    <row r="25" spans="1:13" hidden="1" x14ac:dyDescent="0.3">
      <c r="B25" s="1" t="s">
        <v>577</v>
      </c>
    </row>
    <row r="26" spans="1:13" s="131" customFormat="1" hidden="1" x14ac:dyDescent="0.3">
      <c r="A26" s="122"/>
      <c r="B26" s="122"/>
      <c r="C26" s="122" t="s">
        <v>442</v>
      </c>
      <c r="D26" s="122" t="s">
        <v>429</v>
      </c>
      <c r="E26" s="1"/>
      <c r="F26" s="1"/>
      <c r="G26" s="1"/>
      <c r="H26" s="1"/>
      <c r="I26" s="1"/>
      <c r="J26" s="1"/>
      <c r="K26" s="1"/>
      <c r="L26" s="1"/>
      <c r="M26" s="1"/>
    </row>
    <row r="27" spans="1:13" ht="56.25" hidden="1" x14ac:dyDescent="0.3">
      <c r="A27" s="132" t="s">
        <v>441</v>
      </c>
      <c r="B27" s="133" t="s">
        <v>578</v>
      </c>
      <c r="C27" s="134">
        <f>4367.2+3094.4+6924.3+6663.9+1719.7</f>
        <v>22769.500000000004</v>
      </c>
      <c r="D27" s="134">
        <f>271+233+425+444+111</f>
        <v>1484</v>
      </c>
      <c r="E27" s="131"/>
      <c r="F27" s="131"/>
      <c r="G27" s="131"/>
      <c r="H27" s="131"/>
      <c r="I27" s="131"/>
      <c r="J27" s="131"/>
      <c r="K27" s="131"/>
      <c r="L27" s="131"/>
      <c r="M27" s="131"/>
    </row>
    <row r="28" spans="1:13" ht="112.5" hidden="1" x14ac:dyDescent="0.3">
      <c r="A28" s="132" t="s">
        <v>556</v>
      </c>
      <c r="B28" s="135" t="s">
        <v>579</v>
      </c>
      <c r="C28" s="136">
        <v>15888.2</v>
      </c>
      <c r="D28" s="136">
        <v>910</v>
      </c>
    </row>
    <row r="29" spans="1:13" s="137" customFormat="1" hidden="1" x14ac:dyDescent="0.3">
      <c r="A29" s="132" t="s">
        <v>558</v>
      </c>
      <c r="B29" s="122" t="s">
        <v>580</v>
      </c>
      <c r="C29" s="136">
        <v>2219</v>
      </c>
      <c r="D29" s="136">
        <v>148</v>
      </c>
      <c r="E29" s="1"/>
      <c r="F29" s="1"/>
      <c r="G29" s="1"/>
      <c r="H29" s="1"/>
      <c r="I29" s="1"/>
      <c r="J29" s="1"/>
      <c r="K29" s="1"/>
      <c r="L29" s="1"/>
      <c r="M29" s="1"/>
    </row>
    <row r="30" spans="1:13" hidden="1" x14ac:dyDescent="0.3">
      <c r="A30" s="127"/>
      <c r="B30" s="127" t="s">
        <v>581</v>
      </c>
      <c r="C30" s="138">
        <f>SUM(C27:C29)</f>
        <v>40876.700000000004</v>
      </c>
      <c r="D30" s="138">
        <f>SUM(D27:D29)</f>
        <v>2542</v>
      </c>
      <c r="E30" s="137"/>
      <c r="F30" s="137"/>
      <c r="G30" s="137"/>
      <c r="H30" s="137"/>
      <c r="I30" s="137"/>
      <c r="J30" s="137"/>
      <c r="K30" s="137"/>
      <c r="L30" s="137"/>
      <c r="M30" s="137"/>
    </row>
    <row r="31" spans="1:13" hidden="1" x14ac:dyDescent="0.3"/>
    <row r="32" spans="1:13" hidden="1" x14ac:dyDescent="0.3"/>
    <row r="34" spans="2:5" x14ac:dyDescent="0.3">
      <c r="B34" s="139"/>
      <c r="C34" s="139"/>
      <c r="D34" s="139"/>
      <c r="E34" s="139"/>
    </row>
    <row r="35" spans="2:5" x14ac:dyDescent="0.3">
      <c r="B35" s="140"/>
      <c r="C35" s="140"/>
      <c r="D35" s="140"/>
      <c r="E35" s="140"/>
    </row>
    <row r="36" spans="2:5" x14ac:dyDescent="0.3">
      <c r="B36" s="140"/>
      <c r="C36" s="140"/>
    </row>
  </sheetData>
  <mergeCells count="20">
    <mergeCell ref="A8:A9"/>
    <mergeCell ref="B8:B9"/>
    <mergeCell ref="M8:M9"/>
    <mergeCell ref="A3:L3"/>
    <mergeCell ref="B6:M6"/>
    <mergeCell ref="B7:C7"/>
    <mergeCell ref="A10:A11"/>
    <mergeCell ref="B10:B11"/>
    <mergeCell ref="M10:M11"/>
    <mergeCell ref="A12:A13"/>
    <mergeCell ref="B12:B13"/>
    <mergeCell ref="M12:M13"/>
    <mergeCell ref="B22:C22"/>
    <mergeCell ref="B23:C23"/>
    <mergeCell ref="A15:L15"/>
    <mergeCell ref="B17:C17"/>
    <mergeCell ref="B18:C18"/>
    <mergeCell ref="B19:C19"/>
    <mergeCell ref="B20:C20"/>
    <mergeCell ref="B21:C21"/>
  </mergeCells>
  <pageMargins left="1.1811023622047245" right="0.39370078740157483" top="0.78740157480314965" bottom="0.78740157480314965" header="0" footer="0"/>
  <pageSetup paperSize="9" scale="76" firstPageNumber="7" fitToHeight="0" orientation="landscape" useFirstPageNumber="1" r:id="rId1"/>
  <headerFooter scaleWithDoc="0">
    <oddHeader>&amp;C&amp;"Times New Roman,обычный"&amp;K01+004&amp;P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I28"/>
  <sheetViews>
    <sheetView workbookViewId="0">
      <selection activeCell="F1" sqref="F1:F2"/>
    </sheetView>
  </sheetViews>
  <sheetFormatPr defaultColWidth="9.140625" defaultRowHeight="15.75" x14ac:dyDescent="0.25"/>
  <cols>
    <col min="1" max="1" width="15" style="91" customWidth="1"/>
    <col min="2" max="2" width="39.42578125" style="92" customWidth="1"/>
    <col min="3" max="3" width="21" style="93" customWidth="1"/>
    <col min="4" max="5" width="13.7109375" style="92" customWidth="1"/>
    <col min="6" max="6" width="18.42578125" style="92" customWidth="1"/>
    <col min="7" max="7" width="9.140625" style="93"/>
    <col min="8" max="8" width="10.140625" style="93" bestFit="1" customWidth="1"/>
    <col min="9" max="16384" width="9.140625" style="93"/>
  </cols>
  <sheetData>
    <row r="1" spans="1:9" x14ac:dyDescent="0.25">
      <c r="F1" s="228" t="s">
        <v>554</v>
      </c>
    </row>
    <row r="2" spans="1:9" x14ac:dyDescent="0.25">
      <c r="D2" s="114"/>
      <c r="E2" s="114"/>
      <c r="F2" s="161"/>
    </row>
    <row r="3" spans="1:9" ht="23.25" x14ac:dyDescent="0.25">
      <c r="D3" s="94"/>
      <c r="E3" s="94"/>
      <c r="F3" s="94"/>
    </row>
    <row r="4" spans="1:9" ht="21" x14ac:dyDescent="0.35">
      <c r="A4" s="235" t="s">
        <v>488</v>
      </c>
      <c r="B4" s="236"/>
      <c r="C4" s="236"/>
      <c r="D4" s="236"/>
      <c r="E4" s="236"/>
      <c r="F4" s="236"/>
      <c r="I4" s="91"/>
    </row>
    <row r="5" spans="1:9" ht="21" x14ac:dyDescent="0.35">
      <c r="A5" s="235" t="s">
        <v>436</v>
      </c>
      <c r="B5" s="236"/>
      <c r="C5" s="236"/>
      <c r="D5" s="236"/>
      <c r="E5" s="236"/>
      <c r="F5" s="236"/>
      <c r="I5" s="91"/>
    </row>
    <row r="6" spans="1:9" x14ac:dyDescent="0.25">
      <c r="A6" s="95"/>
      <c r="B6" s="96"/>
      <c r="C6" s="96"/>
      <c r="D6" s="96"/>
      <c r="E6" s="96"/>
      <c r="F6" s="96"/>
    </row>
    <row r="7" spans="1:9" s="97" customFormat="1" x14ac:dyDescent="0.25">
      <c r="A7" s="237" t="s">
        <v>437</v>
      </c>
      <c r="B7" s="239" t="s">
        <v>438</v>
      </c>
      <c r="C7" s="237" t="s">
        <v>440</v>
      </c>
      <c r="D7" s="240"/>
      <c r="E7" s="240"/>
      <c r="F7" s="240"/>
    </row>
    <row r="8" spans="1:9" s="98" customFormat="1" x14ac:dyDescent="0.25">
      <c r="A8" s="238"/>
      <c r="B8" s="238"/>
      <c r="C8" s="238"/>
      <c r="D8" s="40" t="s">
        <v>12</v>
      </c>
      <c r="E8" s="40" t="s">
        <v>13</v>
      </c>
      <c r="F8" s="40" t="s">
        <v>14</v>
      </c>
    </row>
    <row r="9" spans="1:9" x14ac:dyDescent="0.25">
      <c r="A9" s="229" t="s">
        <v>439</v>
      </c>
      <c r="B9" s="230"/>
      <c r="C9" s="99" t="s">
        <v>1</v>
      </c>
      <c r="D9" s="100">
        <f>SUM(D10:D12)</f>
        <v>1137583.0899999999</v>
      </c>
      <c r="E9" s="100">
        <f>SUM(E10:E12)</f>
        <v>196389.24</v>
      </c>
      <c r="F9" s="100">
        <f t="shared" ref="F9" si="0">SUM(F10:F12)</f>
        <v>85500</v>
      </c>
    </row>
    <row r="10" spans="1:9" x14ac:dyDescent="0.25">
      <c r="A10" s="231"/>
      <c r="B10" s="232"/>
      <c r="C10" s="99" t="s">
        <v>443</v>
      </c>
      <c r="D10" s="100">
        <f t="shared" ref="D10:F11" si="1">D20</f>
        <v>867825.85</v>
      </c>
      <c r="E10" s="100">
        <f t="shared" ref="E10" si="2">E20</f>
        <v>0</v>
      </c>
      <c r="F10" s="100">
        <f t="shared" si="1"/>
        <v>0</v>
      </c>
    </row>
    <row r="11" spans="1:9" x14ac:dyDescent="0.25">
      <c r="A11" s="231"/>
      <c r="B11" s="232"/>
      <c r="C11" s="99" t="s">
        <v>11</v>
      </c>
      <c r="D11" s="100">
        <f t="shared" si="1"/>
        <v>61087.24</v>
      </c>
      <c r="E11" s="100">
        <f t="shared" ref="E11" si="3">E21</f>
        <v>110889.24</v>
      </c>
      <c r="F11" s="100">
        <f t="shared" si="1"/>
        <v>0</v>
      </c>
    </row>
    <row r="12" spans="1:9" x14ac:dyDescent="0.25">
      <c r="A12" s="231"/>
      <c r="B12" s="232"/>
      <c r="C12" s="99" t="s">
        <v>0</v>
      </c>
      <c r="D12" s="100">
        <f t="shared" ref="D12:F12" si="4">D22</f>
        <v>208670</v>
      </c>
      <c r="E12" s="100">
        <f t="shared" ref="E12" si="5">E22</f>
        <v>85500</v>
      </c>
      <c r="F12" s="100">
        <f t="shared" si="4"/>
        <v>85500</v>
      </c>
    </row>
    <row r="13" spans="1:9" x14ac:dyDescent="0.25">
      <c r="A13" s="233"/>
      <c r="B13" s="234"/>
      <c r="C13" s="99" t="s">
        <v>489</v>
      </c>
      <c r="D13" s="100">
        <v>0</v>
      </c>
      <c r="E13" s="100">
        <v>0</v>
      </c>
      <c r="F13" s="100">
        <v>0</v>
      </c>
    </row>
    <row r="14" spans="1:9" ht="15.75" customHeight="1" x14ac:dyDescent="0.25">
      <c r="A14" s="216" t="s">
        <v>441</v>
      </c>
      <c r="B14" s="216" t="s">
        <v>445</v>
      </c>
      <c r="C14" s="101" t="s">
        <v>1</v>
      </c>
      <c r="D14" s="100">
        <f t="shared" ref="D14:F14" si="6">SUM(D15:D17)</f>
        <v>1137583.0899999999</v>
      </c>
      <c r="E14" s="100">
        <f t="shared" ref="E14" si="7">SUM(E15:E17)</f>
        <v>196389.24</v>
      </c>
      <c r="F14" s="100">
        <f t="shared" si="6"/>
        <v>85500</v>
      </c>
    </row>
    <row r="15" spans="1:9" x14ac:dyDescent="0.25">
      <c r="A15" s="217"/>
      <c r="B15" s="217"/>
      <c r="C15" s="99" t="s">
        <v>443</v>
      </c>
      <c r="D15" s="100">
        <f t="shared" ref="D15:F15" si="8">D25</f>
        <v>867825.85</v>
      </c>
      <c r="E15" s="100">
        <f t="shared" ref="E15" si="9">E25</f>
        <v>0</v>
      </c>
      <c r="F15" s="100">
        <f t="shared" si="8"/>
        <v>0</v>
      </c>
    </row>
    <row r="16" spans="1:9" x14ac:dyDescent="0.25">
      <c r="A16" s="217"/>
      <c r="B16" s="217"/>
      <c r="C16" s="101" t="s">
        <v>11</v>
      </c>
      <c r="D16" s="100">
        <f t="shared" ref="D16:F16" si="10">D26</f>
        <v>61087.24</v>
      </c>
      <c r="E16" s="100">
        <f t="shared" ref="E16" si="11">E26</f>
        <v>110889.24</v>
      </c>
      <c r="F16" s="100">
        <f t="shared" si="10"/>
        <v>0</v>
      </c>
    </row>
    <row r="17" spans="1:6" x14ac:dyDescent="0.25">
      <c r="A17" s="217"/>
      <c r="B17" s="217"/>
      <c r="C17" s="101" t="s">
        <v>0</v>
      </c>
      <c r="D17" s="100">
        <f t="shared" ref="D17:F17" si="12">D27</f>
        <v>208670</v>
      </c>
      <c r="E17" s="100">
        <f t="shared" ref="E17" si="13">E27</f>
        <v>85500</v>
      </c>
      <c r="F17" s="100">
        <f t="shared" si="12"/>
        <v>85500</v>
      </c>
    </row>
    <row r="18" spans="1:6" ht="17.25" customHeight="1" x14ac:dyDescent="0.25">
      <c r="A18" s="218"/>
      <c r="B18" s="218"/>
      <c r="C18" s="99" t="s">
        <v>489</v>
      </c>
      <c r="D18" s="100">
        <v>0</v>
      </c>
      <c r="E18" s="100">
        <v>0</v>
      </c>
      <c r="F18" s="100">
        <v>0</v>
      </c>
    </row>
    <row r="19" spans="1:6" x14ac:dyDescent="0.25">
      <c r="A19" s="219" t="s">
        <v>444</v>
      </c>
      <c r="B19" s="220"/>
      <c r="C19" s="99" t="s">
        <v>1</v>
      </c>
      <c r="D19" s="100">
        <f>SUM(D20:D22)</f>
        <v>1137583.0899999999</v>
      </c>
      <c r="E19" s="100">
        <f>SUM(E20:E22)</f>
        <v>196389.24</v>
      </c>
      <c r="F19" s="100">
        <f t="shared" ref="F19" si="14">SUM(F20:F22)</f>
        <v>85500</v>
      </c>
    </row>
    <row r="20" spans="1:6" x14ac:dyDescent="0.25">
      <c r="A20" s="221"/>
      <c r="B20" s="222"/>
      <c r="C20" s="99" t="s">
        <v>443</v>
      </c>
      <c r="D20" s="100">
        <f t="shared" ref="D20:F20" si="15">D25</f>
        <v>867825.85</v>
      </c>
      <c r="E20" s="100">
        <f t="shared" ref="E20" si="16">E25</f>
        <v>0</v>
      </c>
      <c r="F20" s="100">
        <f t="shared" si="15"/>
        <v>0</v>
      </c>
    </row>
    <row r="21" spans="1:6" x14ac:dyDescent="0.25">
      <c r="A21" s="221"/>
      <c r="B21" s="222"/>
      <c r="C21" s="99" t="s">
        <v>11</v>
      </c>
      <c r="D21" s="100">
        <f t="shared" ref="D21:F21" si="17">D26</f>
        <v>61087.24</v>
      </c>
      <c r="E21" s="100">
        <f t="shared" ref="E21" si="18">E26</f>
        <v>110889.24</v>
      </c>
      <c r="F21" s="100">
        <f t="shared" si="17"/>
        <v>0</v>
      </c>
    </row>
    <row r="22" spans="1:6" x14ac:dyDescent="0.25">
      <c r="A22" s="221"/>
      <c r="B22" s="222"/>
      <c r="C22" s="99" t="s">
        <v>0</v>
      </c>
      <c r="D22" s="100">
        <f t="shared" ref="D22:F22" si="19">D27</f>
        <v>208670</v>
      </c>
      <c r="E22" s="100">
        <f t="shared" ref="E22" si="20">E27</f>
        <v>85500</v>
      </c>
      <c r="F22" s="100">
        <f t="shared" si="19"/>
        <v>85500</v>
      </c>
    </row>
    <row r="23" spans="1:6" x14ac:dyDescent="0.25">
      <c r="A23" s="223"/>
      <c r="B23" s="224"/>
      <c r="C23" s="99" t="s">
        <v>489</v>
      </c>
      <c r="D23" s="100">
        <v>0</v>
      </c>
      <c r="E23" s="100">
        <v>0</v>
      </c>
      <c r="F23" s="100">
        <v>0</v>
      </c>
    </row>
    <row r="24" spans="1:6" ht="15.75" customHeight="1" x14ac:dyDescent="0.25">
      <c r="A24" s="225" t="s">
        <v>441</v>
      </c>
      <c r="B24" s="225" t="s">
        <v>445</v>
      </c>
      <c r="C24" s="101" t="s">
        <v>1</v>
      </c>
      <c r="D24" s="100">
        <f>SUM(D25:D27)</f>
        <v>1137583.0899999999</v>
      </c>
      <c r="E24" s="100">
        <f>SUM(E25:E27)</f>
        <v>196389.24</v>
      </c>
      <c r="F24" s="100">
        <f t="shared" ref="F24" si="21">SUM(F25:F27)</f>
        <v>85500</v>
      </c>
    </row>
    <row r="25" spans="1:6" x14ac:dyDescent="0.25">
      <c r="A25" s="226"/>
      <c r="B25" s="226"/>
      <c r="C25" s="99" t="s">
        <v>443</v>
      </c>
      <c r="D25" s="100">
        <v>867825.85</v>
      </c>
      <c r="E25" s="100">
        <v>0</v>
      </c>
      <c r="F25" s="100">
        <v>0</v>
      </c>
    </row>
    <row r="26" spans="1:6" x14ac:dyDescent="0.25">
      <c r="A26" s="226"/>
      <c r="B26" s="226"/>
      <c r="C26" s="101" t="s">
        <v>11</v>
      </c>
      <c r="D26" s="100">
        <v>61087.24</v>
      </c>
      <c r="E26" s="100">
        <v>110889.24</v>
      </c>
      <c r="F26" s="100">
        <v>0</v>
      </c>
    </row>
    <row r="27" spans="1:6" x14ac:dyDescent="0.25">
      <c r="A27" s="226"/>
      <c r="B27" s="226"/>
      <c r="C27" s="101" t="s">
        <v>0</v>
      </c>
      <c r="D27" s="100">
        <v>208670</v>
      </c>
      <c r="E27" s="100">
        <v>85500</v>
      </c>
      <c r="F27" s="100">
        <v>85500</v>
      </c>
    </row>
    <row r="28" spans="1:6" x14ac:dyDescent="0.25">
      <c r="A28" s="227"/>
      <c r="B28" s="227"/>
      <c r="C28" s="99" t="s">
        <v>489</v>
      </c>
      <c r="D28" s="100">
        <v>0</v>
      </c>
      <c r="E28" s="100">
        <v>0</v>
      </c>
      <c r="F28" s="100">
        <v>0</v>
      </c>
    </row>
  </sheetData>
  <mergeCells count="13">
    <mergeCell ref="F1:F2"/>
    <mergeCell ref="A9:B13"/>
    <mergeCell ref="A4:F4"/>
    <mergeCell ref="A5:F5"/>
    <mergeCell ref="A7:A8"/>
    <mergeCell ref="B7:B8"/>
    <mergeCell ref="C7:C8"/>
    <mergeCell ref="D7:F7"/>
    <mergeCell ref="A14:A18"/>
    <mergeCell ref="A19:B23"/>
    <mergeCell ref="A24:A28"/>
    <mergeCell ref="B24:B28"/>
    <mergeCell ref="B14:B18"/>
  </mergeCells>
  <phoneticPr fontId="42" type="noConversion"/>
  <pageMargins left="0.98425196850393704" right="0.39370078740157483" top="0.39370078740157483" bottom="0.19685039370078741" header="0" footer="0"/>
  <pageSetup paperSize="9" firstPageNumber="8" fitToHeight="0" orientation="landscape" cellComments="asDisplayed" useFirstPageNumber="1" r:id="rId1"/>
  <headerFooter scaleWithDoc="0">
    <oddHeader>&amp;C&amp;"Times New Roman,обычный"&amp;K01+004&amp;P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Общие сведения</vt:lpstr>
      <vt:lpstr>Приложение № 1</vt:lpstr>
      <vt:lpstr>Приложение № 2</vt:lpstr>
      <vt:lpstr>Приложение № 3</vt:lpstr>
      <vt:lpstr>Приложение № 4</vt:lpstr>
      <vt:lpstr>Приложение № 5</vt:lpstr>
      <vt:lpstr>Приложение № 6</vt:lpstr>
      <vt:lpstr>'Приложение № 1'!Заголовки_для_печати</vt:lpstr>
      <vt:lpstr>'Приложение № 3'!Заголовки_для_печати</vt:lpstr>
      <vt:lpstr>'Приложение № 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Елена Игоревна</dc:creator>
  <cp:lastModifiedBy>Багмутова Елена Александровна</cp:lastModifiedBy>
  <cp:lastPrinted>2023-01-09T15:12:22Z</cp:lastPrinted>
  <dcterms:created xsi:type="dcterms:W3CDTF">2016-09-08T08:07:52Z</dcterms:created>
  <dcterms:modified xsi:type="dcterms:W3CDTF">2023-01-09T15:14:00Z</dcterms:modified>
</cp:coreProperties>
</file>