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54\user\Кабельная канализация\_Локальная нормативка\ПРОЕКТЫ\2023.08.18_реш горсовета_тек содержание и тех обсл МКК\"/>
    </mc:Choice>
  </mc:AlternateContent>
  <xr:revisionPtr revIDLastSave="0" documentId="13_ncr:1_{35BE2509-D8E9-4E18-A87A-86D93A91B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ЭО (2)" sheetId="2" r:id="rId1"/>
  </sheets>
  <definedNames>
    <definedName name="APPT" localSheetId="0">'ФЭО (2)'!#REF!</definedName>
    <definedName name="FIO" localSheetId="0">'ФЭО (2)'!#REF!</definedName>
    <definedName name="LAST_CELL" localSheetId="0">'ФЭО (2)'!#REF!</definedName>
    <definedName name="SIGN" localSheetId="0">'ФЭО (2)'!#REF!</definedName>
    <definedName name="_xlnm.Print_Titles" localSheetId="0">'ФЭО (2)'!$11:$12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2" l="1"/>
  <c r="O15" i="2"/>
  <c r="P15" i="2"/>
  <c r="O16" i="2"/>
  <c r="P16" i="2"/>
  <c r="M16" i="2" s="1"/>
  <c r="O17" i="2"/>
  <c r="L17" i="2" s="1"/>
  <c r="P17" i="2"/>
  <c r="M17" i="2" s="1"/>
  <c r="N17" i="2"/>
  <c r="K17" i="2" s="1"/>
  <c r="N16" i="2"/>
  <c r="S16" i="2" s="1"/>
  <c r="N15" i="2"/>
  <c r="M18" i="2"/>
  <c r="L18" i="2"/>
  <c r="K18" i="2"/>
  <c r="T17" i="2"/>
  <c r="Q17" i="2"/>
  <c r="T16" i="2"/>
  <c r="Q16" i="2"/>
  <c r="L16" i="2"/>
  <c r="V14" i="2"/>
  <c r="T14" i="2"/>
  <c r="S14" i="2"/>
  <c r="Q14" i="2"/>
  <c r="M14" i="2"/>
  <c r="L14" i="2"/>
  <c r="K16" i="2" l="1"/>
  <c r="R16" i="2" s="1"/>
  <c r="S17" i="2"/>
  <c r="V17" i="2"/>
  <c r="V16" i="2"/>
  <c r="U17" i="2"/>
  <c r="U16" i="2"/>
  <c r="U14" i="2"/>
  <c r="R17" i="2"/>
  <c r="R14" i="2"/>
  <c r="M15" i="2"/>
  <c r="L15" i="2"/>
  <c r="T15" i="2"/>
  <c r="V15" i="2"/>
  <c r="U15" i="2" l="1"/>
  <c r="S15" i="2"/>
  <c r="Q15" i="2"/>
  <c r="K15" i="2"/>
  <c r="R15" i="2" l="1"/>
  <c r="L8" i="2"/>
  <c r="L7" i="2"/>
  <c r="L6" i="2"/>
  <c r="L5" i="2" s="1"/>
  <c r="M8" i="2" l="1"/>
  <c r="K8" i="2"/>
  <c r="M7" i="2"/>
  <c r="K7" i="2"/>
  <c r="M6" i="2"/>
  <c r="K6" i="2"/>
  <c r="N6" i="2" l="1"/>
  <c r="O6" i="2"/>
  <c r="N8" i="2"/>
  <c r="O8" i="2"/>
  <c r="N7" i="2"/>
  <c r="O7" i="2"/>
  <c r="K5" i="2"/>
  <c r="M5" i="2"/>
  <c r="N5" i="2" l="1"/>
  <c r="S5" i="2" s="1"/>
  <c r="O5" i="2"/>
</calcChain>
</file>

<file path=xl/sharedStrings.xml><?xml version="1.0" encoding="utf-8"?>
<sst xmlns="http://schemas.openxmlformats.org/spreadsheetml/2006/main" count="90" uniqueCount="49">
  <si>
    <t>Наименование мероприятия</t>
  </si>
  <si>
    <t>ед. изм.</t>
  </si>
  <si>
    <t>Натуральные показатели, 
кол-во ед.</t>
  </si>
  <si>
    <t xml:space="preserve">Расходы по услугам содержания помещений </t>
  </si>
  <si>
    <t>Объем бюджетных ассигнований,</t>
  </si>
  <si>
    <t>Динамика 2022/2021</t>
  </si>
  <si>
    <t>Примечание</t>
  </si>
  <si>
    <t xml:space="preserve">2022 год </t>
  </si>
  <si>
    <t>2023 год</t>
  </si>
  <si>
    <t>кол-во единиц</t>
  </si>
  <si>
    <t>сред. расх-ы</t>
  </si>
  <si>
    <t>объем БА</t>
  </si>
  <si>
    <t>Всего</t>
  </si>
  <si>
    <t>Содержание незаселенных муниципальных жилых помещений</t>
  </si>
  <si>
    <t>кв.м</t>
  </si>
  <si>
    <t>Содержание муниципальных нежилых помещений свободных</t>
  </si>
  <si>
    <t>Содержание муниципальных нежилых помещений в пользвоании 3 -х лиц</t>
  </si>
  <si>
    <t xml:space="preserve">Исполнитель </t>
  </si>
  <si>
    <t>Объем бюджетных ассигнований, тыс. рублей</t>
  </si>
  <si>
    <t>Бюджетная классификация</t>
  </si>
  <si>
    <t>ДопКР</t>
  </si>
  <si>
    <t>КЦСР</t>
  </si>
  <si>
    <t xml:space="preserve">Примечание </t>
  </si>
  <si>
    <t>№ п/п
МПА</t>
  </si>
  <si>
    <t>п.6</t>
  </si>
  <si>
    <t>Вопрос местного значения (ст.16 ФЗ №131)</t>
  </si>
  <si>
    <t xml:space="preserve">2023 год </t>
  </si>
  <si>
    <t>2024 год</t>
  </si>
  <si>
    <t>Динамика 2024/2023</t>
  </si>
  <si>
    <t>МКУ "ЦИКТ"</t>
  </si>
  <si>
    <t>0800311119</t>
  </si>
  <si>
    <t>м</t>
  </si>
  <si>
    <t xml:space="preserve">2025 год </t>
  </si>
  <si>
    <t>Динамика 2025/2024</t>
  </si>
  <si>
    <t>Среднегодовые расходы, в расчете на 1 единицу, руб.</t>
  </si>
  <si>
    <t>техническое обслуживание</t>
  </si>
  <si>
    <t>устранение поврежденийи аварийно-восстановительные работы</t>
  </si>
  <si>
    <t>текущий ремонт</t>
  </si>
  <si>
    <t>капитальный ремонт</t>
  </si>
  <si>
    <t>1.1</t>
  </si>
  <si>
    <t>1.2</t>
  </si>
  <si>
    <t>1.3</t>
  </si>
  <si>
    <t>1.4</t>
  </si>
  <si>
    <t>-</t>
  </si>
  <si>
    <t>В ближайшие 3 года не планируется осуществлять капитальный ремонт</t>
  </si>
  <si>
    <t>организация текущего содержания и технического обслуживания</t>
  </si>
  <si>
    <t>1. Полномочия по реализации права участвовать в иных мероприятий, направленных на создание, развитие, эксплуатацию сетей связи и сооружений связи (п. 2 ст. 6 Федерального закона от 07.07.2003 № 126-ФЗ "О связи");
 созданию условий для обеспечения жителей городского округа услугами связи (п. 15 ч. 1 ст. 16 Федерального закона от 06.10.2003 № 131-ФЗ)</t>
  </si>
  <si>
    <t xml:space="preserve">Натуральный показатель - протяженность линейно-кабельных сооружений связи, м. </t>
  </si>
  <si>
    <t>Финансовое экономическое обоснование к Положению об организации текущего содержания и технического обслуживания линейно-кабельных сооружений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</si>
</sst>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\ _₽"/>
  </numFmts>
  <fonts count="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/>
    <xf numFmtId="164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164" fontId="4" fillId="0" borderId="1" xfId="2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0" fontId="4" fillId="0" borderId="1" xfId="1" applyNumberFormat="1" applyFont="1" applyBorder="1" applyAlignment="1" applyProtection="1">
      <alignment horizontal="center" vertical="center" wrapText="1"/>
    </xf>
    <xf numFmtId="10" fontId="4" fillId="0" borderId="1" xfId="2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vertical="center" wrapText="1"/>
    </xf>
    <xf numFmtId="49" fontId="4" fillId="0" borderId="2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5" xfId="2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3" fontId="4" fillId="0" borderId="1" xfId="2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AI21"/>
  <sheetViews>
    <sheetView showGridLines="0" tabSelected="1" view="pageBreakPreview" zoomScale="80" zoomScaleNormal="80" zoomScaleSheetLayoutView="80" workbookViewId="0">
      <pane xSplit="3" ySplit="11" topLeftCell="D12" activePane="bottomRight" state="frozen"/>
      <selection activeCell="A9" sqref="A9"/>
      <selection pane="topRight" activeCell="C9" sqref="C9"/>
      <selection pane="bottomLeft" activeCell="A12" sqref="A12"/>
      <selection pane="bottomRight" activeCell="B11" sqref="B11:B12"/>
    </sheetView>
  </sheetViews>
  <sheetFormatPr defaultRowHeight="12.75" customHeight="1" outlineLevelCol="1" x14ac:dyDescent="0.3"/>
  <cols>
    <col min="1" max="1" width="12.28515625" style="1" hidden="1" customWidth="1"/>
    <col min="2" max="2" width="8" style="1" customWidth="1"/>
    <col min="3" max="3" width="22.28515625" style="2" customWidth="1"/>
    <col min="4" max="4" width="9" style="2" customWidth="1"/>
    <col min="5" max="5" width="14" style="2" customWidth="1"/>
    <col min="6" max="6" width="10.85546875" style="2" customWidth="1" outlineLevel="1"/>
    <col min="7" max="7" width="8.42578125" style="2" customWidth="1"/>
    <col min="8" max="8" width="11.140625" style="2" bestFit="1" customWidth="1"/>
    <col min="9" max="9" width="14.7109375" style="2" bestFit="1" customWidth="1"/>
    <col min="10" max="10" width="11.140625" style="2" bestFit="1" customWidth="1"/>
    <col min="11" max="13" width="9" style="1" customWidth="1"/>
    <col min="14" max="17" width="12.5703125" style="1" customWidth="1"/>
    <col min="18" max="18" width="16" style="1" bestFit="1" customWidth="1"/>
    <col min="19" max="19" width="11.85546875" style="1" customWidth="1"/>
    <col min="20" max="20" width="10.42578125" style="1" customWidth="1"/>
    <col min="21" max="21" width="12.140625" style="1" customWidth="1"/>
    <col min="22" max="22" width="10.42578125" style="1" customWidth="1"/>
    <col min="23" max="23" width="33" style="1" customWidth="1"/>
    <col min="24" max="24" width="85.140625" style="1" customWidth="1"/>
  </cols>
  <sheetData>
    <row r="1" spans="1:35" ht="42" hidden="1" customHeight="1" x14ac:dyDescent="0.3">
      <c r="A1" s="17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35" ht="12.75" hidden="1" customHeight="1" x14ac:dyDescent="0.3">
      <c r="A2" s="17"/>
      <c r="B2" s="17"/>
      <c r="C2" s="19"/>
      <c r="D2" s="19"/>
      <c r="E2" s="19"/>
      <c r="F2" s="19"/>
      <c r="G2" s="19"/>
      <c r="H2" s="19"/>
      <c r="I2" s="19"/>
      <c r="J2" s="1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35" ht="87" hidden="1" customHeight="1" x14ac:dyDescent="0.25">
      <c r="A3" s="17"/>
      <c r="B3" s="17"/>
      <c r="C3" s="20" t="s">
        <v>0</v>
      </c>
      <c r="D3" s="21"/>
      <c r="E3" s="21"/>
      <c r="F3" s="21"/>
      <c r="G3" s="22" t="s">
        <v>1</v>
      </c>
      <c r="H3" s="23"/>
      <c r="I3" s="24" t="s">
        <v>2</v>
      </c>
      <c r="J3" s="23"/>
      <c r="K3" s="22" t="s">
        <v>3</v>
      </c>
      <c r="L3" s="22"/>
      <c r="M3" s="22"/>
      <c r="N3" s="25" t="s">
        <v>4</v>
      </c>
      <c r="O3" s="26"/>
      <c r="P3" s="36"/>
      <c r="Q3" s="22" t="s">
        <v>5</v>
      </c>
      <c r="R3" s="22"/>
      <c r="S3" s="22"/>
      <c r="T3" s="22"/>
      <c r="U3" s="22"/>
      <c r="V3" s="22"/>
      <c r="W3" s="27" t="s">
        <v>6</v>
      </c>
    </row>
    <row r="4" spans="1:35" s="1" customFormat="1" ht="44.25" hidden="1" customHeight="1" x14ac:dyDescent="0.25">
      <c r="A4" s="17"/>
      <c r="B4" s="17"/>
      <c r="C4" s="20"/>
      <c r="D4" s="21"/>
      <c r="E4" s="21"/>
      <c r="F4" s="21"/>
      <c r="G4" s="22"/>
      <c r="H4" s="28"/>
      <c r="I4" s="29"/>
      <c r="J4" s="28"/>
      <c r="K4" s="27" t="s">
        <v>7</v>
      </c>
      <c r="L4" s="27" t="s">
        <v>8</v>
      </c>
      <c r="M4" s="27" t="s">
        <v>8</v>
      </c>
      <c r="N4" s="27" t="s">
        <v>7</v>
      </c>
      <c r="O4" s="27" t="s">
        <v>8</v>
      </c>
      <c r="P4" s="27"/>
      <c r="Q4" s="27" t="s">
        <v>9</v>
      </c>
      <c r="R4" s="27" t="s">
        <v>10</v>
      </c>
      <c r="S4" s="27" t="s">
        <v>11</v>
      </c>
      <c r="T4" s="27"/>
      <c r="U4" s="27"/>
      <c r="V4" s="27"/>
      <c r="W4" s="30"/>
      <c r="Y4"/>
      <c r="Z4"/>
      <c r="AA4"/>
      <c r="AB4"/>
      <c r="AC4"/>
      <c r="AD4"/>
      <c r="AE4"/>
      <c r="AF4"/>
      <c r="AG4"/>
      <c r="AH4"/>
      <c r="AI4"/>
    </row>
    <row r="5" spans="1:35" s="1" customFormat="1" ht="44.25" hidden="1" customHeight="1" x14ac:dyDescent="0.25">
      <c r="A5" s="17"/>
      <c r="B5" s="17"/>
      <c r="C5" s="31" t="s">
        <v>12</v>
      </c>
      <c r="D5" s="31"/>
      <c r="E5" s="31"/>
      <c r="F5" s="31"/>
      <c r="G5" s="32"/>
      <c r="H5" s="33"/>
      <c r="I5" s="33"/>
      <c r="J5" s="33"/>
      <c r="K5" s="32" t="e">
        <f>K6+K7+K8</f>
        <v>#REF!</v>
      </c>
      <c r="L5" s="32" t="e">
        <f>L6+L7+L8</f>
        <v>#REF!</v>
      </c>
      <c r="M5" s="32" t="e">
        <f>M6+M7+M8</f>
        <v>#REF!</v>
      </c>
      <c r="N5" s="32" t="e">
        <f>K5+#REF!+#REF!</f>
        <v>#REF!</v>
      </c>
      <c r="O5" s="32" t="e">
        <f>K5+#REF!</f>
        <v>#REF!</v>
      </c>
      <c r="P5" s="32"/>
      <c r="Q5" s="32"/>
      <c r="R5" s="32"/>
      <c r="S5" s="32" t="e">
        <f>#REF!/N5</f>
        <v>#REF!</v>
      </c>
      <c r="T5" s="32"/>
      <c r="U5" s="32"/>
      <c r="V5" s="32"/>
      <c r="W5" s="34"/>
      <c r="Y5"/>
      <c r="Z5"/>
      <c r="AA5"/>
      <c r="AB5"/>
      <c r="AC5"/>
      <c r="AD5"/>
      <c r="AE5"/>
      <c r="AF5"/>
      <c r="AG5"/>
      <c r="AH5"/>
      <c r="AI5"/>
    </row>
    <row r="6" spans="1:35" s="1" customFormat="1" ht="88.15" hidden="1" customHeight="1" x14ac:dyDescent="0.25">
      <c r="A6" s="17"/>
      <c r="B6" s="17"/>
      <c r="C6" s="21" t="s">
        <v>13</v>
      </c>
      <c r="D6" s="21"/>
      <c r="E6" s="21"/>
      <c r="F6" s="21"/>
      <c r="G6" s="20" t="s">
        <v>14</v>
      </c>
      <c r="H6" s="20"/>
      <c r="I6" s="21">
        <v>26781.82</v>
      </c>
      <c r="J6" s="20"/>
      <c r="K6" s="21" t="e">
        <f>#REF!*#REF!*#REF!</f>
        <v>#REF!</v>
      </c>
      <c r="L6" s="21" t="e">
        <f>#REF!*#REF!*#REF!</f>
        <v>#REF!</v>
      </c>
      <c r="M6" s="21" t="e">
        <f>#REF!*#REF!*#REF!</f>
        <v>#REF!</v>
      </c>
      <c r="N6" s="32" t="e">
        <f>K6+#REF!+6000000</f>
        <v>#REF!</v>
      </c>
      <c r="O6" s="21" t="e">
        <f>K6+#REF!</f>
        <v>#REF!</v>
      </c>
      <c r="P6" s="32"/>
      <c r="Q6" s="21"/>
      <c r="R6" s="21"/>
      <c r="S6" s="21"/>
      <c r="T6" s="21"/>
      <c r="U6" s="21"/>
      <c r="V6" s="21"/>
      <c r="W6" s="20"/>
      <c r="Y6"/>
      <c r="Z6"/>
      <c r="AA6"/>
      <c r="AB6"/>
      <c r="AC6"/>
      <c r="AD6"/>
      <c r="AE6"/>
      <c r="AF6"/>
      <c r="AG6"/>
      <c r="AH6"/>
      <c r="AI6"/>
    </row>
    <row r="7" spans="1:35" ht="72.75" hidden="1" customHeight="1" x14ac:dyDescent="0.25">
      <c r="A7" s="17"/>
      <c r="B7" s="17"/>
      <c r="C7" s="21" t="s">
        <v>15</v>
      </c>
      <c r="D7" s="21"/>
      <c r="E7" s="21"/>
      <c r="F7" s="21"/>
      <c r="G7" s="20" t="s">
        <v>14</v>
      </c>
      <c r="H7" s="20"/>
      <c r="I7" s="21">
        <v>397.7</v>
      </c>
      <c r="J7" s="20"/>
      <c r="K7" s="21" t="e">
        <f>#REF!*#REF!*#REF!</f>
        <v>#REF!</v>
      </c>
      <c r="L7" s="21" t="e">
        <f>#REF!*#REF!*#REF!</f>
        <v>#REF!</v>
      </c>
      <c r="M7" s="21" t="e">
        <f>#REF!*#REF!*#REF!</f>
        <v>#REF!</v>
      </c>
      <c r="N7" s="32" t="e">
        <f>K7+#REF!</f>
        <v>#REF!</v>
      </c>
      <c r="O7" s="21" t="e">
        <f>K7+#REF!</f>
        <v>#REF!</v>
      </c>
      <c r="P7" s="32"/>
      <c r="Q7" s="35"/>
      <c r="R7" s="30"/>
      <c r="S7" s="30"/>
      <c r="T7" s="30"/>
      <c r="U7" s="30"/>
      <c r="V7" s="30"/>
      <c r="W7" s="30"/>
    </row>
    <row r="8" spans="1:35" ht="87.75" hidden="1" customHeight="1" x14ac:dyDescent="0.25">
      <c r="A8" s="17"/>
      <c r="B8" s="17"/>
      <c r="C8" s="21" t="s">
        <v>16</v>
      </c>
      <c r="D8" s="21"/>
      <c r="E8" s="21"/>
      <c r="F8" s="21"/>
      <c r="G8" s="21" t="s">
        <v>14</v>
      </c>
      <c r="H8" s="21"/>
      <c r="I8" s="21">
        <v>9365.9500000000007</v>
      </c>
      <c r="J8" s="21"/>
      <c r="K8" s="21" t="e">
        <f>#REF!*#REF!*#REF!</f>
        <v>#REF!</v>
      </c>
      <c r="L8" s="21" t="e">
        <f>#REF!*#REF!*#REF!</f>
        <v>#REF!</v>
      </c>
      <c r="M8" s="21" t="e">
        <f>#REF!*#REF!*#REF!</f>
        <v>#REF!</v>
      </c>
      <c r="N8" s="32" t="e">
        <f>K8</f>
        <v>#REF!</v>
      </c>
      <c r="O8" s="21" t="e">
        <f>K8</f>
        <v>#REF!</v>
      </c>
      <c r="P8" s="32"/>
      <c r="Q8" s="35"/>
      <c r="R8" s="30"/>
      <c r="S8" s="30"/>
      <c r="T8" s="30"/>
      <c r="U8" s="30"/>
      <c r="V8" s="30"/>
      <c r="W8" s="30"/>
    </row>
    <row r="9" spans="1:35" ht="26.25" customHeight="1" x14ac:dyDescent="0.25">
      <c r="A9" s="17"/>
      <c r="B9" s="43" t="s">
        <v>48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35" ht="12.75" customHeight="1" x14ac:dyDescent="0.25">
      <c r="A10" s="17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35" ht="93.75" x14ac:dyDescent="0.25">
      <c r="A11" s="4" t="s">
        <v>25</v>
      </c>
      <c r="B11" s="47" t="s">
        <v>23</v>
      </c>
      <c r="C11" s="45" t="s">
        <v>0</v>
      </c>
      <c r="D11" s="45" t="s">
        <v>19</v>
      </c>
      <c r="E11" s="45"/>
      <c r="F11" s="45" t="s">
        <v>17</v>
      </c>
      <c r="G11" s="49" t="s">
        <v>1</v>
      </c>
      <c r="H11" s="49" t="s">
        <v>2</v>
      </c>
      <c r="I11" s="49"/>
      <c r="J11" s="49"/>
      <c r="K11" s="49" t="s">
        <v>34</v>
      </c>
      <c r="L11" s="49"/>
      <c r="M11" s="49"/>
      <c r="N11" s="45" t="s">
        <v>18</v>
      </c>
      <c r="O11" s="45"/>
      <c r="P11" s="45"/>
      <c r="Q11" s="46" t="s">
        <v>28</v>
      </c>
      <c r="R11" s="46"/>
      <c r="S11" s="46"/>
      <c r="T11" s="46" t="s">
        <v>33</v>
      </c>
      <c r="U11" s="46"/>
      <c r="V11" s="46"/>
      <c r="W11" s="11" t="s">
        <v>22</v>
      </c>
    </row>
    <row r="12" spans="1:35" ht="37.5" x14ac:dyDescent="0.25">
      <c r="A12" s="4"/>
      <c r="B12" s="48"/>
      <c r="C12" s="45"/>
      <c r="D12" s="10" t="s">
        <v>20</v>
      </c>
      <c r="E12" s="10" t="s">
        <v>21</v>
      </c>
      <c r="F12" s="45"/>
      <c r="G12" s="49"/>
      <c r="H12" s="9" t="s">
        <v>26</v>
      </c>
      <c r="I12" s="15" t="s">
        <v>27</v>
      </c>
      <c r="J12" s="15" t="s">
        <v>32</v>
      </c>
      <c r="K12" s="9" t="s">
        <v>26</v>
      </c>
      <c r="L12" s="15" t="s">
        <v>27</v>
      </c>
      <c r="M12" s="15" t="s">
        <v>32</v>
      </c>
      <c r="N12" s="9" t="s">
        <v>26</v>
      </c>
      <c r="O12" s="15" t="s">
        <v>27</v>
      </c>
      <c r="P12" s="15" t="s">
        <v>32</v>
      </c>
      <c r="Q12" s="9" t="s">
        <v>9</v>
      </c>
      <c r="R12" s="9" t="s">
        <v>10</v>
      </c>
      <c r="S12" s="9" t="s">
        <v>11</v>
      </c>
      <c r="T12" s="15" t="s">
        <v>9</v>
      </c>
      <c r="U12" s="15" t="s">
        <v>10</v>
      </c>
      <c r="V12" s="15" t="s">
        <v>11</v>
      </c>
      <c r="W12" s="3"/>
    </row>
    <row r="13" spans="1:35" ht="52.5" customHeight="1" x14ac:dyDescent="0.25">
      <c r="A13" s="4"/>
      <c r="B13" s="40" t="s">
        <v>46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</row>
    <row r="14" spans="1:35" ht="93.75" x14ac:dyDescent="0.25">
      <c r="A14" s="5" t="s">
        <v>24</v>
      </c>
      <c r="B14" s="6">
        <v>1</v>
      </c>
      <c r="C14" s="7" t="s">
        <v>45</v>
      </c>
      <c r="D14" s="39">
        <v>11119</v>
      </c>
      <c r="E14" s="16" t="s">
        <v>30</v>
      </c>
      <c r="F14" s="38" t="s">
        <v>29</v>
      </c>
      <c r="G14" s="38" t="s">
        <v>31</v>
      </c>
      <c r="H14" s="37">
        <v>568</v>
      </c>
      <c r="I14" s="37">
        <v>19203</v>
      </c>
      <c r="J14" s="37">
        <v>19203</v>
      </c>
      <c r="K14" s="37">
        <f t="shared" ref="K14:M18" si="0">N14/H14</f>
        <v>29.399647887323944</v>
      </c>
      <c r="L14" s="37">
        <f t="shared" si="0"/>
        <v>29.399989584960682</v>
      </c>
      <c r="M14" s="37">
        <f t="shared" si="0"/>
        <v>29.399989584960682</v>
      </c>
      <c r="N14" s="37">
        <v>16699</v>
      </c>
      <c r="O14" s="37">
        <v>564568</v>
      </c>
      <c r="P14" s="37">
        <v>564568</v>
      </c>
      <c r="Q14" s="13">
        <f>I14/H14</f>
        <v>33.808098591549296</v>
      </c>
      <c r="R14" s="13">
        <f>L14/K14</f>
        <v>1.0000116225077949</v>
      </c>
      <c r="S14" s="14">
        <f>O14/N14</f>
        <v>33.808491526438708</v>
      </c>
      <c r="T14" s="13">
        <f>J14/I14</f>
        <v>1</v>
      </c>
      <c r="U14" s="13">
        <f>M14/L14</f>
        <v>1</v>
      </c>
      <c r="V14" s="14">
        <f>P14/O14</f>
        <v>1</v>
      </c>
      <c r="W14" s="7" t="s">
        <v>47</v>
      </c>
    </row>
    <row r="15" spans="1:35" ht="37.5" x14ac:dyDescent="0.25">
      <c r="A15" s="5" t="s">
        <v>24</v>
      </c>
      <c r="B15" s="21" t="s">
        <v>39</v>
      </c>
      <c r="C15" s="7" t="s">
        <v>35</v>
      </c>
      <c r="D15" s="12">
        <v>11119</v>
      </c>
      <c r="E15" s="16" t="s">
        <v>30</v>
      </c>
      <c r="F15" s="10" t="s">
        <v>29</v>
      </c>
      <c r="G15" s="10" t="s">
        <v>31</v>
      </c>
      <c r="H15" s="37">
        <v>568</v>
      </c>
      <c r="I15" s="37">
        <v>19203</v>
      </c>
      <c r="J15" s="37">
        <v>19203</v>
      </c>
      <c r="K15" s="37">
        <f t="shared" si="0"/>
        <v>5.8799295774647886</v>
      </c>
      <c r="L15" s="37">
        <f t="shared" si="0"/>
        <v>5.8799979169921368</v>
      </c>
      <c r="M15" s="37">
        <f t="shared" si="0"/>
        <v>5.8799979169921368</v>
      </c>
      <c r="N15" s="37">
        <f>0.2*N14</f>
        <v>3339.8</v>
      </c>
      <c r="O15" s="37">
        <f t="shared" ref="O15:P15" si="1">0.2*O14</f>
        <v>112913.60000000001</v>
      </c>
      <c r="P15" s="37">
        <f t="shared" si="1"/>
        <v>112913.60000000001</v>
      </c>
      <c r="Q15" s="13">
        <f>I15/H15</f>
        <v>33.808098591549296</v>
      </c>
      <c r="R15" s="13">
        <f>L15/K15</f>
        <v>1.0000116225077951</v>
      </c>
      <c r="S15" s="14">
        <f>O15/N15</f>
        <v>33.808491526438708</v>
      </c>
      <c r="T15" s="13">
        <f>J15/I15</f>
        <v>1</v>
      </c>
      <c r="U15" s="13">
        <f>M15/L15</f>
        <v>1</v>
      </c>
      <c r="V15" s="14">
        <f>P15/O15</f>
        <v>1</v>
      </c>
      <c r="W15" s="7"/>
    </row>
    <row r="16" spans="1:35" ht="93.75" x14ac:dyDescent="0.25">
      <c r="A16" s="5" t="s">
        <v>24</v>
      </c>
      <c r="B16" s="21" t="s">
        <v>40</v>
      </c>
      <c r="C16" s="7" t="s">
        <v>36</v>
      </c>
      <c r="D16" s="39">
        <v>11119</v>
      </c>
      <c r="E16" s="16" t="s">
        <v>30</v>
      </c>
      <c r="F16" s="38" t="s">
        <v>29</v>
      </c>
      <c r="G16" s="38" t="s">
        <v>31</v>
      </c>
      <c r="H16" s="37">
        <v>568</v>
      </c>
      <c r="I16" s="37">
        <v>19203</v>
      </c>
      <c r="J16" s="37">
        <v>19203</v>
      </c>
      <c r="K16" s="37">
        <f t="shared" si="0"/>
        <v>8.8198943661971825</v>
      </c>
      <c r="L16" s="37">
        <f t="shared" si="0"/>
        <v>8.8199968754882043</v>
      </c>
      <c r="M16" s="37">
        <f t="shared" si="0"/>
        <v>8.8199968754882043</v>
      </c>
      <c r="N16" s="37">
        <f>0.3*N14</f>
        <v>5009.7</v>
      </c>
      <c r="O16" s="37">
        <f t="shared" ref="O16:P16" si="2">0.3*O14</f>
        <v>169370.4</v>
      </c>
      <c r="P16" s="37">
        <f t="shared" si="2"/>
        <v>169370.4</v>
      </c>
      <c r="Q16" s="13">
        <f>I16/H16</f>
        <v>33.808098591549296</v>
      </c>
      <c r="R16" s="13">
        <f>L16/K16</f>
        <v>1.0000116225077949</v>
      </c>
      <c r="S16" s="14">
        <f>O16/N16</f>
        <v>33.808491526438708</v>
      </c>
      <c r="T16" s="13">
        <f>J16/I16</f>
        <v>1</v>
      </c>
      <c r="U16" s="13">
        <f>M16/L16</f>
        <v>1</v>
      </c>
      <c r="V16" s="14">
        <f>P16/O16</f>
        <v>1</v>
      </c>
      <c r="W16" s="7"/>
    </row>
    <row r="17" spans="1:23" ht="37.5" x14ac:dyDescent="0.25">
      <c r="A17" s="5" t="s">
        <v>24</v>
      </c>
      <c r="B17" s="21" t="s">
        <v>41</v>
      </c>
      <c r="C17" s="7" t="s">
        <v>37</v>
      </c>
      <c r="D17" s="39">
        <v>11119</v>
      </c>
      <c r="E17" s="16" t="s">
        <v>30</v>
      </c>
      <c r="F17" s="38" t="s">
        <v>29</v>
      </c>
      <c r="G17" s="38" t="s">
        <v>31</v>
      </c>
      <c r="H17" s="37">
        <v>568</v>
      </c>
      <c r="I17" s="37">
        <v>19203</v>
      </c>
      <c r="J17" s="37">
        <v>19203</v>
      </c>
      <c r="K17" s="37">
        <f t="shared" si="0"/>
        <v>14.699823943661972</v>
      </c>
      <c r="L17" s="37">
        <f t="shared" si="0"/>
        <v>14.699994792480341</v>
      </c>
      <c r="M17" s="37">
        <f t="shared" si="0"/>
        <v>14.699994792480341</v>
      </c>
      <c r="N17" s="37">
        <f>0.5*N14</f>
        <v>8349.5</v>
      </c>
      <c r="O17" s="37">
        <f t="shared" ref="O17:P17" si="3">0.5*O14</f>
        <v>282284</v>
      </c>
      <c r="P17" s="37">
        <f t="shared" si="3"/>
        <v>282284</v>
      </c>
      <c r="Q17" s="13">
        <f>I17/H17</f>
        <v>33.808098591549296</v>
      </c>
      <c r="R17" s="13">
        <f>L17/K17</f>
        <v>1.0000116225077949</v>
      </c>
      <c r="S17" s="14">
        <f>O17/N17</f>
        <v>33.808491526438708</v>
      </c>
      <c r="T17" s="13">
        <f>J17/I17</f>
        <v>1</v>
      </c>
      <c r="U17" s="13">
        <f>M17/L17</f>
        <v>1</v>
      </c>
      <c r="V17" s="14">
        <f>P17/O17</f>
        <v>1</v>
      </c>
      <c r="W17" s="7"/>
    </row>
    <row r="18" spans="1:23" ht="56.25" x14ac:dyDescent="0.25">
      <c r="A18" s="5" t="s">
        <v>24</v>
      </c>
      <c r="B18" s="21" t="s">
        <v>42</v>
      </c>
      <c r="C18" s="7" t="s">
        <v>38</v>
      </c>
      <c r="D18" s="39">
        <v>11119</v>
      </c>
      <c r="E18" s="16" t="s">
        <v>30</v>
      </c>
      <c r="F18" s="38" t="s">
        <v>29</v>
      </c>
      <c r="G18" s="38" t="s">
        <v>31</v>
      </c>
      <c r="H18" s="37">
        <v>568</v>
      </c>
      <c r="I18" s="37">
        <v>19203</v>
      </c>
      <c r="J18" s="37">
        <v>19203</v>
      </c>
      <c r="K18" s="37">
        <f t="shared" si="0"/>
        <v>0</v>
      </c>
      <c r="L18" s="37">
        <f t="shared" si="0"/>
        <v>0</v>
      </c>
      <c r="M18" s="37">
        <f t="shared" si="0"/>
        <v>0</v>
      </c>
      <c r="N18" s="37">
        <v>0</v>
      </c>
      <c r="O18" s="37">
        <v>0</v>
      </c>
      <c r="P18" s="37">
        <v>0</v>
      </c>
      <c r="Q18" s="13" t="s">
        <v>43</v>
      </c>
      <c r="R18" s="13" t="s">
        <v>43</v>
      </c>
      <c r="S18" s="14" t="s">
        <v>43</v>
      </c>
      <c r="T18" s="13" t="s">
        <v>43</v>
      </c>
      <c r="U18" s="13" t="s">
        <v>43</v>
      </c>
      <c r="V18" s="14" t="s">
        <v>43</v>
      </c>
      <c r="W18" s="7" t="s">
        <v>44</v>
      </c>
    </row>
    <row r="19" spans="1:23" ht="12.75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12.75" customHeight="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12.75" customHeight="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</sheetData>
  <mergeCells count="12">
    <mergeCell ref="B13:W13"/>
    <mergeCell ref="B9:W10"/>
    <mergeCell ref="N11:P11"/>
    <mergeCell ref="D11:E11"/>
    <mergeCell ref="Q11:S11"/>
    <mergeCell ref="B11:B12"/>
    <mergeCell ref="C11:C12"/>
    <mergeCell ref="F11:F12"/>
    <mergeCell ref="G11:G12"/>
    <mergeCell ref="H11:J11"/>
    <mergeCell ref="K11:M11"/>
    <mergeCell ref="T11:V11"/>
  </mergeCells>
  <printOptions horizontalCentered="1"/>
  <pageMargins left="0.25" right="0.25" top="0.75" bottom="0.75" header="0.3" footer="0.3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ФЭО (2)</vt:lpstr>
      <vt:lpstr>'ФЭО (2)'!Заголовки_для_печати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Каштелян Елена Александровна</dc:creator>
  <cp:lastModifiedBy>Шарнина Елена Александровна</cp:lastModifiedBy>
  <cp:lastPrinted>2023-08-28T09:34:56Z</cp:lastPrinted>
  <dcterms:created xsi:type="dcterms:W3CDTF">2022-08-29T14:51:47Z</dcterms:created>
  <dcterms:modified xsi:type="dcterms:W3CDTF">2023-08-28T09:35:02Z</dcterms:modified>
</cp:coreProperties>
</file>