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190" activeTab="1"/>
  </bookViews>
  <sheets>
    <sheet name="Мероприятия" sheetId="41" r:id="rId1"/>
    <sheet name="Деньги" sheetId="40" r:id="rId2"/>
  </sheets>
  <definedNames>
    <definedName name="_xlnm._FilterDatabase" localSheetId="1" hidden="1">Деньги!$A$7:$T$7</definedName>
    <definedName name="_xlnm._FilterDatabase" localSheetId="0" hidden="1">Мероприятия!$A$6:$J$59</definedName>
    <definedName name="_xlnm.Print_Area" localSheetId="1">Деньги!$A$1:$J$242</definedName>
    <definedName name="_xlnm.Print_Titles" localSheetId="1">Деньги!$7:$7</definedName>
    <definedName name="_xlnm.Print_Titles" localSheetId="0">Мероприятия!$6:$6</definedName>
    <definedName name="километр" localSheetId="0">#REF!</definedName>
    <definedName name="километр">#REF!</definedName>
  </definedNames>
  <calcPr calcId="114210" fullCalcOnLoad="1"/>
</workbook>
</file>

<file path=xl/calcChain.xml><?xml version="1.0" encoding="utf-8"?>
<calcChain xmlns="http://schemas.openxmlformats.org/spreadsheetml/2006/main">
  <c r="H45" i="41"/>
  <c r="G45"/>
  <c r="F45"/>
  <c r="H32"/>
  <c r="G32"/>
  <c r="F32"/>
  <c r="I32"/>
  <c r="I31"/>
  <c r="H10"/>
  <c r="G10"/>
  <c r="F10"/>
  <c r="I59"/>
  <c r="I58"/>
  <c r="I57"/>
  <c r="I56"/>
  <c r="I55"/>
  <c r="I54"/>
  <c r="I53"/>
  <c r="I52"/>
  <c r="I51"/>
  <c r="I50"/>
  <c r="I49"/>
  <c r="I48"/>
  <c r="I47"/>
  <c r="I46"/>
  <c r="I42"/>
  <c r="I41"/>
  <c r="I40"/>
  <c r="I39"/>
  <c r="I38"/>
  <c r="I37"/>
  <c r="I36"/>
  <c r="I35"/>
  <c r="I34"/>
  <c r="I33"/>
  <c r="I29"/>
  <c r="I28"/>
  <c r="I27"/>
  <c r="I26"/>
  <c r="I21"/>
  <c r="I20"/>
  <c r="I19"/>
  <c r="I18"/>
  <c r="I17"/>
  <c r="I16"/>
  <c r="I15"/>
  <c r="I14"/>
  <c r="I13"/>
  <c r="I12"/>
  <c r="I11"/>
  <c r="F14" i="40"/>
  <c r="G14"/>
  <c r="E15"/>
  <c r="F15"/>
  <c r="G15"/>
  <c r="F16"/>
  <c r="G16"/>
  <c r="E17"/>
  <c r="F17"/>
  <c r="G17"/>
  <c r="E19"/>
  <c r="F19"/>
  <c r="G19"/>
  <c r="E20"/>
  <c r="F20"/>
  <c r="G20"/>
  <c r="H20"/>
  <c r="E21"/>
  <c r="F21"/>
  <c r="G21"/>
  <c r="H21"/>
  <c r="E22"/>
  <c r="F22"/>
  <c r="G22"/>
  <c r="H22"/>
  <c r="E24"/>
  <c r="G24"/>
  <c r="E25"/>
  <c r="G25"/>
  <c r="G26"/>
  <c r="E27"/>
  <c r="F27"/>
  <c r="G27"/>
  <c r="E28"/>
  <c r="G28"/>
  <c r="H28"/>
  <c r="H29"/>
  <c r="H30"/>
  <c r="H31"/>
  <c r="H32"/>
  <c r="G33"/>
  <c r="F34"/>
  <c r="F24"/>
  <c r="F35"/>
  <c r="F25"/>
  <c r="F36"/>
  <c r="F26"/>
  <c r="H37"/>
  <c r="E38"/>
  <c r="G38"/>
  <c r="H39"/>
  <c r="H40"/>
  <c r="H41"/>
  <c r="H42"/>
  <c r="E43"/>
  <c r="F43"/>
  <c r="G43"/>
  <c r="H44"/>
  <c r="H45"/>
  <c r="H46"/>
  <c r="H47"/>
  <c r="E48"/>
  <c r="G48"/>
  <c r="H48"/>
  <c r="H49"/>
  <c r="H50"/>
  <c r="H51"/>
  <c r="H52"/>
  <c r="F53"/>
  <c r="G53"/>
  <c r="H53"/>
  <c r="H54"/>
  <c r="H55"/>
  <c r="H56"/>
  <c r="H57"/>
  <c r="E58"/>
  <c r="G58"/>
  <c r="H58"/>
  <c r="H59"/>
  <c r="H60"/>
  <c r="H61"/>
  <c r="H62"/>
  <c r="F63"/>
  <c r="G63"/>
  <c r="H63"/>
  <c r="H64"/>
  <c r="H65"/>
  <c r="H66"/>
  <c r="H67"/>
  <c r="E68"/>
  <c r="F68"/>
  <c r="G68"/>
  <c r="H69"/>
  <c r="H70"/>
  <c r="H71"/>
  <c r="H72"/>
  <c r="E73"/>
  <c r="F73"/>
  <c r="G73"/>
  <c r="H74"/>
  <c r="H75"/>
  <c r="H76"/>
  <c r="H77"/>
  <c r="E78"/>
  <c r="F78"/>
  <c r="G78"/>
  <c r="H79"/>
  <c r="H80"/>
  <c r="H81"/>
  <c r="H82"/>
  <c r="E83"/>
  <c r="F83"/>
  <c r="G83"/>
  <c r="H84"/>
  <c r="H85"/>
  <c r="H86"/>
  <c r="H87"/>
  <c r="E88"/>
  <c r="F88"/>
  <c r="H88"/>
  <c r="H89"/>
  <c r="H90"/>
  <c r="H91"/>
  <c r="H92"/>
  <c r="E93"/>
  <c r="F93"/>
  <c r="H93"/>
  <c r="H94"/>
  <c r="H95"/>
  <c r="H96"/>
  <c r="H97"/>
  <c r="E98"/>
  <c r="F98"/>
  <c r="G98"/>
  <c r="H99"/>
  <c r="H100"/>
  <c r="H101"/>
  <c r="H102"/>
  <c r="E103"/>
  <c r="F103"/>
  <c r="G103"/>
  <c r="H104"/>
  <c r="H105"/>
  <c r="H106"/>
  <c r="H107"/>
  <c r="E108"/>
  <c r="F108"/>
  <c r="G108"/>
  <c r="H109"/>
  <c r="H110"/>
  <c r="H111"/>
  <c r="H112"/>
  <c r="E113"/>
  <c r="F113"/>
  <c r="G113"/>
  <c r="H114"/>
  <c r="H115"/>
  <c r="H116"/>
  <c r="H117"/>
  <c r="E118"/>
  <c r="F118"/>
  <c r="G118"/>
  <c r="H119"/>
  <c r="H120"/>
  <c r="H121"/>
  <c r="H122"/>
  <c r="F123"/>
  <c r="G123"/>
  <c r="H124"/>
  <c r="H125"/>
  <c r="E126"/>
  <c r="E16"/>
  <c r="H127"/>
  <c r="F128"/>
  <c r="G128"/>
  <c r="H129"/>
  <c r="H130"/>
  <c r="H131"/>
  <c r="H132"/>
  <c r="E133"/>
  <c r="F133"/>
  <c r="G133"/>
  <c r="H134"/>
  <c r="H135"/>
  <c r="H136"/>
  <c r="H137"/>
  <c r="E138"/>
  <c r="F138"/>
  <c r="G138"/>
  <c r="H139"/>
  <c r="H140"/>
  <c r="H141"/>
  <c r="H142"/>
  <c r="E143"/>
  <c r="F143"/>
  <c r="G143"/>
  <c r="H144"/>
  <c r="H145"/>
  <c r="H146"/>
  <c r="H147"/>
  <c r="E148"/>
  <c r="F148"/>
  <c r="G148"/>
  <c r="H149"/>
  <c r="H150"/>
  <c r="H151"/>
  <c r="H152"/>
  <c r="F153"/>
  <c r="G153"/>
  <c r="E154"/>
  <c r="E14"/>
  <c r="H155"/>
  <c r="H156"/>
  <c r="H157"/>
  <c r="E158"/>
  <c r="F158"/>
  <c r="G158"/>
  <c r="H159"/>
  <c r="H160"/>
  <c r="H161"/>
  <c r="H162"/>
  <c r="E163"/>
  <c r="F163"/>
  <c r="G163"/>
  <c r="H164"/>
  <c r="H165"/>
  <c r="H166"/>
  <c r="H167"/>
  <c r="F168"/>
  <c r="G168"/>
  <c r="H169"/>
  <c r="H170"/>
  <c r="E171"/>
  <c r="E26"/>
  <c r="H26"/>
  <c r="H171"/>
  <c r="H172"/>
  <c r="E173"/>
  <c r="F173"/>
  <c r="G173"/>
  <c r="H174"/>
  <c r="H175"/>
  <c r="H176"/>
  <c r="H177"/>
  <c r="F178"/>
  <c r="G178"/>
  <c r="H178"/>
  <c r="H179"/>
  <c r="H180"/>
  <c r="H181"/>
  <c r="H182"/>
  <c r="E183"/>
  <c r="F183"/>
  <c r="G183"/>
  <c r="H183"/>
  <c r="H184"/>
  <c r="H185"/>
  <c r="H186"/>
  <c r="H187"/>
  <c r="E188"/>
  <c r="F188"/>
  <c r="G188"/>
  <c r="H188"/>
  <c r="H189"/>
  <c r="H190"/>
  <c r="H191"/>
  <c r="H192"/>
  <c r="E193"/>
  <c r="F193"/>
  <c r="G193"/>
  <c r="H193"/>
  <c r="H194"/>
  <c r="H195"/>
  <c r="H196"/>
  <c r="H197"/>
  <c r="F198"/>
  <c r="G198"/>
  <c r="H199"/>
  <c r="H200"/>
  <c r="E201"/>
  <c r="E198"/>
  <c r="H201"/>
  <c r="H202"/>
  <c r="E203"/>
  <c r="F203"/>
  <c r="G203"/>
  <c r="H204"/>
  <c r="H205"/>
  <c r="H206"/>
  <c r="H207"/>
  <c r="E208"/>
  <c r="F208"/>
  <c r="G208"/>
  <c r="H209"/>
  <c r="H210"/>
  <c r="H211"/>
  <c r="H212"/>
  <c r="E213"/>
  <c r="F213"/>
  <c r="G213"/>
  <c r="H214"/>
  <c r="H215"/>
  <c r="H216"/>
  <c r="H217"/>
  <c r="E218"/>
  <c r="F218"/>
  <c r="G218"/>
  <c r="H219"/>
  <c r="H220"/>
  <c r="H221"/>
  <c r="H222"/>
  <c r="E223"/>
  <c r="F223"/>
  <c r="G223"/>
  <c r="H224"/>
  <c r="H225"/>
  <c r="H226"/>
  <c r="H227"/>
  <c r="E228"/>
  <c r="F228"/>
  <c r="G228"/>
  <c r="H229"/>
  <c r="H230"/>
  <c r="H231"/>
  <c r="H232"/>
  <c r="E233"/>
  <c r="F233"/>
  <c r="G233"/>
  <c r="H234"/>
  <c r="H235"/>
  <c r="H236"/>
  <c r="H237"/>
  <c r="E238"/>
  <c r="F238"/>
  <c r="G238"/>
  <c r="H239"/>
  <c r="H240"/>
  <c r="H241"/>
  <c r="H242"/>
  <c r="I45" i="41"/>
  <c r="I10"/>
  <c r="H163" i="40"/>
  <c r="H38"/>
  <c r="H158"/>
  <c r="H238"/>
  <c r="H228"/>
  <c r="H218"/>
  <c r="H208"/>
  <c r="H198"/>
  <c r="H173"/>
  <c r="H148"/>
  <c r="H138"/>
  <c r="H128"/>
  <c r="H118"/>
  <c r="F18"/>
  <c r="H108"/>
  <c r="H98"/>
  <c r="H83"/>
  <c r="H43"/>
  <c r="H19"/>
  <c r="F12"/>
  <c r="G11"/>
  <c r="T11"/>
  <c r="G10"/>
  <c r="E10"/>
  <c r="H233"/>
  <c r="H223"/>
  <c r="H213"/>
  <c r="H203"/>
  <c r="H143"/>
  <c r="H133"/>
  <c r="G18"/>
  <c r="E18"/>
  <c r="H103"/>
  <c r="H78"/>
  <c r="H68"/>
  <c r="F13"/>
  <c r="G23"/>
  <c r="G13"/>
  <c r="H27"/>
  <c r="G12"/>
  <c r="E12"/>
  <c r="G9"/>
  <c r="H25"/>
  <c r="H24"/>
  <c r="F9"/>
  <c r="E9"/>
  <c r="H14"/>
  <c r="E11"/>
  <c r="H16"/>
  <c r="H18"/>
  <c r="G8"/>
  <c r="H12"/>
  <c r="F11"/>
  <c r="S11"/>
  <c r="F10"/>
  <c r="H10"/>
  <c r="E168"/>
  <c r="H168"/>
  <c r="H154"/>
  <c r="H126"/>
  <c r="H113"/>
  <c r="H73"/>
  <c r="H36"/>
  <c r="H35"/>
  <c r="H34"/>
  <c r="F33"/>
  <c r="H17"/>
  <c r="H15"/>
  <c r="E153"/>
  <c r="H153"/>
  <c r="E123"/>
  <c r="H123"/>
  <c r="F23"/>
  <c r="F8"/>
  <c r="H33"/>
  <c r="H11"/>
  <c r="R11"/>
  <c r="H9"/>
  <c r="E23"/>
  <c r="H23"/>
  <c r="E13"/>
  <c r="E8"/>
  <c r="H8"/>
  <c r="H13"/>
</calcChain>
</file>

<file path=xl/sharedStrings.xml><?xml version="1.0" encoding="utf-8"?>
<sst xmlns="http://schemas.openxmlformats.org/spreadsheetml/2006/main" count="673" uniqueCount="155">
  <si>
    <t>Строительство разгрузочного коллектора бытовой канализации по ул. Стекольной - Грига в Ленинградском районе г. Калининграда</t>
  </si>
  <si>
    <t>Главный распорядитель бюджетных средств:  комитет архитектуры и строительства администрации городского округа "Город Калининград"</t>
  </si>
  <si>
    <t>Главный распорядитель бюджетных средств: комитет по социальной политике администрации городского округа "Город Калининград"</t>
  </si>
  <si>
    <t>Главный распорядитель бюджетных средств: комитет городского хозяйства администрации городского округа "Город Калининград"</t>
  </si>
  <si>
    <t>Наименование мероприятия</t>
  </si>
  <si>
    <t>Наименование показателя мероприятия</t>
  </si>
  <si>
    <t>3.1.</t>
  </si>
  <si>
    <t>Всего</t>
  </si>
  <si>
    <t>2015 год</t>
  </si>
  <si>
    <t>Источник финансирования</t>
  </si>
  <si>
    <t>%</t>
  </si>
  <si>
    <t>Количество объектов</t>
  </si>
  <si>
    <t>ед.</t>
  </si>
  <si>
    <t>Система мероприятий Программы</t>
  </si>
  <si>
    <t>Объем финансовых потребностей на реализацию мероприятий Программы</t>
  </si>
  <si>
    <t>Общий объем потребности в финансовых ресурсах на выполнение программы, в том числе:</t>
  </si>
  <si>
    <t>Развитие систем водоснабжения, водоотведения</t>
  </si>
  <si>
    <t>Разработка проектной и рабочей документации по объекту "Строительство газовой котельной "Цепрусс" с переключением на нее многоквартирных жилых домов"</t>
  </si>
  <si>
    <t>Разработка проектной и рабочей документации по объекту "Реконструкция РТС "Северная" (2-я очередь)"</t>
  </si>
  <si>
    <t xml:space="preserve"> Развитие систем теплоснабжения</t>
  </si>
  <si>
    <t xml:space="preserve"> Развитие систем газоснабжения</t>
  </si>
  <si>
    <t>Финансовые затраты, тыс. рублей</t>
  </si>
  <si>
    <t>Всего мероприятий по развитию систем водоснабжения, водоотведения</t>
  </si>
  <si>
    <t>Всего мероприятий по развитию систем газоснабжения</t>
  </si>
  <si>
    <t>Всего мероприятий по развитию систем теплоснабжения</t>
  </si>
  <si>
    <t>2016 год</t>
  </si>
  <si>
    <t>к Программе</t>
  </si>
  <si>
    <t>Реконструкция берегоукрепительных сооружений набережной Адмирала Трибуца, г. Калининград (2, 3 этапы)</t>
  </si>
  <si>
    <t>Приложение № 1</t>
  </si>
  <si>
    <t>КпСП</t>
  </si>
  <si>
    <t>КАиС</t>
  </si>
  <si>
    <t>Наименование подпрограммы, задачи, показатели, мероприятия (ведомственной целевой программы)</t>
  </si>
  <si>
    <t>КГХ</t>
  </si>
  <si>
    <t>№
 п/п</t>
  </si>
  <si>
    <t>Приложение № 2</t>
  </si>
  <si>
    <t>2017 год</t>
  </si>
  <si>
    <t>Строительство сетей теплоснабжения от централизованного источника к многоквартирным домам по ул. Невского, 137-143 и 145-145б в Ленинградском районе г. Калининграда</t>
  </si>
  <si>
    <t>Строительство сетей теплоснабжения от централизованного источника к многоквартирным домам по проспекту Победы, 189 и 189а в Центральном  районе г. Калининграда</t>
  </si>
  <si>
    <t>Форма финасового обеспечения</t>
  </si>
  <si>
    <t>Строительство разгрузочного коллектора бытовой канализации по ул. Тихорецкой в Московском районе  г. Калининграда</t>
  </si>
  <si>
    <t>Участник мероприятия</t>
  </si>
  <si>
    <t>Исполнитель мероприятия</t>
  </si>
  <si>
    <t>Единицы измерения</t>
  </si>
  <si>
    <t xml:space="preserve">Базовое значение </t>
  </si>
  <si>
    <t>Целевое значение</t>
  </si>
  <si>
    <t>Бюджетные инвестиции</t>
  </si>
  <si>
    <t>Реконструкция очистных сооружений в
 пос. Прибрежный</t>
  </si>
  <si>
    <t>Реконструкция КНС-8 по ул. Тихорецкой в
 г. Калининграде (3-й этап - реконструкция напорных коллекторов на участке от КНС-8 до промколлектора на ул. Горной в г. Калининграде)</t>
  </si>
  <si>
    <t>Строительство сетей и сооружений водоснабжения и водоотведения в 
пос. им. А. Космодемьянского. 1-ый этап Строительство коллектора бытовой канализации в пос. им. А. Космодемьянского</t>
  </si>
  <si>
    <t>Строительство газовой котельной и реконструкция системы теплоснабжения МАДОУ д\с №11 
ул. Орудийная, 30 в г. Калининграде</t>
  </si>
  <si>
    <t>Строительство газовой котельной и реконструкция системы теплоснабжения МБДОУ д\с 16, 
ул. Ленинградская, 27 в г. Калининграде</t>
  </si>
  <si>
    <t>Строительство газовой котельной и реконструкция систем теплоснабжения МАОУ СОШ № 28 по 
ул. Суворова, 139;  МУП "Баня № 2" по
ул. Суворова, 137; подросткового клуба "Парус" МАУ "ОПК "Балтийское" по ул. Можайская, 65/67; МАДОУ  № 4 по ул. Заводская, 16 в
 г. Калининграде</t>
  </si>
  <si>
    <t xml:space="preserve">сторонние организации </t>
  </si>
  <si>
    <t>2.1.</t>
  </si>
  <si>
    <t>1.1</t>
  </si>
  <si>
    <t>1.2</t>
  </si>
  <si>
    <t>3.1.1</t>
  </si>
  <si>
    <t>3.1.2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</si>
  <si>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</si>
  <si>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</si>
  <si>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</si>
  <si>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</si>
  <si>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</si>
  <si>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</si>
  <si>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</si>
  <si>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</si>
  <si>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</si>
  <si>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</si>
  <si>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</si>
  <si>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</si>
  <si>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</si>
  <si>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</si>
  <si>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</si>
  <si>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</si>
  <si>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</si>
  <si>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</si>
  <si>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</si>
  <si>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</si>
  <si>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</si>
  <si>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</si>
  <si>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</si>
  <si>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</si>
  <si>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</si>
  <si>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</si>
  <si>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</si>
  <si>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</si>
  <si>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</si>
  <si>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</si>
  <si>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</si>
  <si>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</si>
  <si>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</si>
  <si>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1.1.16</t>
  </si>
  <si>
    <t>Обеспеченность территории города сетями водоснабжения (нарастающим итогом)</t>
  </si>
  <si>
    <t>Обеспеченность территории города сетями водоотведения (нарастающим итогом)</t>
  </si>
  <si>
    <t>Обеспеченность территории города сетями газоснабжения (нарастающим итогом)</t>
  </si>
  <si>
    <t>Обеспеченность территории города централизованными сетями теплоснабжения (нарастающим итогом)</t>
  </si>
  <si>
    <t>Разработка проектной и рабочей документации по объекту "Реконструкция котельной по ул. Чувашская, 4 (перевод с угля на газ) с закрытием
 8-и угольных котельных"</t>
  </si>
  <si>
    <t>Разработка проектной и рабочей документации по объекту "Строительство газораспределительных сетей и газопроводов-вводов к жилым домам городского округа "Город Калининград"</t>
  </si>
  <si>
    <t>Разработка проектной и рабочей документации по объекту "Реконструкция очистных сооружений  пос. Прибрежный"</t>
  </si>
  <si>
    <t>Разработка проектной и рабочей документации по объекту "Реконструкция главного канализационного коллектора в г. Калининграде"</t>
  </si>
  <si>
    <t>Реконструкция главного канализационного коллектора в г. Калининграде</t>
  </si>
  <si>
    <t>Разработка проектной и рабочей документации по объекту "Строительство водовода от ЮВС-2 до ЦВС в г. Калининграде"</t>
  </si>
  <si>
    <t>Строительство водовода от ЮВС-2 до ЦВС в
 г. Калининграде</t>
  </si>
  <si>
    <t xml:space="preserve">Разработка проектной и рабочей документации по объекту "Строительство канализационного коллектора по ул. Дзержинского в г. Калининграде" </t>
  </si>
  <si>
    <t>Разработка проектной и рабочей документации по объекту "Техническое перевооружение с переводом котельной на природный газ МУП "Калининградтеплосеть" по ул.Емельянова, 92 в г. Калининграде"</t>
  </si>
  <si>
    <t>Разработка проектной и рабочей документации по объекту "Закрытие котельной по ул. Баженова, 21"</t>
  </si>
  <si>
    <t>Разработка проектной и рабочей документации по объекту "Реконструкция РТС "Красная" с заменой котлов"</t>
  </si>
  <si>
    <t>Разработка проектной и рабочей документации по объектам теплоснабжения</t>
  </si>
  <si>
    <t>Разработка проектной и рабочей документации по объекту "Строительство сетей теплоснабжения от централизованного источника к многоквартирным домам по ул. Невского, 137-143 и 145-145б в Ленинградском районе г. Калининграда"</t>
  </si>
  <si>
    <t>Разработка проектной и рабочей документации по объекту "Строительство сетей теплоснабжения от централизованного источника к многоквартирным домам по проспекту Победы, 189 и 189а в Центральном районе г. Калининграда"</t>
  </si>
  <si>
    <t>Разработка проектной и рабочей документации по объекту "Реконструкция гидротехнических сооружений и улучшение санитарно-экологического состояния притока реки Голубой с благоустройством рекреационной зоны в границах ул. Беланова - ул. Горбунова - ул. Мира - 
ул. Жиленкова - ул. Габайдулина - ул. Калачева в 
г. Калининграде"</t>
  </si>
  <si>
    <t>Строительство сетей канализации в МАОУ ООШ № 15 по ул. Дзержинского, 163 в г. Калининграде</t>
  </si>
  <si>
    <t>Разработка проектной и рабочей документации по объекту "Реконструкция системы теплоснабжения МАДОУ ЦРР детский сад № 74 по ул. Адмиральская, 7 в г. Калининграде"</t>
  </si>
  <si>
    <t>Разработка проектной и рабочей документации по объекту "Реконструкция системы теплоснабжения МАДОУ ЦРР детский сад № 77 по ул. Бассейная, 1 в г. Калининграде"</t>
  </si>
  <si>
    <t>3.1.11</t>
  </si>
  <si>
    <t>3.1.12</t>
  </si>
  <si>
    <t>3.1.13</t>
  </si>
  <si>
    <t>3.1.14</t>
  </si>
  <si>
    <t>Строительство канализационного коллектора для последующего подключения индивидуальных жилых домов по ул. Монетной, ул. Живописной, ул. Гончарной, ул. Рассветной в микрорайне 
ул. Горького - И. Сусанина г. Калининграда</t>
  </si>
  <si>
    <t>Разработка проектной и рабочей документации по объекту "Строительство ЦТП "Судостроительный"</t>
  </si>
  <si>
    <t>Разработка проектной и рабочей документации по объекту "Реконструкция РТС "Горького, 166" и тепловых сетей" (3-я очередь)</t>
  </si>
  <si>
    <t>Реконструкция РТС "Горького, 166"  и тепловых сетей (3-я очередь)</t>
  </si>
  <si>
    <t>Строительство ЦТП "Судостроительный"</t>
  </si>
  <si>
    <t>Реконструкция РТС "Горького, 166" и тепловых сетей (3-я очередь)</t>
  </si>
  <si>
    <t>1.1.17</t>
  </si>
  <si>
    <t>1.1.18</t>
  </si>
  <si>
    <t>1.1.19</t>
  </si>
  <si>
    <t>2.1.11</t>
  </si>
  <si>
    <t>2.1.12</t>
  </si>
  <si>
    <t>Разработка проектной и рабочей документации по объекту "Реконструкция водовода Д 900 мм от Восточной водопроводной станции до Московской насосной станции № 2 в г. Калинининграде"</t>
  </si>
  <si>
    <t>ФБ</t>
  </si>
  <si>
    <t>ОБ</t>
  </si>
  <si>
    <t>МБ</t>
  </si>
  <si>
    <t>ПП</t>
  </si>
  <si>
    <t>Разработка проектной и рабочей документации по объекту "Реконструкция водовода Д 900 мм от Восточной водопроводной станции до Московской насосной станции № 2 в
 г. Калинининграде"</t>
  </si>
  <si>
    <t>Разработка проектной и рабочей документации по объекту "Строительство сетей теплоснабжения от централизованного источника к многоквартирным домам по ул. Невского, 137-143 и 145-145б, 147,149-153 в Ленинградском районе г. Калининграда"</t>
  </si>
  <si>
    <t>Строительство сетей теплоснабжения от централизованного источника к многоквартирным домам по ул. Невского, 137-143 и 145-145б,147,149-153 в Ленинградском районе г. Калининграда</t>
  </si>
  <si>
    <t>Строиельство канализационного коллектора по                                                     ул. Дзержинского в г. Калининграде                      (от ул. И. Земнухова до ул. Подп. Емельянова)</t>
  </si>
  <si>
    <t>Автономное канализование МАУ ДЦО и                                                                                                             ОД им. А. Гайдара</t>
  </si>
  <si>
    <t>Строительство газовой котельной и реконструкция системы теплоснабжения МАДОУ д\с № 11 
ул. Орудийная, 30 в г. Калининграде</t>
  </si>
  <si>
    <t>Строительство газопровода высокого давления от стального газопровода высокого давления диаметром 325 мм, проложенного вдоль Большой Окружной дороги, до газопровода диаметром 
219 мм по ул. Летняя - ул. Иртышская в 
г. Калининграде</t>
  </si>
  <si>
    <t>Разработка проектной и рабочей документации по объекту "Техническое перевооружение с переводом котельной на природный газ МУП "Калининградтеплосеть" по ул. Емельянова, 92 в                       г. Калининграде"</t>
  </si>
  <si>
    <t>Строительство канализационного коллектора по      ул. Дзержинского в г. Калининграде                                           (от ул. И. Земнухова до ул. Подп. Емельянова)</t>
  </si>
  <si>
    <t>Строительство канализационного коллектора для последующего подключения индивидуальных жилых домов по ул. Монетной, ул. Живописной,                      ул. Гончарной, ул. Рассветной в микрорайне 
ул. Горького - И. Сусанина г. Калининграда</t>
  </si>
  <si>
    <t>Строительство сетей и сооружений водоснабжения и водоотведения в 
пос. им. А. Космодемьянского,1-ый этап. Строительство коллектора бытовой канализации в пос. им. А. Космодемьянского</t>
  </si>
  <si>
    <t>Строительство разгрузочного коллектора бытовой канализации по ул. Стекольной - ул. Грига в Ленинградском районе г. Калининграда</t>
  </si>
  <si>
    <t>Строительство сетей инженерно -технического обеспечения по ул. Аксакова - дор. Окружная в                                             г. Калининграде</t>
  </si>
  <si>
    <t>Строительство сетей канализации в МАОУ ООШ                                                                      № 15 по ул. Дзержинского, 163 в г. Калининграде</t>
  </si>
  <si>
    <t>Автономное канализование МАУ ДЦО и                                       ОД им. А. Гайдара</t>
  </si>
  <si>
    <t>Разработка проектной и рабочей документации по объекту "Реконструкция системы теплоснабжения МАДОУ ЦРР детский сад № 74 по                                        ул. Адмиральская, 7 в г. Калининграде"</t>
  </si>
  <si>
    <t>Разработка проектной и рабочей документации по объекту "Реконструкция канализационного насосной станции КНС-1 с увеличением ее мощности до 43,3 тыс. куб.м в сутки и строительством двух ниток напортной канализации"</t>
  </si>
  <si>
    <t>Строительство сетей инженерно-технического обеспечения по ул. Аксакова - дор. Окружная в                     г. Калининграде</t>
  </si>
  <si>
    <t>Строительство газопровода высокого давления диаметром 500 мм взамен ранее проложенного газопровода высокого давления диаметром 325 мм от ул. Аллея смелых до ул. О. Кошевого в 
 г. Калининграде</t>
  </si>
  <si>
    <t>Разработка проектной и рабочей документации по объекту "Реконструкция канализационного насосной станции КНС-1 с увеличением ее мощности до 43,3 тыс. м.куб в сутки и строительством двух ниток напортной канализации"</t>
  </si>
  <si>
    <t>Строительство газопровода высокого давления диаметром 500 мм взамен ранее проложенного газопровода высокого давления диаметром 325 мм от ул.Аллея Смелых до ул. О.Кошевого
 г. Калининграде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</si>
</sst>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 Cyr"/>
      <family val="1"/>
      <charset val="204"/>
    </font>
    <font>
      <sz val="16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0" fontId="19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7" borderId="1" applyNumberFormat="0" applyAlignment="0" applyProtection="0"/>
    <xf numFmtId="0" fontId="20" fillId="0" borderId="6" applyNumberFormat="0" applyFill="0" applyAlignment="0" applyProtection="0"/>
    <xf numFmtId="0" fontId="17" fillId="22" borderId="0" applyNumberFormat="0" applyBorder="0" applyAlignment="0" applyProtection="0"/>
    <xf numFmtId="0" fontId="1" fillId="23" borderId="7" applyNumberFormat="0" applyFont="0" applyAlignment="0" applyProtection="0"/>
    <xf numFmtId="0" fontId="9" fillId="20" borderId="8" applyNumberFormat="0" applyAlignment="0" applyProtection="0"/>
    <xf numFmtId="0" fontId="16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47" applyFont="1" applyFill="1" applyBorder="1" applyAlignment="1">
      <alignment horizontal="center" vertical="center" wrapText="1"/>
    </xf>
    <xf numFmtId="49" fontId="3" fillId="0" borderId="10" xfId="47" applyNumberFormat="1" applyFont="1" applyFill="1" applyBorder="1" applyAlignment="1">
      <alignment horizontal="center" vertical="top" wrapText="1"/>
    </xf>
    <xf numFmtId="0" fontId="3" fillId="0" borderId="11" xfId="47" applyFont="1" applyFill="1" applyBorder="1" applyAlignment="1">
      <alignment horizontal="left" vertical="center" wrapText="1"/>
    </xf>
    <xf numFmtId="0" fontId="3" fillId="0" borderId="10" xfId="47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4" fontId="3" fillId="0" borderId="10" xfId="47" applyNumberFormat="1" applyFont="1" applyFill="1" applyBorder="1" applyAlignment="1">
      <alignment horizontal="center" vertical="center" wrapText="1"/>
    </xf>
    <xf numFmtId="0" fontId="3" fillId="0" borderId="10" xfId="47" applyNumberFormat="1" applyFont="1" applyFill="1" applyBorder="1" applyAlignment="1">
      <alignment horizontal="center" vertical="center" wrapText="1"/>
    </xf>
    <xf numFmtId="0" fontId="3" fillId="0" borderId="10" xfId="47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48" applyNumberFormat="1" applyFont="1" applyFill="1" applyBorder="1" applyAlignment="1">
      <alignment horizontal="center" vertical="center"/>
    </xf>
    <xf numFmtId="0" fontId="24" fillId="0" borderId="10" xfId="0" applyNumberFormat="1" applyFont="1" applyFill="1" applyBorder="1"/>
    <xf numFmtId="0" fontId="25" fillId="0" borderId="10" xfId="48" applyNumberFormat="1" applyFont="1" applyFill="1" applyBorder="1" applyAlignment="1" applyProtection="1">
      <alignment horizontal="center" vertical="center"/>
      <protection locked="0"/>
    </xf>
    <xf numFmtId="0" fontId="2" fillId="0" borderId="0" xfId="47" applyFont="1" applyFill="1" applyBorder="1"/>
    <xf numFmtId="164" fontId="2" fillId="0" borderId="0" xfId="47" applyNumberFormat="1" applyFont="1" applyFill="1" applyBorder="1"/>
    <xf numFmtId="0" fontId="3" fillId="0" borderId="0" xfId="47" applyFont="1" applyFill="1" applyBorder="1"/>
    <xf numFmtId="4" fontId="2" fillId="0" borderId="0" xfId="47" applyNumberFormat="1" applyFont="1" applyFill="1" applyBorder="1"/>
    <xf numFmtId="0" fontId="3" fillId="0" borderId="0" xfId="47" applyFont="1" applyFill="1" applyBorder="1" applyAlignment="1"/>
    <xf numFmtId="0" fontId="3" fillId="0" borderId="10" xfId="47" applyFont="1" applyFill="1" applyBorder="1"/>
    <xf numFmtId="2" fontId="2" fillId="0" borderId="0" xfId="47" applyNumberFormat="1" applyFont="1" applyFill="1" applyBorder="1"/>
    <xf numFmtId="0" fontId="3" fillId="0" borderId="0" xfId="47" applyFont="1" applyFill="1" applyBorder="1" applyAlignment="1">
      <alignment horizontal="right"/>
    </xf>
    <xf numFmtId="0" fontId="4" fillId="0" borderId="0" xfId="47" applyFont="1" applyFill="1" applyBorder="1" applyAlignment="1">
      <alignment horizontal="center"/>
    </xf>
    <xf numFmtId="0" fontId="23" fillId="0" borderId="0" xfId="47" applyFont="1" applyFill="1" applyBorder="1" applyAlignment="1">
      <alignment vertical="center" wrapText="1"/>
    </xf>
    <xf numFmtId="0" fontId="4" fillId="0" borderId="0" xfId="47" applyFont="1" applyFill="1" applyBorder="1" applyAlignment="1">
      <alignment vertical="center" wrapText="1"/>
    </xf>
    <xf numFmtId="0" fontId="2" fillId="0" borderId="0" xfId="47" applyFont="1" applyFill="1" applyBorder="1" applyAlignment="1"/>
    <xf numFmtId="0" fontId="4" fillId="0" borderId="0" xfId="47" applyFont="1" applyFill="1" applyBorder="1" applyAlignment="1">
      <alignment horizontal="center" vertical="center" wrapText="1"/>
    </xf>
    <xf numFmtId="4" fontId="4" fillId="0" borderId="0" xfId="47" applyNumberFormat="1" applyFont="1" applyFill="1" applyBorder="1" applyAlignment="1">
      <alignment horizontal="center" vertical="center" wrapText="1"/>
    </xf>
    <xf numFmtId="0" fontId="3" fillId="0" borderId="0" xfId="48" applyNumberFormat="1" applyFont="1" applyFill="1" applyBorder="1" applyAlignment="1">
      <alignment horizontal="center" vertical="center"/>
    </xf>
    <xf numFmtId="0" fontId="4" fillId="0" borderId="0" xfId="47" applyNumberFormat="1" applyFont="1" applyFill="1" applyBorder="1" applyAlignment="1">
      <alignment horizontal="center" vertical="center" wrapText="1"/>
    </xf>
    <xf numFmtId="0" fontId="25" fillId="0" borderId="0" xfId="48" applyNumberFormat="1" applyFont="1" applyFill="1" applyBorder="1" applyAlignment="1" applyProtection="1">
      <alignment horizontal="center" vertical="center"/>
      <protection locked="0"/>
    </xf>
    <xf numFmtId="0" fontId="3" fillId="0" borderId="0" xfId="48" applyNumberFormat="1" applyFont="1" applyFill="1" applyBorder="1" applyAlignment="1">
      <alignment horizontal="right" vertical="center"/>
    </xf>
    <xf numFmtId="0" fontId="3" fillId="0" borderId="0" xfId="47" applyFont="1" applyFill="1" applyBorder="1" applyAlignment="1">
      <alignment horizontal="justify" vertical="top" wrapText="1"/>
    </xf>
    <xf numFmtId="0" fontId="26" fillId="0" borderId="0" xfId="47" applyFont="1" applyFill="1" applyBorder="1" applyAlignment="1">
      <alignment horizontal="centerContinuous" vertical="center" wrapText="1"/>
    </xf>
    <xf numFmtId="0" fontId="3" fillId="0" borderId="0" xfId="47" applyFont="1" applyFill="1" applyBorder="1" applyAlignment="1">
      <alignment horizontal="centerContinuous" vertical="center"/>
    </xf>
    <xf numFmtId="0" fontId="2" fillId="0" borderId="0" xfId="47" applyFont="1" applyFill="1" applyBorder="1" applyAlignment="1">
      <alignment horizontal="centerContinuous" vertical="center"/>
    </xf>
    <xf numFmtId="0" fontId="3" fillId="0" borderId="0" xfId="47" applyFont="1" applyFill="1" applyBorder="1" applyAlignment="1">
      <alignment horizontal="centerContinuous" vertical="center" wrapText="1"/>
    </xf>
    <xf numFmtId="1" fontId="3" fillId="0" borderId="10" xfId="47" applyNumberFormat="1" applyFont="1" applyFill="1" applyBorder="1" applyAlignment="1">
      <alignment horizontal="center" vertical="center" wrapText="1"/>
    </xf>
    <xf numFmtId="0" fontId="4" fillId="0" borderId="0" xfId="47" applyFont="1" applyFill="1" applyBorder="1" applyAlignment="1">
      <alignment horizontal="centerContinuous" vertical="center" wrapText="1"/>
    </xf>
    <xf numFmtId="0" fontId="3" fillId="0" borderId="10" xfId="47" applyFont="1" applyFill="1" applyBorder="1" applyAlignment="1">
      <alignment horizontal="centerContinuous" vertical="center" wrapText="1"/>
    </xf>
    <xf numFmtId="0" fontId="0" fillId="0" borderId="0" xfId="0" applyFill="1"/>
    <xf numFmtId="4" fontId="0" fillId="0" borderId="0" xfId="0" applyNumberFormat="1" applyFill="1"/>
    <xf numFmtId="164" fontId="3" fillId="0" borderId="10" xfId="47" applyNumberFormat="1" applyFont="1" applyFill="1" applyBorder="1" applyAlignment="1">
      <alignment horizontal="center" vertical="center" wrapText="1"/>
    </xf>
    <xf numFmtId="4" fontId="3" fillId="0" borderId="0" xfId="47" applyNumberFormat="1" applyFont="1" applyFill="1" applyBorder="1"/>
    <xf numFmtId="49" fontId="4" fillId="0" borderId="0" xfId="47" applyNumberFormat="1" applyFont="1" applyFill="1" applyBorder="1" applyAlignment="1">
      <alignment horizontal="center" vertical="center" wrapText="1"/>
    </xf>
    <xf numFmtId="49" fontId="3" fillId="0" borderId="0" xfId="47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7" fillId="0" borderId="0" xfId="0" applyFont="1" applyFill="1"/>
    <xf numFmtId="49" fontId="2" fillId="0" borderId="10" xfId="47" applyNumberFormat="1" applyFont="1" applyFill="1" applyBorder="1" applyAlignment="1">
      <alignment horizontal="center" vertical="top"/>
    </xf>
    <xf numFmtId="4" fontId="3" fillId="24" borderId="10" xfId="47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9" fontId="3" fillId="0" borderId="0" xfId="47" applyNumberFormat="1" applyFont="1" applyFill="1" applyBorder="1"/>
    <xf numFmtId="49" fontId="26" fillId="0" borderId="0" xfId="47" applyNumberFormat="1" applyFont="1" applyFill="1" applyBorder="1" applyAlignment="1">
      <alignment horizontal="centerContinuous" vertical="center" wrapText="1"/>
    </xf>
    <xf numFmtId="49" fontId="3" fillId="0" borderId="10" xfId="47" applyNumberFormat="1" applyFont="1" applyFill="1" applyBorder="1" applyAlignment="1">
      <alignment horizontal="center" vertical="center" wrapText="1"/>
    </xf>
    <xf numFmtId="0" fontId="3" fillId="0" borderId="10" xfId="47" applyFont="1" applyFill="1" applyBorder="1" applyAlignment="1">
      <alignment horizontal="left" vertical="top" wrapText="1"/>
    </xf>
    <xf numFmtId="0" fontId="3" fillId="0" borderId="10" xfId="47" applyFont="1" applyFill="1" applyBorder="1" applyAlignment="1">
      <alignment horizontal="left" vertical="center" wrapText="1"/>
    </xf>
    <xf numFmtId="0" fontId="4" fillId="0" borderId="0" xfId="47" applyFont="1" applyFill="1" applyBorder="1" applyAlignment="1">
      <alignment horizontal="left"/>
    </xf>
    <xf numFmtId="0" fontId="3" fillId="0" borderId="11" xfId="47" applyFont="1" applyFill="1" applyBorder="1" applyAlignment="1">
      <alignment horizontal="left" vertical="top" wrapText="1"/>
    </xf>
    <xf numFmtId="0" fontId="3" fillId="0" borderId="13" xfId="47" applyFont="1" applyFill="1" applyBorder="1" applyAlignment="1">
      <alignment horizontal="left" vertical="top" wrapText="1"/>
    </xf>
    <xf numFmtId="0" fontId="3" fillId="0" borderId="11" xfId="47" applyFont="1" applyFill="1" applyBorder="1" applyAlignment="1">
      <alignment horizontal="left" vertical="center" wrapText="1"/>
    </xf>
    <xf numFmtId="0" fontId="3" fillId="0" borderId="13" xfId="47" applyFont="1" applyFill="1" applyBorder="1" applyAlignment="1">
      <alignment horizontal="left" vertical="center" wrapText="1"/>
    </xf>
    <xf numFmtId="0" fontId="3" fillId="0" borderId="10" xfId="47" applyFont="1" applyFill="1" applyBorder="1" applyAlignment="1">
      <alignment horizontal="justify" vertical="center" wrapText="1"/>
    </xf>
    <xf numFmtId="4" fontId="3" fillId="0" borderId="10" xfId="47" applyNumberFormat="1" applyFont="1" applyFill="1" applyBorder="1" applyAlignment="1">
      <alignment horizontal="center" vertical="center" wrapText="1"/>
    </xf>
    <xf numFmtId="0" fontId="3" fillId="0" borderId="10" xfId="47" applyFont="1" applyFill="1" applyBorder="1" applyAlignment="1">
      <alignment horizontal="center" vertical="center" wrapText="1"/>
    </xf>
    <xf numFmtId="0" fontId="3" fillId="0" borderId="14" xfId="47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0" xfId="47" applyFont="1" applyFill="1" applyBorder="1" applyAlignment="1">
      <alignment horizontal="center" vertical="center" wrapText="1"/>
    </xf>
    <xf numFmtId="49" fontId="3" fillId="0" borderId="10" xfId="47" applyNumberFormat="1" applyFont="1" applyFill="1" applyBorder="1" applyAlignment="1">
      <alignment horizontal="center" vertical="top" wrapText="1"/>
    </xf>
    <xf numFmtId="49" fontId="3" fillId="0" borderId="14" xfId="47" applyNumberFormat="1" applyFont="1" applyFill="1" applyBorder="1" applyAlignment="1">
      <alignment horizontal="center" vertical="top" wrapText="1"/>
    </xf>
    <xf numFmtId="49" fontId="3" fillId="0" borderId="15" xfId="47" applyNumberFormat="1" applyFont="1" applyFill="1" applyBorder="1" applyAlignment="1">
      <alignment horizontal="center" vertical="top" wrapText="1"/>
    </xf>
    <xf numFmtId="49" fontId="3" fillId="0" borderId="16" xfId="47" applyNumberFormat="1" applyFont="1" applyFill="1" applyBorder="1" applyAlignment="1">
      <alignment horizontal="center" vertical="top" wrapText="1"/>
    </xf>
    <xf numFmtId="0" fontId="3" fillId="0" borderId="14" xfId="47" applyFont="1" applyFill="1" applyBorder="1" applyAlignment="1">
      <alignment horizontal="left" vertical="top" wrapText="1"/>
    </xf>
    <xf numFmtId="0" fontId="3" fillId="0" borderId="15" xfId="47" applyFont="1" applyFill="1" applyBorder="1" applyAlignment="1">
      <alignment horizontal="left" vertical="top" wrapText="1"/>
    </xf>
    <xf numFmtId="0" fontId="3" fillId="0" borderId="16" xfId="47" applyFont="1" applyFill="1" applyBorder="1" applyAlignment="1">
      <alignment horizontal="left" vertical="top" wrapText="1"/>
    </xf>
    <xf numFmtId="4" fontId="3" fillId="0" borderId="14" xfId="47" applyNumberFormat="1" applyFont="1" applyFill="1" applyBorder="1" applyAlignment="1">
      <alignment horizontal="center" vertical="center" wrapText="1"/>
    </xf>
    <xf numFmtId="4" fontId="3" fillId="0" borderId="15" xfId="47" applyNumberFormat="1" applyFont="1" applyFill="1" applyBorder="1" applyAlignment="1">
      <alignment horizontal="center" vertical="center" wrapText="1"/>
    </xf>
    <xf numFmtId="4" fontId="3" fillId="0" borderId="16" xfId="47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" xfId="48" builtinId="3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0" builtinId="0"/>
    <cellStyle name="Note" xfId="37"/>
    <cellStyle name="Output" xfId="38"/>
    <cellStyle name="Title" xfId="39"/>
    <cellStyle name="Total" xfId="40"/>
    <cellStyle name="Warning Text" xfId="41"/>
    <cellStyle name="Обычный 2" xfId="42"/>
    <cellStyle name="Обычный 2 2" xfId="43"/>
    <cellStyle name="Обычный 2 3" xfId="44"/>
    <cellStyle name="Обычный 2 4" xfId="45"/>
    <cellStyle name="Обычный 3" xfId="46"/>
    <cellStyle name="Обычный_Коммуналка0109" xfId="47"/>
    <cellStyle name="Финансов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J117"/>
  <sheetViews>
    <sheetView zoomScaleSheetLayoutView="70" workbookViewId="0">
      <pane ySplit="6" topLeftCell="A40" activePane="bottomLeft" state="frozen"/>
      <selection pane="bottomLeft" activeCell="B19" sqref="B19"/>
    </sheetView>
  </sheetViews>
  <sheetFormatPr defaultRowHeight="18.75"/>
  <cols>
    <col min="1" max="1" width="11.85546875" style="51" bestFit="1" customWidth="1"/>
    <col min="2" max="2" width="50.85546875" style="15" customWidth="1"/>
    <col min="3" max="3" width="15.28515625" style="15" customWidth="1"/>
    <col min="4" max="4" width="11.7109375" style="15" customWidth="1"/>
    <col min="5" max="5" width="18.28515625" style="15" bestFit="1" customWidth="1"/>
    <col min="6" max="6" width="10.7109375" style="15" customWidth="1"/>
    <col min="7" max="7" width="10.5703125" style="15" customWidth="1"/>
    <col min="8" max="8" width="11.85546875" style="15" customWidth="1"/>
    <col min="9" max="9" width="15.28515625" style="1" bestFit="1" customWidth="1"/>
    <col min="10" max="10" width="20.85546875" style="25" customWidth="1"/>
    <col min="11" max="11" width="14.42578125" style="13" bestFit="1" customWidth="1"/>
    <col min="12" max="13" width="17.85546875" style="13" customWidth="1"/>
    <col min="14" max="16384" width="9.140625" style="13"/>
  </cols>
  <sheetData>
    <row r="1" spans="1:10">
      <c r="B1" s="20"/>
      <c r="C1" s="20"/>
      <c r="D1" s="20"/>
      <c r="E1" s="20"/>
      <c r="F1" s="20"/>
      <c r="G1" s="20"/>
      <c r="H1" s="56" t="s">
        <v>28</v>
      </c>
      <c r="I1" s="56"/>
      <c r="J1" s="21"/>
    </row>
    <row r="2" spans="1:10">
      <c r="B2" s="20"/>
      <c r="C2" s="20"/>
      <c r="D2" s="20"/>
      <c r="E2" s="20"/>
      <c r="F2" s="20"/>
      <c r="G2" s="20"/>
      <c r="H2" s="56" t="s">
        <v>26</v>
      </c>
      <c r="I2" s="56"/>
      <c r="J2" s="21"/>
    </row>
    <row r="3" spans="1:10" ht="23.25">
      <c r="A3" s="52" t="s">
        <v>13</v>
      </c>
      <c r="B3" s="32"/>
      <c r="C3" s="32"/>
      <c r="D3" s="32"/>
      <c r="E3" s="32"/>
      <c r="F3" s="32"/>
      <c r="G3" s="33"/>
      <c r="H3" s="34"/>
      <c r="I3" s="35"/>
      <c r="J3" s="22"/>
    </row>
    <row r="4" spans="1:10" ht="23.25">
      <c r="A4" s="44"/>
      <c r="B4" s="1"/>
      <c r="C4" s="1"/>
      <c r="D4" s="1"/>
      <c r="E4" s="1"/>
      <c r="F4" s="1"/>
      <c r="G4" s="1"/>
      <c r="H4" s="1"/>
      <c r="J4" s="22"/>
    </row>
    <row r="5" spans="1:10" s="24" customFormat="1" ht="47.25">
      <c r="A5" s="53" t="s">
        <v>33</v>
      </c>
      <c r="B5" s="4" t="s">
        <v>31</v>
      </c>
      <c r="C5" s="4" t="s">
        <v>5</v>
      </c>
      <c r="D5" s="4" t="s">
        <v>42</v>
      </c>
      <c r="E5" s="4" t="s">
        <v>43</v>
      </c>
      <c r="F5" s="4" t="s">
        <v>8</v>
      </c>
      <c r="G5" s="4" t="s">
        <v>25</v>
      </c>
      <c r="H5" s="4" t="s">
        <v>35</v>
      </c>
      <c r="I5" s="4" t="s">
        <v>44</v>
      </c>
      <c r="J5" s="23"/>
    </row>
    <row r="6" spans="1:10">
      <c r="A6" s="5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</row>
    <row r="7" spans="1:10" hidden="1">
      <c r="A7" s="2">
        <v>1</v>
      </c>
      <c r="B7" s="3" t="s">
        <v>16</v>
      </c>
      <c r="C7" s="45"/>
      <c r="D7" s="45"/>
      <c r="E7" s="45"/>
      <c r="F7" s="45"/>
      <c r="G7" s="45"/>
      <c r="H7" s="45"/>
      <c r="I7" s="46"/>
    </row>
    <row r="8" spans="1:10" ht="15.75">
      <c r="A8" s="2" t="s">
        <v>54</v>
      </c>
      <c r="B8" s="55" t="s">
        <v>92</v>
      </c>
      <c r="C8" s="55"/>
      <c r="D8" s="7" t="s">
        <v>10</v>
      </c>
      <c r="E8" s="41">
        <v>76</v>
      </c>
      <c r="F8" s="41">
        <v>78</v>
      </c>
      <c r="G8" s="41">
        <v>85</v>
      </c>
      <c r="H8" s="41">
        <v>87</v>
      </c>
      <c r="I8" s="41">
        <v>100</v>
      </c>
      <c r="J8" s="27"/>
    </row>
    <row r="9" spans="1:10" ht="15.75">
      <c r="A9" s="2" t="s">
        <v>55</v>
      </c>
      <c r="B9" s="55" t="s">
        <v>93</v>
      </c>
      <c r="C9" s="55"/>
      <c r="D9" s="7" t="s">
        <v>10</v>
      </c>
      <c r="E9" s="41">
        <v>57</v>
      </c>
      <c r="F9" s="41">
        <v>59</v>
      </c>
      <c r="G9" s="41">
        <v>65</v>
      </c>
      <c r="H9" s="41">
        <v>67</v>
      </c>
      <c r="I9" s="41">
        <v>100</v>
      </c>
      <c r="J9" s="27"/>
    </row>
    <row r="10" spans="1:10" ht="36.75" customHeight="1">
      <c r="A10" s="2"/>
      <c r="B10" s="57" t="s">
        <v>22</v>
      </c>
      <c r="C10" s="58"/>
      <c r="D10" s="8" t="s">
        <v>12</v>
      </c>
      <c r="E10" s="7">
        <v>19</v>
      </c>
      <c r="F10" s="10">
        <f>SUM(F11:F29)</f>
        <v>14</v>
      </c>
      <c r="G10" s="10">
        <f>SUM(G11:G29)</f>
        <v>3</v>
      </c>
      <c r="H10" s="10">
        <f>SUM(H11:H29)</f>
        <v>2</v>
      </c>
      <c r="I10" s="7">
        <f>SUM(E10:H10)</f>
        <v>38</v>
      </c>
    </row>
    <row r="11" spans="1:10" ht="47.25">
      <c r="A11" s="2" t="s">
        <v>58</v>
      </c>
      <c r="B11" s="5" t="s">
        <v>137</v>
      </c>
      <c r="C11" s="4" t="s">
        <v>11</v>
      </c>
      <c r="D11" s="8" t="s">
        <v>12</v>
      </c>
      <c r="E11" s="10"/>
      <c r="F11" s="7">
        <v>1</v>
      </c>
      <c r="G11" s="7"/>
      <c r="H11" s="10"/>
      <c r="I11" s="7">
        <f>SUM(E11:H11)</f>
        <v>1</v>
      </c>
      <c r="J11" s="26"/>
    </row>
    <row r="12" spans="1:10" ht="78.75" hidden="1">
      <c r="A12" s="2" t="s">
        <v>59</v>
      </c>
      <c r="B12" s="5" t="s">
        <v>47</v>
      </c>
      <c r="C12" s="4" t="s">
        <v>11</v>
      </c>
      <c r="D12" s="8" t="s">
        <v>12</v>
      </c>
      <c r="E12" s="10"/>
      <c r="F12" s="7"/>
      <c r="G12" s="7">
        <v>1</v>
      </c>
      <c r="H12" s="10"/>
      <c r="I12" s="7">
        <f>SUM(E12:H12)</f>
        <v>1</v>
      </c>
      <c r="J12" s="26"/>
    </row>
    <row r="13" spans="1:10" ht="47.25">
      <c r="A13" s="2" t="s">
        <v>60</v>
      </c>
      <c r="B13" s="5" t="s">
        <v>98</v>
      </c>
      <c r="C13" s="4" t="s">
        <v>11</v>
      </c>
      <c r="D13" s="8" t="s">
        <v>12</v>
      </c>
      <c r="E13" s="10"/>
      <c r="F13" s="7">
        <v>1</v>
      </c>
      <c r="G13" s="7"/>
      <c r="H13" s="10"/>
      <c r="I13" s="7">
        <f t="shared" ref="I13:I21" si="0">SUM(E13:H13)</f>
        <v>1</v>
      </c>
      <c r="J13" s="26"/>
    </row>
    <row r="14" spans="1:10" ht="31.5" hidden="1">
      <c r="A14" s="2" t="s">
        <v>61</v>
      </c>
      <c r="B14" s="5" t="s">
        <v>46</v>
      </c>
      <c r="C14" s="4" t="s">
        <v>11</v>
      </c>
      <c r="D14" s="8" t="s">
        <v>12</v>
      </c>
      <c r="E14" s="7"/>
      <c r="F14" s="13"/>
      <c r="G14" s="7">
        <v>1</v>
      </c>
      <c r="H14" s="10"/>
      <c r="I14" s="7">
        <f t="shared" si="0"/>
        <v>1</v>
      </c>
    </row>
    <row r="15" spans="1:10" ht="47.25">
      <c r="A15" s="2" t="s">
        <v>62</v>
      </c>
      <c r="B15" s="5" t="s">
        <v>99</v>
      </c>
      <c r="C15" s="4" t="s">
        <v>11</v>
      </c>
      <c r="D15" s="8" t="s">
        <v>12</v>
      </c>
      <c r="E15" s="7"/>
      <c r="F15" s="7">
        <v>1</v>
      </c>
      <c r="G15" s="10"/>
      <c r="H15" s="10"/>
      <c r="I15" s="7">
        <f t="shared" si="0"/>
        <v>1</v>
      </c>
      <c r="J15" s="28"/>
    </row>
    <row r="16" spans="1:10" ht="31.5" hidden="1">
      <c r="A16" s="2" t="s">
        <v>63</v>
      </c>
      <c r="B16" s="5" t="s">
        <v>100</v>
      </c>
      <c r="C16" s="4" t="s">
        <v>11</v>
      </c>
      <c r="D16" s="8" t="s">
        <v>12</v>
      </c>
      <c r="E16" s="10"/>
      <c r="G16" s="10"/>
      <c r="H16" s="10">
        <v>1</v>
      </c>
      <c r="I16" s="7">
        <f>SUM(E16:H16)</f>
        <v>1</v>
      </c>
      <c r="J16" s="28"/>
    </row>
    <row r="17" spans="1:10" ht="47.25">
      <c r="A17" s="2" t="s">
        <v>64</v>
      </c>
      <c r="B17" s="5" t="s">
        <v>101</v>
      </c>
      <c r="C17" s="4" t="s">
        <v>11</v>
      </c>
      <c r="D17" s="8" t="s">
        <v>12</v>
      </c>
      <c r="E17" s="11"/>
      <c r="F17" s="10">
        <v>1</v>
      </c>
      <c r="G17" s="10"/>
      <c r="H17" s="10"/>
      <c r="I17" s="7">
        <f t="shared" si="0"/>
        <v>1</v>
      </c>
      <c r="J17" s="28"/>
    </row>
    <row r="18" spans="1:10" ht="31.5" hidden="1">
      <c r="A18" s="2" t="s">
        <v>65</v>
      </c>
      <c r="B18" s="5" t="s">
        <v>102</v>
      </c>
      <c r="C18" s="4" t="s">
        <v>11</v>
      </c>
      <c r="D18" s="8" t="s">
        <v>12</v>
      </c>
      <c r="E18" s="10"/>
      <c r="G18" s="10"/>
      <c r="H18" s="10">
        <v>1</v>
      </c>
      <c r="I18" s="7">
        <f>SUM(E18:H18)</f>
        <v>1</v>
      </c>
      <c r="J18" s="28"/>
    </row>
    <row r="19" spans="1:10" ht="78.75">
      <c r="A19" s="2" t="s">
        <v>66</v>
      </c>
      <c r="B19" s="5" t="s">
        <v>118</v>
      </c>
      <c r="C19" s="4" t="s">
        <v>11</v>
      </c>
      <c r="D19" s="8" t="s">
        <v>12</v>
      </c>
      <c r="E19" s="10"/>
      <c r="F19" s="10">
        <v>1</v>
      </c>
      <c r="G19" s="10"/>
      <c r="H19" s="10"/>
      <c r="I19" s="7">
        <f t="shared" si="0"/>
        <v>1</v>
      </c>
      <c r="J19" s="28"/>
    </row>
    <row r="20" spans="1:10" s="24" customFormat="1" ht="78.75">
      <c r="A20" s="2" t="s">
        <v>67</v>
      </c>
      <c r="B20" s="5" t="s">
        <v>48</v>
      </c>
      <c r="C20" s="4" t="s">
        <v>11</v>
      </c>
      <c r="D20" s="8" t="s">
        <v>12</v>
      </c>
      <c r="E20" s="10"/>
      <c r="F20" s="10">
        <v>1</v>
      </c>
      <c r="G20" s="10"/>
      <c r="H20" s="10"/>
      <c r="I20" s="7">
        <f t="shared" si="0"/>
        <v>1</v>
      </c>
      <c r="J20" s="28"/>
    </row>
    <row r="21" spans="1:10" ht="47.25" hidden="1">
      <c r="A21" s="2" t="s">
        <v>68</v>
      </c>
      <c r="B21" s="5" t="s">
        <v>39</v>
      </c>
      <c r="C21" s="4" t="s">
        <v>11</v>
      </c>
      <c r="D21" s="8" t="s">
        <v>12</v>
      </c>
      <c r="E21" s="10"/>
      <c r="G21" s="10">
        <v>1</v>
      </c>
      <c r="H21" s="10"/>
      <c r="I21" s="7">
        <f t="shared" si="0"/>
        <v>1</v>
      </c>
      <c r="J21" s="28"/>
    </row>
    <row r="22" spans="1:10" ht="94.5">
      <c r="A22" s="2" t="s">
        <v>69</v>
      </c>
      <c r="B22" s="5" t="s">
        <v>153</v>
      </c>
      <c r="C22" s="4" t="s">
        <v>11</v>
      </c>
      <c r="D22" s="8" t="s">
        <v>12</v>
      </c>
      <c r="E22" s="10"/>
      <c r="F22" s="10">
        <v>1</v>
      </c>
      <c r="G22" s="10"/>
      <c r="I22" s="7">
        <v>1</v>
      </c>
      <c r="J22" s="28"/>
    </row>
    <row r="23" spans="1:10" ht="78.75">
      <c r="A23" s="2" t="s">
        <v>70</v>
      </c>
      <c r="B23" s="5" t="s">
        <v>134</v>
      </c>
      <c r="C23" s="4" t="s">
        <v>11</v>
      </c>
      <c r="D23" s="8" t="s">
        <v>12</v>
      </c>
      <c r="E23" s="10"/>
      <c r="F23" s="10">
        <v>1</v>
      </c>
      <c r="G23" s="10"/>
      <c r="H23" s="10"/>
      <c r="I23" s="7">
        <v>1</v>
      </c>
      <c r="J23" s="28"/>
    </row>
    <row r="24" spans="1:10" ht="63">
      <c r="A24" s="2" t="s">
        <v>71</v>
      </c>
      <c r="B24" s="5" t="s">
        <v>103</v>
      </c>
      <c r="C24" s="4" t="s">
        <v>11</v>
      </c>
      <c r="D24" s="8" t="s">
        <v>12</v>
      </c>
      <c r="E24" s="10"/>
      <c r="F24" s="10">
        <v>1</v>
      </c>
      <c r="G24" s="10"/>
      <c r="I24" s="7">
        <v>1</v>
      </c>
      <c r="J24" s="28"/>
    </row>
    <row r="25" spans="1:10" ht="47.25">
      <c r="A25" s="2" t="s">
        <v>72</v>
      </c>
      <c r="B25" s="5" t="s">
        <v>0</v>
      </c>
      <c r="C25" s="4" t="s">
        <v>11</v>
      </c>
      <c r="D25" s="8" t="s">
        <v>12</v>
      </c>
      <c r="E25" s="10"/>
      <c r="F25" s="10">
        <v>1</v>
      </c>
      <c r="G25" s="10"/>
      <c r="I25" s="7">
        <v>1</v>
      </c>
      <c r="J25" s="28"/>
    </row>
    <row r="26" spans="1:10" ht="47.25">
      <c r="A26" s="2" t="s">
        <v>91</v>
      </c>
      <c r="B26" s="5" t="s">
        <v>27</v>
      </c>
      <c r="C26" s="4" t="s">
        <v>11</v>
      </c>
      <c r="D26" s="8" t="s">
        <v>12</v>
      </c>
      <c r="E26" s="10"/>
      <c r="F26" s="10">
        <v>1</v>
      </c>
      <c r="G26" s="10"/>
      <c r="I26" s="7">
        <f>SUM(E26:G26)</f>
        <v>1</v>
      </c>
      <c r="J26" s="28"/>
    </row>
    <row r="27" spans="1:10" ht="141.75">
      <c r="A27" s="2" t="s">
        <v>124</v>
      </c>
      <c r="B27" s="5" t="s">
        <v>110</v>
      </c>
      <c r="C27" s="4" t="s">
        <v>11</v>
      </c>
      <c r="D27" s="8" t="s">
        <v>12</v>
      </c>
      <c r="E27" s="9"/>
      <c r="F27" s="7">
        <v>1</v>
      </c>
      <c r="G27" s="7"/>
      <c r="H27" s="7"/>
      <c r="I27" s="7">
        <f>SUM(E27:H27)</f>
        <v>1</v>
      </c>
      <c r="J27" s="28"/>
    </row>
    <row r="28" spans="1:10" ht="47.25">
      <c r="A28" s="2" t="s">
        <v>125</v>
      </c>
      <c r="B28" s="5" t="s">
        <v>111</v>
      </c>
      <c r="C28" s="4" t="s">
        <v>11</v>
      </c>
      <c r="D28" s="8" t="s">
        <v>12</v>
      </c>
      <c r="E28" s="7"/>
      <c r="F28" s="10">
        <v>1</v>
      </c>
      <c r="G28" s="10"/>
      <c r="H28" s="10"/>
      <c r="I28" s="7">
        <f>SUM(E28:H28)</f>
        <v>1</v>
      </c>
      <c r="J28" s="28"/>
    </row>
    <row r="29" spans="1:10" ht="31.5">
      <c r="A29" s="2" t="s">
        <v>126</v>
      </c>
      <c r="B29" s="5" t="s">
        <v>138</v>
      </c>
      <c r="C29" s="4" t="s">
        <v>11</v>
      </c>
      <c r="D29" s="8" t="s">
        <v>12</v>
      </c>
      <c r="E29" s="7"/>
      <c r="F29" s="10">
        <v>1</v>
      </c>
      <c r="G29" s="10"/>
      <c r="H29" s="10"/>
      <c r="I29" s="7">
        <f>SUM(E29:H29)</f>
        <v>1</v>
      </c>
      <c r="J29" s="28"/>
    </row>
    <row r="30" spans="1:10" hidden="1">
      <c r="A30" s="2">
        <v>2</v>
      </c>
      <c r="B30" s="3" t="s">
        <v>20</v>
      </c>
      <c r="C30" s="45"/>
      <c r="D30" s="45"/>
      <c r="E30" s="45"/>
      <c r="F30" s="45"/>
      <c r="G30" s="45"/>
      <c r="H30" s="45"/>
      <c r="I30" s="46"/>
    </row>
    <row r="31" spans="1:10" ht="15.75">
      <c r="A31" s="2" t="s">
        <v>53</v>
      </c>
      <c r="B31" s="59" t="s">
        <v>94</v>
      </c>
      <c r="C31" s="60"/>
      <c r="D31" s="7" t="s">
        <v>10</v>
      </c>
      <c r="E31" s="41">
        <v>62</v>
      </c>
      <c r="F31" s="41">
        <v>63</v>
      </c>
      <c r="G31" s="41">
        <v>85</v>
      </c>
      <c r="H31" s="41">
        <v>90</v>
      </c>
      <c r="I31" s="41">
        <f>I32/I32*100</f>
        <v>100</v>
      </c>
      <c r="J31" s="27"/>
    </row>
    <row r="32" spans="1:10">
      <c r="A32" s="48"/>
      <c r="B32" s="54" t="s">
        <v>23</v>
      </c>
      <c r="C32" s="54"/>
      <c r="D32" s="8" t="s">
        <v>12</v>
      </c>
      <c r="E32" s="36">
        <v>10</v>
      </c>
      <c r="F32" s="10">
        <f>SUM(F33:F42)</f>
        <v>10</v>
      </c>
      <c r="G32" s="10">
        <f>SUM(G33:G42)</f>
        <v>0</v>
      </c>
      <c r="H32" s="10">
        <f>SUM(H33:H42)</f>
        <v>0</v>
      </c>
      <c r="I32" s="7">
        <f t="shared" ref="I32:I42" si="1">SUM(E32:H32)</f>
        <v>20</v>
      </c>
      <c r="J32" s="28"/>
    </row>
    <row r="33" spans="1:10" ht="63">
      <c r="A33" s="2" t="s">
        <v>73</v>
      </c>
      <c r="B33" s="5" t="s">
        <v>139</v>
      </c>
      <c r="C33" s="4" t="s">
        <v>11</v>
      </c>
      <c r="D33" s="8" t="s">
        <v>12</v>
      </c>
      <c r="E33" s="7"/>
      <c r="F33" s="10">
        <v>1</v>
      </c>
      <c r="G33" s="10"/>
      <c r="H33" s="10"/>
      <c r="I33" s="7">
        <f>SUM(E33:H33)</f>
        <v>1</v>
      </c>
      <c r="J33" s="28"/>
    </row>
    <row r="34" spans="1:10" ht="63">
      <c r="A34" s="2" t="s">
        <v>74</v>
      </c>
      <c r="B34" s="5" t="s">
        <v>50</v>
      </c>
      <c r="C34" s="4" t="s">
        <v>11</v>
      </c>
      <c r="D34" s="8" t="s">
        <v>12</v>
      </c>
      <c r="E34" s="7"/>
      <c r="F34" s="10">
        <v>1</v>
      </c>
      <c r="G34" s="10"/>
      <c r="H34" s="10"/>
      <c r="I34" s="7">
        <f t="shared" si="1"/>
        <v>1</v>
      </c>
      <c r="J34" s="28"/>
    </row>
    <row r="35" spans="1:10" ht="47.25">
      <c r="A35" s="2" t="s">
        <v>75</v>
      </c>
      <c r="B35" s="5" t="s">
        <v>151</v>
      </c>
      <c r="C35" s="4" t="s">
        <v>11</v>
      </c>
      <c r="D35" s="8" t="s">
        <v>12</v>
      </c>
      <c r="E35" s="7"/>
      <c r="F35" s="10">
        <v>1</v>
      </c>
      <c r="G35" s="10"/>
      <c r="H35" s="10"/>
      <c r="I35" s="7">
        <f t="shared" si="1"/>
        <v>1</v>
      </c>
      <c r="J35" s="28"/>
    </row>
    <row r="36" spans="1:10" ht="63">
      <c r="A36" s="2" t="s">
        <v>76</v>
      </c>
      <c r="B36" s="5" t="s">
        <v>112</v>
      </c>
      <c r="C36" s="4" t="s">
        <v>11</v>
      </c>
      <c r="D36" s="8" t="s">
        <v>12</v>
      </c>
      <c r="E36" s="7"/>
      <c r="F36" s="10">
        <v>1</v>
      </c>
      <c r="G36" s="10"/>
      <c r="H36" s="10"/>
      <c r="I36" s="7">
        <f t="shared" si="1"/>
        <v>1</v>
      </c>
      <c r="J36" s="28"/>
    </row>
    <row r="37" spans="1:10" ht="63">
      <c r="A37" s="2" t="s">
        <v>77</v>
      </c>
      <c r="B37" s="5" t="s">
        <v>113</v>
      </c>
      <c r="C37" s="4" t="s">
        <v>11</v>
      </c>
      <c r="D37" s="8" t="s">
        <v>12</v>
      </c>
      <c r="E37" s="7"/>
      <c r="F37" s="10">
        <v>1</v>
      </c>
      <c r="G37" s="10"/>
      <c r="H37" s="10"/>
      <c r="I37" s="7">
        <f t="shared" si="1"/>
        <v>1</v>
      </c>
    </row>
    <row r="38" spans="1:10" ht="126">
      <c r="A38" s="2" t="s">
        <v>78</v>
      </c>
      <c r="B38" s="5" t="s">
        <v>51</v>
      </c>
      <c r="C38" s="4" t="s">
        <v>11</v>
      </c>
      <c r="D38" s="8" t="s">
        <v>12</v>
      </c>
      <c r="E38" s="7"/>
      <c r="F38" s="10">
        <v>1</v>
      </c>
      <c r="G38" s="10"/>
      <c r="H38" s="10"/>
      <c r="I38" s="7">
        <f t="shared" si="1"/>
        <v>1</v>
      </c>
      <c r="J38" s="28"/>
    </row>
    <row r="39" spans="1:10" ht="78.75">
      <c r="A39" s="2" t="s">
        <v>79</v>
      </c>
      <c r="B39" s="5" t="s">
        <v>97</v>
      </c>
      <c r="C39" s="4" t="s">
        <v>11</v>
      </c>
      <c r="D39" s="8" t="s">
        <v>12</v>
      </c>
      <c r="E39" s="7"/>
      <c r="F39" s="10">
        <v>1</v>
      </c>
      <c r="G39" s="10"/>
      <c r="H39" s="10"/>
      <c r="I39" s="7">
        <f t="shared" si="1"/>
        <v>1</v>
      </c>
      <c r="J39" s="28"/>
    </row>
    <row r="40" spans="1:10" ht="78.75">
      <c r="A40" s="2" t="s">
        <v>80</v>
      </c>
      <c r="B40" s="5" t="s">
        <v>152</v>
      </c>
      <c r="C40" s="4" t="s">
        <v>11</v>
      </c>
      <c r="D40" s="8" t="s">
        <v>12</v>
      </c>
      <c r="E40" s="12"/>
      <c r="F40" s="12">
        <v>1</v>
      </c>
      <c r="G40" s="18"/>
      <c r="H40" s="18"/>
      <c r="I40" s="7">
        <f t="shared" si="1"/>
        <v>1</v>
      </c>
      <c r="J40" s="28"/>
    </row>
    <row r="41" spans="1:10" ht="110.25">
      <c r="A41" s="2" t="s">
        <v>81</v>
      </c>
      <c r="B41" s="5" t="s">
        <v>140</v>
      </c>
      <c r="C41" s="4" t="s">
        <v>11</v>
      </c>
      <c r="D41" s="8" t="s">
        <v>12</v>
      </c>
      <c r="E41" s="12"/>
      <c r="F41" s="12">
        <v>1</v>
      </c>
      <c r="G41" s="18"/>
      <c r="H41" s="18"/>
      <c r="I41" s="7">
        <f t="shared" si="1"/>
        <v>1</v>
      </c>
      <c r="J41" s="28"/>
    </row>
    <row r="42" spans="1:10" ht="63">
      <c r="A42" s="2" t="s">
        <v>82</v>
      </c>
      <c r="B42" s="5" t="s">
        <v>17</v>
      </c>
      <c r="C42" s="4" t="s">
        <v>11</v>
      </c>
      <c r="D42" s="8" t="s">
        <v>12</v>
      </c>
      <c r="E42" s="12"/>
      <c r="F42" s="12">
        <v>1</v>
      </c>
      <c r="G42" s="18"/>
      <c r="H42" s="18"/>
      <c r="I42" s="7">
        <f t="shared" si="1"/>
        <v>1</v>
      </c>
      <c r="J42" s="28"/>
    </row>
    <row r="43" spans="1:10" hidden="1">
      <c r="A43" s="2">
        <v>3</v>
      </c>
      <c r="B43" s="3" t="s">
        <v>19</v>
      </c>
      <c r="C43" s="45"/>
      <c r="D43" s="45"/>
      <c r="E43" s="45"/>
      <c r="F43" s="45"/>
      <c r="G43" s="45"/>
      <c r="H43" s="45"/>
      <c r="I43" s="46"/>
    </row>
    <row r="44" spans="1:10" ht="15.75">
      <c r="A44" s="2" t="s">
        <v>6</v>
      </c>
      <c r="B44" s="55" t="s">
        <v>95</v>
      </c>
      <c r="C44" s="55"/>
      <c r="D44" s="7" t="s">
        <v>10</v>
      </c>
      <c r="E44" s="41">
        <v>42</v>
      </c>
      <c r="F44" s="41">
        <v>43</v>
      </c>
      <c r="G44" s="41">
        <v>53</v>
      </c>
      <c r="H44" s="41">
        <v>55</v>
      </c>
      <c r="I44" s="41">
        <v>100</v>
      </c>
      <c r="J44" s="27"/>
    </row>
    <row r="45" spans="1:10" ht="15.75">
      <c r="A45" s="2"/>
      <c r="B45" s="54" t="s">
        <v>24</v>
      </c>
      <c r="C45" s="54"/>
      <c r="D45" s="8" t="s">
        <v>12</v>
      </c>
      <c r="E45" s="36">
        <v>10</v>
      </c>
      <c r="F45" s="12">
        <f>SUM(F46:F59)</f>
        <v>13</v>
      </c>
      <c r="G45" s="12">
        <f>SUM(G46:G59)</f>
        <v>1</v>
      </c>
      <c r="H45" s="12">
        <f>SUM(H46:H59)</f>
        <v>0</v>
      </c>
      <c r="I45" s="7">
        <f>SUM(E45:H45)</f>
        <v>24</v>
      </c>
      <c r="J45" s="27"/>
    </row>
    <row r="46" spans="1:10" ht="47.25">
      <c r="A46" s="2" t="s">
        <v>56</v>
      </c>
      <c r="B46" s="5" t="s">
        <v>119</v>
      </c>
      <c r="C46" s="4" t="s">
        <v>11</v>
      </c>
      <c r="D46" s="8" t="s">
        <v>12</v>
      </c>
      <c r="E46" s="18"/>
      <c r="F46" s="12">
        <v>1</v>
      </c>
      <c r="G46" s="12"/>
      <c r="H46" s="12"/>
      <c r="I46" s="7">
        <f>SUM(E46:H46)</f>
        <v>1</v>
      </c>
      <c r="J46" s="27"/>
    </row>
    <row r="47" spans="1:10" ht="31.5" hidden="1">
      <c r="A47" s="2" t="s">
        <v>57</v>
      </c>
      <c r="B47" s="5" t="s">
        <v>122</v>
      </c>
      <c r="C47" s="4" t="s">
        <v>11</v>
      </c>
      <c r="D47" s="8" t="s">
        <v>12</v>
      </c>
      <c r="E47" s="18"/>
      <c r="F47" s="12"/>
      <c r="G47" s="12">
        <v>1</v>
      </c>
      <c r="H47" s="12"/>
      <c r="I47" s="7">
        <f t="shared" ref="I47:I55" si="2">SUM(E47:H47)</f>
        <v>1</v>
      </c>
      <c r="J47" s="27"/>
    </row>
    <row r="48" spans="1:10" ht="63">
      <c r="A48" s="2" t="s">
        <v>83</v>
      </c>
      <c r="B48" s="5" t="s">
        <v>96</v>
      </c>
      <c r="C48" s="4" t="s">
        <v>11</v>
      </c>
      <c r="D48" s="8" t="s">
        <v>12</v>
      </c>
      <c r="E48" s="18"/>
      <c r="F48" s="12">
        <v>1</v>
      </c>
      <c r="G48" s="12"/>
      <c r="H48" s="12"/>
      <c r="I48" s="7">
        <f t="shared" si="2"/>
        <v>1</v>
      </c>
      <c r="J48" s="27"/>
    </row>
    <row r="49" spans="1:10" ht="47.25">
      <c r="A49" s="2" t="s">
        <v>84</v>
      </c>
      <c r="B49" s="5" t="s">
        <v>105</v>
      </c>
      <c r="C49" s="4" t="s">
        <v>11</v>
      </c>
      <c r="D49" s="8" t="s">
        <v>12</v>
      </c>
      <c r="E49" s="12"/>
      <c r="F49" s="12">
        <v>1</v>
      </c>
      <c r="G49" s="12"/>
      <c r="H49" s="12"/>
      <c r="I49" s="7">
        <f t="shared" si="2"/>
        <v>1</v>
      </c>
      <c r="J49" s="27"/>
    </row>
    <row r="50" spans="1:10" ht="47.25">
      <c r="A50" s="2" t="s">
        <v>85</v>
      </c>
      <c r="B50" s="5" t="s">
        <v>106</v>
      </c>
      <c r="C50" s="4" t="s">
        <v>11</v>
      </c>
      <c r="D50" s="8" t="s">
        <v>12</v>
      </c>
      <c r="E50" s="12"/>
      <c r="F50" s="12">
        <v>1</v>
      </c>
      <c r="G50" s="12"/>
      <c r="H50" s="12"/>
      <c r="I50" s="7">
        <f t="shared" si="2"/>
        <v>1</v>
      </c>
      <c r="J50" s="27"/>
    </row>
    <row r="51" spans="1:10" ht="47.25">
      <c r="A51" s="2" t="s">
        <v>86</v>
      </c>
      <c r="B51" s="5" t="s">
        <v>18</v>
      </c>
      <c r="C51" s="4" t="s">
        <v>11</v>
      </c>
      <c r="D51" s="8" t="s">
        <v>12</v>
      </c>
      <c r="E51" s="12"/>
      <c r="F51" s="12">
        <v>1</v>
      </c>
      <c r="G51" s="12"/>
      <c r="H51" s="12"/>
      <c r="I51" s="7">
        <f t="shared" si="2"/>
        <v>1</v>
      </c>
      <c r="J51" s="27"/>
    </row>
    <row r="52" spans="1:10" ht="47.25">
      <c r="A52" s="2" t="s">
        <v>87</v>
      </c>
      <c r="B52" s="5" t="s">
        <v>120</v>
      </c>
      <c r="C52" s="4" t="s">
        <v>11</v>
      </c>
      <c r="D52" s="8" t="s">
        <v>12</v>
      </c>
      <c r="E52" s="12"/>
      <c r="F52" s="12">
        <v>1</v>
      </c>
      <c r="G52" s="12"/>
      <c r="H52" s="12"/>
      <c r="I52" s="7">
        <f t="shared" si="2"/>
        <v>1</v>
      </c>
      <c r="J52" s="28"/>
    </row>
    <row r="53" spans="1:10" ht="31.5">
      <c r="A53" s="2" t="s">
        <v>88</v>
      </c>
      <c r="B53" s="5" t="s">
        <v>121</v>
      </c>
      <c r="C53" s="4" t="s">
        <v>11</v>
      </c>
      <c r="D53" s="8" t="s">
        <v>12</v>
      </c>
      <c r="E53" s="12"/>
      <c r="F53" s="12">
        <v>1</v>
      </c>
      <c r="G53" s="12"/>
      <c r="H53" s="12"/>
      <c r="I53" s="7">
        <f t="shared" si="2"/>
        <v>1</v>
      </c>
      <c r="J53" s="28"/>
    </row>
    <row r="54" spans="1:10" ht="78.75">
      <c r="A54" s="2" t="s">
        <v>89</v>
      </c>
      <c r="B54" s="5" t="s">
        <v>141</v>
      </c>
      <c r="C54" s="4" t="s">
        <v>11</v>
      </c>
      <c r="D54" s="8" t="s">
        <v>12</v>
      </c>
      <c r="E54" s="12"/>
      <c r="F54" s="12">
        <v>1</v>
      </c>
      <c r="G54" s="12"/>
      <c r="H54" s="12"/>
      <c r="I54" s="7">
        <f t="shared" si="2"/>
        <v>1</v>
      </c>
      <c r="J54" s="28"/>
    </row>
    <row r="55" spans="1:10" ht="94.5">
      <c r="A55" s="2" t="s">
        <v>90</v>
      </c>
      <c r="B55" s="5" t="s">
        <v>108</v>
      </c>
      <c r="C55" s="4" t="s">
        <v>11</v>
      </c>
      <c r="D55" s="8" t="s">
        <v>12</v>
      </c>
      <c r="E55" s="12"/>
      <c r="F55" s="12">
        <v>1</v>
      </c>
      <c r="G55" s="12"/>
      <c r="H55" s="12"/>
      <c r="I55" s="7">
        <f t="shared" si="2"/>
        <v>1</v>
      </c>
      <c r="J55" s="28"/>
    </row>
    <row r="56" spans="1:10" ht="78.75">
      <c r="A56" s="2" t="s">
        <v>114</v>
      </c>
      <c r="B56" s="5" t="s">
        <v>36</v>
      </c>
      <c r="C56" s="4" t="s">
        <v>11</v>
      </c>
      <c r="D56" s="8" t="s">
        <v>12</v>
      </c>
      <c r="E56" s="12"/>
      <c r="F56" s="12">
        <v>1</v>
      </c>
      <c r="G56" s="12"/>
      <c r="H56" s="12"/>
      <c r="I56" s="7">
        <f>SUM(E56:H56)</f>
        <v>1</v>
      </c>
      <c r="J56" s="27"/>
    </row>
    <row r="57" spans="1:10" ht="94.5">
      <c r="A57" s="2" t="s">
        <v>115</v>
      </c>
      <c r="B57" s="5" t="s">
        <v>109</v>
      </c>
      <c r="C57" s="4" t="s">
        <v>11</v>
      </c>
      <c r="D57" s="8" t="s">
        <v>12</v>
      </c>
      <c r="E57" s="12"/>
      <c r="F57" s="12">
        <v>1</v>
      </c>
      <c r="G57" s="12"/>
      <c r="H57" s="12"/>
      <c r="I57" s="7">
        <f>SUM(E57:H57)</f>
        <v>1</v>
      </c>
      <c r="J57" s="27"/>
    </row>
    <row r="58" spans="1:10" ht="78.75">
      <c r="A58" s="2" t="s">
        <v>116</v>
      </c>
      <c r="B58" s="5" t="s">
        <v>37</v>
      </c>
      <c r="C58" s="4" t="s">
        <v>11</v>
      </c>
      <c r="D58" s="8" t="s">
        <v>12</v>
      </c>
      <c r="E58" s="12"/>
      <c r="F58" s="12">
        <v>1</v>
      </c>
      <c r="G58" s="12"/>
      <c r="H58" s="12"/>
      <c r="I58" s="7">
        <f>SUM(E58:H58)</f>
        <v>1</v>
      </c>
      <c r="J58" s="28"/>
    </row>
    <row r="59" spans="1:10" ht="31.5">
      <c r="A59" s="2" t="s">
        <v>117</v>
      </c>
      <c r="B59" s="5" t="s">
        <v>107</v>
      </c>
      <c r="C59" s="4" t="s">
        <v>11</v>
      </c>
      <c r="D59" s="8" t="s">
        <v>12</v>
      </c>
      <c r="E59" s="12"/>
      <c r="F59" s="12">
        <v>1</v>
      </c>
      <c r="G59" s="12"/>
      <c r="H59" s="12"/>
      <c r="I59" s="7">
        <f>SUM(E59:H59)</f>
        <v>1</v>
      </c>
      <c r="J59" s="28"/>
    </row>
    <row r="62" spans="1:10">
      <c r="A62" s="43"/>
      <c r="B62" s="13"/>
      <c r="C62" s="13"/>
      <c r="D62" s="13"/>
      <c r="E62" s="13"/>
      <c r="F62" s="13"/>
      <c r="G62" s="13"/>
      <c r="H62" s="13"/>
      <c r="I62" s="13"/>
      <c r="J62" s="13"/>
    </row>
    <row r="63" spans="1:10">
      <c r="A63" s="44"/>
      <c r="B63" s="47"/>
      <c r="C63" s="29"/>
      <c r="D63" s="29"/>
      <c r="E63" s="29"/>
      <c r="F63" s="29"/>
      <c r="G63" s="29"/>
      <c r="H63" s="29"/>
      <c r="I63" s="29"/>
      <c r="J63" s="28"/>
    </row>
    <row r="64" spans="1:10">
      <c r="A64" s="44"/>
      <c r="B64" s="31"/>
      <c r="J64" s="28"/>
    </row>
    <row r="65" spans="2:10">
      <c r="B65" s="31"/>
      <c r="J65" s="28"/>
    </row>
    <row r="66" spans="2:10">
      <c r="B66" s="31"/>
      <c r="J66" s="28"/>
    </row>
    <row r="67" spans="2:10">
      <c r="B67" s="31"/>
      <c r="J67" s="28"/>
    </row>
    <row r="68" spans="2:10">
      <c r="B68" s="31"/>
      <c r="J68" s="28"/>
    </row>
    <row r="69" spans="2:10">
      <c r="B69" s="31"/>
      <c r="J69" s="28"/>
    </row>
    <row r="70" spans="2:10">
      <c r="B70" s="31"/>
      <c r="J70" s="28"/>
    </row>
    <row r="71" spans="2:10">
      <c r="B71" s="31"/>
      <c r="J71" s="28"/>
    </row>
    <row r="72" spans="2:10">
      <c r="B72" s="31"/>
      <c r="J72" s="28"/>
    </row>
    <row r="73" spans="2:10" ht="15.75">
      <c r="B73" s="31"/>
      <c r="J73" s="30"/>
    </row>
    <row r="74" spans="2:10" ht="15.75">
      <c r="B74" s="31"/>
      <c r="J74" s="30"/>
    </row>
    <row r="75" spans="2:10">
      <c r="B75" s="31"/>
      <c r="J75" s="28"/>
    </row>
    <row r="76" spans="2:10">
      <c r="J76" s="28"/>
    </row>
    <row r="85" spans="10:10">
      <c r="J85" s="28"/>
    </row>
    <row r="113" spans="1:10" s="15" customFormat="1">
      <c r="A113" s="51"/>
      <c r="I113" s="1"/>
      <c r="J113" s="25"/>
    </row>
    <row r="114" spans="1:10" s="15" customFormat="1">
      <c r="A114" s="51"/>
      <c r="I114" s="1"/>
      <c r="J114" s="25"/>
    </row>
    <row r="115" spans="1:10" s="15" customFormat="1">
      <c r="A115" s="51"/>
      <c r="I115" s="1"/>
      <c r="J115" s="25"/>
    </row>
    <row r="116" spans="1:10" s="15" customFormat="1">
      <c r="A116" s="51"/>
      <c r="I116" s="1"/>
      <c r="J116" s="25"/>
    </row>
    <row r="117" spans="1:10" s="15" customFormat="1">
      <c r="A117" s="51"/>
      <c r="I117" s="1"/>
      <c r="J117" s="25"/>
    </row>
  </sheetData>
  <autoFilter ref="A6:J59">
    <filterColumn colId="5">
      <customFilters>
        <customFilter operator="notEqual" val=" "/>
      </customFilters>
    </filterColumn>
  </autoFilter>
  <mergeCells count="9">
    <mergeCell ref="B32:C32"/>
    <mergeCell ref="B44:C44"/>
    <mergeCell ref="B45:C45"/>
    <mergeCell ref="H1:I1"/>
    <mergeCell ref="H2:I2"/>
    <mergeCell ref="B8:C8"/>
    <mergeCell ref="B9:C9"/>
    <mergeCell ref="B10:C10"/>
    <mergeCell ref="B31:C31"/>
  </mergeCells>
  <phoneticPr fontId="0" type="noConversion"/>
  <pageMargins left="0.39370078740157483" right="0.39370078740157483" top="0.98425196850393704" bottom="0.39370078740157483" header="0.27559055118110237" footer="0"/>
  <pageSetup paperSize="9" scale="90" firstPageNumber="8" fitToHeight="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03"/>
  <sheetViews>
    <sheetView tabSelected="1" view="pageBreakPreview" zoomScaleSheetLayoutView="55" workbookViewId="0">
      <pane xSplit="3" ySplit="7" topLeftCell="D144" activePane="bottomRight" state="frozen"/>
      <selection pane="topRight" activeCell="D1" sqref="D1"/>
      <selection pane="bottomLeft" activeCell="A8" sqref="A8"/>
      <selection pane="bottomRight" activeCell="B148" sqref="B148:B152"/>
    </sheetView>
  </sheetViews>
  <sheetFormatPr defaultRowHeight="15.75"/>
  <cols>
    <col min="1" max="1" width="8.85546875" style="17" customWidth="1"/>
    <col min="2" max="2" width="50.5703125" style="15" customWidth="1"/>
    <col min="3" max="3" width="17.7109375" style="15" customWidth="1"/>
    <col min="4" max="4" width="15.140625" style="15" customWidth="1"/>
    <col min="5" max="5" width="20.7109375" style="15" customWidth="1"/>
    <col min="6" max="7" width="17.85546875" style="15" customWidth="1"/>
    <col min="8" max="9" width="19" style="15" customWidth="1"/>
    <col min="10" max="10" width="14.7109375" style="1" customWidth="1"/>
    <col min="11" max="11" width="11.7109375" style="39" bestFit="1" customWidth="1"/>
    <col min="12" max="12" width="14.42578125" style="13" bestFit="1" customWidth="1"/>
    <col min="13" max="13" width="7.42578125" style="13" bestFit="1" customWidth="1"/>
    <col min="14" max="14" width="12.42578125" style="13" bestFit="1" customWidth="1"/>
    <col min="15" max="15" width="13" style="13" customWidth="1"/>
    <col min="16" max="16" width="9.85546875" style="13" bestFit="1" customWidth="1"/>
    <col min="17" max="17" width="9.140625" style="13"/>
    <col min="18" max="18" width="13.42578125" style="13" customWidth="1"/>
    <col min="19" max="19" width="11" style="13" bestFit="1" customWidth="1"/>
    <col min="20" max="16384" width="9.140625" style="13"/>
  </cols>
  <sheetData>
    <row r="1" spans="1:20" ht="18.75">
      <c r="I1" s="56" t="s">
        <v>34</v>
      </c>
      <c r="J1" s="56"/>
    </row>
    <row r="2" spans="1:20" ht="18.75">
      <c r="I2" s="56" t="s">
        <v>26</v>
      </c>
      <c r="J2" s="56"/>
    </row>
    <row r="3" spans="1:20" ht="20.25">
      <c r="A3" s="32" t="s">
        <v>14</v>
      </c>
      <c r="B3" s="32"/>
      <c r="C3" s="32"/>
      <c r="D3" s="32"/>
      <c r="E3" s="32"/>
      <c r="F3" s="32"/>
      <c r="G3" s="32"/>
      <c r="H3" s="32"/>
      <c r="I3" s="32"/>
      <c r="J3" s="37"/>
    </row>
    <row r="4" spans="1:20">
      <c r="A4" s="1"/>
      <c r="B4" s="17"/>
      <c r="C4" s="1"/>
      <c r="D4" s="1"/>
      <c r="E4" s="1"/>
      <c r="F4" s="1"/>
      <c r="G4" s="1"/>
      <c r="H4" s="1"/>
      <c r="I4" s="1"/>
    </row>
    <row r="5" spans="1:20">
      <c r="A5" s="63" t="s">
        <v>33</v>
      </c>
      <c r="B5" s="63" t="s">
        <v>4</v>
      </c>
      <c r="C5" s="63" t="s">
        <v>9</v>
      </c>
      <c r="D5" s="63" t="s">
        <v>38</v>
      </c>
      <c r="E5" s="38" t="s">
        <v>21</v>
      </c>
      <c r="F5" s="38"/>
      <c r="G5" s="38"/>
      <c r="H5" s="38"/>
      <c r="I5" s="64" t="s">
        <v>41</v>
      </c>
      <c r="J5" s="63" t="s">
        <v>40</v>
      </c>
      <c r="M5" s="66"/>
    </row>
    <row r="6" spans="1:20">
      <c r="A6" s="63"/>
      <c r="B6" s="63"/>
      <c r="C6" s="63"/>
      <c r="D6" s="63"/>
      <c r="E6" s="4" t="s">
        <v>8</v>
      </c>
      <c r="F6" s="4" t="s">
        <v>25</v>
      </c>
      <c r="G6" s="4" t="s">
        <v>35</v>
      </c>
      <c r="H6" s="4" t="s">
        <v>7</v>
      </c>
      <c r="I6" s="65"/>
      <c r="J6" s="63"/>
      <c r="M6" s="66"/>
    </row>
    <row r="7" spans="1:20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</row>
    <row r="8" spans="1:20">
      <c r="A8" s="54" t="s">
        <v>15</v>
      </c>
      <c r="B8" s="54"/>
      <c r="C8" s="50" t="s">
        <v>7</v>
      </c>
      <c r="D8" s="61"/>
      <c r="E8" s="6">
        <f t="shared" ref="E8:G12" si="0">E13+E18+E23</f>
        <v>953134.20000000019</v>
      </c>
      <c r="F8" s="6">
        <f t="shared" si="0"/>
        <v>371132.19999999995</v>
      </c>
      <c r="G8" s="6">
        <f t="shared" si="0"/>
        <v>189320</v>
      </c>
      <c r="H8" s="6">
        <f>E8+F8+G8</f>
        <v>1513586.4000000001</v>
      </c>
      <c r="I8" s="62"/>
      <c r="J8" s="62"/>
      <c r="L8" s="16"/>
      <c r="O8" s="16"/>
      <c r="P8" s="16"/>
      <c r="Q8" s="16"/>
      <c r="R8" s="16"/>
    </row>
    <row r="9" spans="1:20">
      <c r="A9" s="54"/>
      <c r="B9" s="54"/>
      <c r="C9" s="50" t="s">
        <v>130</v>
      </c>
      <c r="D9" s="61"/>
      <c r="E9" s="6">
        <f t="shared" si="0"/>
        <v>552395.69999999995</v>
      </c>
      <c r="F9" s="6">
        <f t="shared" si="0"/>
        <v>314477.5</v>
      </c>
      <c r="G9" s="6">
        <f t="shared" si="0"/>
        <v>179860</v>
      </c>
      <c r="H9" s="6">
        <f>SUM(E9:G9)</f>
        <v>1046733.2</v>
      </c>
      <c r="I9" s="62"/>
      <c r="J9" s="62"/>
      <c r="L9" s="16"/>
      <c r="O9" s="16"/>
      <c r="P9" s="16"/>
      <c r="Q9" s="16"/>
      <c r="R9" s="16"/>
    </row>
    <row r="10" spans="1:20">
      <c r="A10" s="54"/>
      <c r="B10" s="54"/>
      <c r="C10" s="50" t="s">
        <v>131</v>
      </c>
      <c r="D10" s="61"/>
      <c r="E10" s="6">
        <f t="shared" si="0"/>
        <v>68181.399999999994</v>
      </c>
      <c r="F10" s="6">
        <f t="shared" si="0"/>
        <v>15733.6</v>
      </c>
      <c r="G10" s="6">
        <f t="shared" si="0"/>
        <v>8990</v>
      </c>
      <c r="H10" s="6">
        <f>SUM(E10:G10)</f>
        <v>92905</v>
      </c>
      <c r="I10" s="62"/>
      <c r="J10" s="62"/>
      <c r="O10" s="16"/>
      <c r="P10" s="16"/>
      <c r="Q10" s="16"/>
      <c r="R10" s="16"/>
    </row>
    <row r="11" spans="1:20">
      <c r="A11" s="54"/>
      <c r="B11" s="54"/>
      <c r="C11" s="50" t="s">
        <v>132</v>
      </c>
      <c r="D11" s="61"/>
      <c r="E11" s="6">
        <f t="shared" si="0"/>
        <v>332557.09999999998</v>
      </c>
      <c r="F11" s="6">
        <f t="shared" si="0"/>
        <v>40921.1</v>
      </c>
      <c r="G11" s="6">
        <f t="shared" si="0"/>
        <v>470</v>
      </c>
      <c r="H11" s="6">
        <f>SUM(E11:G11)</f>
        <v>373948.19999999995</v>
      </c>
      <c r="I11" s="62"/>
      <c r="J11" s="62"/>
      <c r="K11" s="40"/>
      <c r="M11" s="19"/>
      <c r="N11" s="6">
        <v>332557.09999999998</v>
      </c>
      <c r="O11" s="6">
        <v>40921.1</v>
      </c>
      <c r="P11" s="6">
        <v>470</v>
      </c>
      <c r="Q11" s="16"/>
      <c r="R11" s="49">
        <f>N11-E11</f>
        <v>0</v>
      </c>
      <c r="S11" s="49">
        <f>O11-F11</f>
        <v>0</v>
      </c>
      <c r="T11" s="49">
        <f>P11-G11</f>
        <v>0</v>
      </c>
    </row>
    <row r="12" spans="1:20">
      <c r="A12" s="54"/>
      <c r="B12" s="54"/>
      <c r="C12" s="50" t="s">
        <v>133</v>
      </c>
      <c r="D12" s="61"/>
      <c r="E12" s="6">
        <f t="shared" si="0"/>
        <v>0</v>
      </c>
      <c r="F12" s="6">
        <f t="shared" si="0"/>
        <v>0</v>
      </c>
      <c r="G12" s="6">
        <f t="shared" si="0"/>
        <v>0</v>
      </c>
      <c r="H12" s="6">
        <f>SUM(E12:G12)</f>
        <v>0</v>
      </c>
      <c r="I12" s="62"/>
      <c r="J12" s="62"/>
      <c r="M12" s="19"/>
      <c r="N12" s="19"/>
      <c r="O12" s="16"/>
      <c r="P12" s="16"/>
      <c r="Q12" s="16"/>
      <c r="R12" s="16"/>
    </row>
    <row r="13" spans="1:20">
      <c r="A13" s="54" t="s">
        <v>1</v>
      </c>
      <c r="B13" s="54"/>
      <c r="C13" s="50" t="s">
        <v>7</v>
      </c>
      <c r="D13" s="61"/>
      <c r="E13" s="6">
        <f>E28+E38+E43+E53+E58+E63+E68+E78+E88+E93+E98+E103+E108+E123+E148+E153+E158+E163</f>
        <v>696951.20000000007</v>
      </c>
      <c r="F13" s="6">
        <f>F28+F38+F43+F48+F53+F58+F63+F68+F78+F88+F93+F98+F103+F108+F123+F148+F153+F158+F163</f>
        <v>297052.3</v>
      </c>
      <c r="G13" s="6">
        <f>G28+G38+G43+G48+G53+G58+G63+G68+G78+G88+G93+G98+G103+G108+G123+G148+G153+G158+G163</f>
        <v>189320</v>
      </c>
      <c r="H13" s="6">
        <f>E13+F13+G13</f>
        <v>1183323.5</v>
      </c>
      <c r="I13" s="62"/>
      <c r="J13" s="62"/>
      <c r="K13" s="40"/>
      <c r="L13" s="16"/>
      <c r="M13" s="42"/>
      <c r="N13" s="16"/>
      <c r="O13" s="16"/>
      <c r="P13" s="16"/>
      <c r="Q13" s="16"/>
      <c r="R13" s="16"/>
    </row>
    <row r="14" spans="1:20">
      <c r="A14" s="54"/>
      <c r="B14" s="54"/>
      <c r="C14" s="50" t="s">
        <v>130</v>
      </c>
      <c r="D14" s="61"/>
      <c r="E14" s="6">
        <f>E29+E39+E44+E54+E59+E64+E69+E79+E89+E94+E99+E104+E109+E124+E149+E154+E159+E164</f>
        <v>499082.79999999993</v>
      </c>
      <c r="F14" s="6">
        <f>F29+F39+F44+F49+F54+F59+F64+F69+F79+F89+F94+F99+F104+F109+F124+F149+F154+F159+F164</f>
        <v>264547.5</v>
      </c>
      <c r="G14" s="6">
        <f>G29+G39+G44+G49+G54+G59+G64+G69+G79+G89+G94+G99+G104+G109+G149+G154+G159+G164</f>
        <v>179860</v>
      </c>
      <c r="H14" s="6">
        <f>E14+F14+G14</f>
        <v>943490.29999999993</v>
      </c>
      <c r="I14" s="62"/>
      <c r="J14" s="62"/>
      <c r="L14" s="16"/>
      <c r="M14" s="42"/>
      <c r="N14" s="16"/>
      <c r="O14" s="16"/>
      <c r="P14" s="16"/>
      <c r="Q14" s="16"/>
      <c r="R14" s="16"/>
    </row>
    <row r="15" spans="1:20">
      <c r="A15" s="54"/>
      <c r="B15" s="54"/>
      <c r="C15" s="50" t="s">
        <v>131</v>
      </c>
      <c r="D15" s="61"/>
      <c r="E15" s="6">
        <f>E30+E40+E45+E55+E60+E65+E70+E80+E90+E95+E100+E105+E110+E125+E150+E155+E160+E165</f>
        <v>50521.899999999994</v>
      </c>
      <c r="F15" s="6">
        <f>F30+F40+F45+F50+F55+F60+F65+F70+F80+F90+F95+F100+F105+F110+F125+F150+F155+F160+F165</f>
        <v>13237</v>
      </c>
      <c r="G15" s="6">
        <f>G30+G40+G45+G50+G55+G60+G65+G70+G80+G90+G95+G100+G105+G110+G150+G155+G160+G165</f>
        <v>8990</v>
      </c>
      <c r="H15" s="6">
        <f>E15+F15+G15</f>
        <v>72748.899999999994</v>
      </c>
      <c r="I15" s="62"/>
      <c r="J15" s="62"/>
      <c r="M15" s="42"/>
      <c r="N15" s="16"/>
      <c r="O15" s="16"/>
      <c r="P15" s="16"/>
      <c r="Q15" s="16"/>
      <c r="R15" s="16"/>
    </row>
    <row r="16" spans="1:20">
      <c r="A16" s="54"/>
      <c r="B16" s="54"/>
      <c r="C16" s="50" t="s">
        <v>132</v>
      </c>
      <c r="D16" s="61"/>
      <c r="E16" s="6">
        <f>E31+E41+E46+E56+E61+E66+E71+E81+E91+E96+E101+E106+E111+E126+E151+E156+E161+E166</f>
        <v>147346.5</v>
      </c>
      <c r="F16" s="6">
        <f>F31+F41+F46+F51+F56+F61+F66+F71++F81+F91+F96+F101+F106+F111+F126+F151+F156+F161+F166</f>
        <v>19267.8</v>
      </c>
      <c r="G16" s="6">
        <f>G31+G41+G46+G51+G56+G61+G66+G71++G81+G91+G96+G101+G106+G111+G126+G151+G156+G161+G166</f>
        <v>470</v>
      </c>
      <c r="H16" s="6">
        <f>E16+F16+G16</f>
        <v>167084.29999999999</v>
      </c>
      <c r="I16" s="62"/>
      <c r="J16" s="62"/>
      <c r="M16" s="42"/>
      <c r="N16" s="16"/>
      <c r="O16" s="16"/>
      <c r="P16" s="16"/>
      <c r="Q16" s="16"/>
      <c r="R16" s="16"/>
    </row>
    <row r="17" spans="1:18">
      <c r="A17" s="54"/>
      <c r="B17" s="54"/>
      <c r="C17" s="50" t="s">
        <v>133</v>
      </c>
      <c r="D17" s="61"/>
      <c r="E17" s="6">
        <f>SUM(E42+E47+E52+E57+E62+E67+E72+E82+E92+E97+E102+E107+E112+E127+E152+E157+E162+E167)</f>
        <v>0</v>
      </c>
      <c r="F17" s="6">
        <f>SUM(F42+F47+F52+F57+F62+F67+F72+F82+F92+F97+F102+F107+F112+F127+F152+F157+F162+F167)</f>
        <v>0</v>
      </c>
      <c r="G17" s="6">
        <f>SUM(G42+G47+G52+G57+G62+G67+G72+G82+G92+G97+G102+G107+G112+G127+G152+G157+G162+G167)</f>
        <v>0</v>
      </c>
      <c r="H17" s="6">
        <f>SUM(E17:G17)</f>
        <v>0</v>
      </c>
      <c r="I17" s="62"/>
      <c r="J17" s="62"/>
      <c r="M17" s="42"/>
      <c r="N17" s="16"/>
      <c r="O17" s="16"/>
      <c r="P17" s="16"/>
      <c r="Q17" s="16"/>
      <c r="R17" s="16"/>
    </row>
    <row r="18" spans="1:18">
      <c r="A18" s="54" t="s">
        <v>2</v>
      </c>
      <c r="B18" s="54"/>
      <c r="C18" s="50" t="s">
        <v>7</v>
      </c>
      <c r="D18" s="61"/>
      <c r="E18" s="6">
        <f>E113+E118+E128+E133+E138+E143</f>
        <v>38012.400000000001</v>
      </c>
      <c r="F18" s="6">
        <f t="shared" ref="F18:G22" si="1">SUM(F113+F118+F128+F133+F138+F143)</f>
        <v>0</v>
      </c>
      <c r="G18" s="6">
        <f t="shared" si="1"/>
        <v>0</v>
      </c>
      <c r="H18" s="6">
        <f>E18+F18+G18</f>
        <v>38012.400000000001</v>
      </c>
      <c r="I18" s="62"/>
      <c r="J18" s="62"/>
      <c r="M18" s="15"/>
      <c r="N18" s="16"/>
      <c r="O18" s="16"/>
      <c r="P18" s="16"/>
      <c r="Q18" s="16"/>
      <c r="R18" s="16"/>
    </row>
    <row r="19" spans="1:18">
      <c r="A19" s="54"/>
      <c r="B19" s="54"/>
      <c r="C19" s="50" t="s">
        <v>130</v>
      </c>
      <c r="D19" s="61"/>
      <c r="E19" s="6">
        <f>E114+E119+E124+E129+E134+E139+E144</f>
        <v>0</v>
      </c>
      <c r="F19" s="6">
        <f t="shared" si="1"/>
        <v>0</v>
      </c>
      <c r="G19" s="6">
        <f t="shared" si="1"/>
        <v>0</v>
      </c>
      <c r="H19" s="6">
        <f>E19+F19+G19</f>
        <v>0</v>
      </c>
      <c r="I19" s="62"/>
      <c r="J19" s="62"/>
      <c r="M19" s="15"/>
      <c r="N19" s="16"/>
      <c r="O19" s="16"/>
      <c r="P19" s="16"/>
      <c r="Q19" s="16"/>
      <c r="R19" s="16"/>
    </row>
    <row r="20" spans="1:18">
      <c r="A20" s="54"/>
      <c r="B20" s="54"/>
      <c r="C20" s="50" t="s">
        <v>131</v>
      </c>
      <c r="D20" s="61"/>
      <c r="E20" s="6">
        <f>E115+E120+E130+E135+E140+E145</f>
        <v>0</v>
      </c>
      <c r="F20" s="6">
        <f t="shared" si="1"/>
        <v>0</v>
      </c>
      <c r="G20" s="6">
        <f t="shared" si="1"/>
        <v>0</v>
      </c>
      <c r="H20" s="6">
        <f>E20+F20+G20</f>
        <v>0</v>
      </c>
      <c r="I20" s="62"/>
      <c r="J20" s="62"/>
      <c r="M20" s="15"/>
      <c r="N20" s="16"/>
      <c r="O20" s="16"/>
      <c r="P20" s="16"/>
      <c r="Q20" s="16"/>
      <c r="R20" s="16"/>
    </row>
    <row r="21" spans="1:18">
      <c r="A21" s="54"/>
      <c r="B21" s="54"/>
      <c r="C21" s="50" t="s">
        <v>132</v>
      </c>
      <c r="D21" s="61"/>
      <c r="E21" s="6">
        <f>E116+E121+E131+E136+E141+E146</f>
        <v>38012.400000000001</v>
      </c>
      <c r="F21" s="6">
        <f t="shared" si="1"/>
        <v>0</v>
      </c>
      <c r="G21" s="6">
        <f t="shared" si="1"/>
        <v>0</v>
      </c>
      <c r="H21" s="6">
        <f>E21+F21+G21</f>
        <v>38012.400000000001</v>
      </c>
      <c r="I21" s="62"/>
      <c r="J21" s="62"/>
      <c r="M21" s="15"/>
      <c r="N21" s="16"/>
      <c r="O21" s="16"/>
      <c r="P21" s="16"/>
      <c r="Q21" s="16"/>
      <c r="R21" s="16"/>
    </row>
    <row r="22" spans="1:18">
      <c r="A22" s="54"/>
      <c r="B22" s="54"/>
      <c r="C22" s="50" t="s">
        <v>133</v>
      </c>
      <c r="D22" s="61"/>
      <c r="E22" s="6">
        <f>SUM(E117+E122+E132+E137+E142+E147)</f>
        <v>0</v>
      </c>
      <c r="F22" s="6">
        <f t="shared" si="1"/>
        <v>0</v>
      </c>
      <c r="G22" s="6">
        <f t="shared" si="1"/>
        <v>0</v>
      </c>
      <c r="H22" s="6">
        <f t="shared" ref="H22:H37" si="2">SUM(E22:G22)</f>
        <v>0</v>
      </c>
      <c r="I22" s="62"/>
      <c r="J22" s="62"/>
      <c r="M22" s="15"/>
      <c r="N22" s="16"/>
      <c r="O22" s="16"/>
      <c r="P22" s="16"/>
      <c r="Q22" s="16"/>
      <c r="R22" s="16"/>
    </row>
    <row r="23" spans="1:18">
      <c r="A23" s="54" t="s">
        <v>3</v>
      </c>
      <c r="B23" s="54"/>
      <c r="C23" s="50" t="s">
        <v>7</v>
      </c>
      <c r="D23" s="61"/>
      <c r="E23" s="6">
        <f>E33+E73+E83+E168+E173+E178+E183+E188+E193+E198+E203+E208+E213+E218+E223+E228+E233+E238+E48</f>
        <v>218170.60000000003</v>
      </c>
      <c r="F23" s="6">
        <f>F33+F73+F83+F168+F173+F178+F183+F188+F193+F198+F203+F208+F213+F218+F223+F228+F233+F238</f>
        <v>74079.899999999994</v>
      </c>
      <c r="G23" s="6">
        <f>SUM(G33+G73+G83+G168+G173+G178+G183+G188+G193+G198+G203+G208+G213+G218+G223+G228+G233+G238)</f>
        <v>0</v>
      </c>
      <c r="H23" s="6">
        <f t="shared" si="2"/>
        <v>292250.5</v>
      </c>
      <c r="I23" s="62"/>
      <c r="J23" s="62"/>
      <c r="M23" s="15"/>
      <c r="N23" s="16"/>
      <c r="O23" s="16"/>
      <c r="P23" s="16"/>
      <c r="Q23" s="16"/>
      <c r="R23" s="16"/>
    </row>
    <row r="24" spans="1:18">
      <c r="A24" s="54"/>
      <c r="B24" s="54"/>
      <c r="C24" s="50" t="s">
        <v>130</v>
      </c>
      <c r="D24" s="61"/>
      <c r="E24" s="6">
        <f>E34+E74+E84+E169+E174+E179+E184+E189+E194+E199+E204+E209+E214+E219+E224+E229+E234+E239+E49</f>
        <v>53312.9</v>
      </c>
      <c r="F24" s="6">
        <f>SUM(F34+F74+F84+F169+F174+F179+F184+F189+F194+F199+F204+F209+F214+F219+F224+F229+F234+F239)</f>
        <v>49930</v>
      </c>
      <c r="G24" s="6">
        <f>SUM(G34+G74+G84+G169+G174+G179+G184+G189+G194+G199+G204+G209+G214+G219+G224+G229+G234+G239)</f>
        <v>0</v>
      </c>
      <c r="H24" s="6">
        <f t="shared" si="2"/>
        <v>103242.9</v>
      </c>
      <c r="I24" s="62"/>
      <c r="J24" s="62"/>
      <c r="M24" s="15"/>
      <c r="N24" s="16"/>
      <c r="O24" s="16"/>
      <c r="P24" s="16"/>
      <c r="Q24" s="16"/>
      <c r="R24" s="16"/>
    </row>
    <row r="25" spans="1:18">
      <c r="A25" s="54"/>
      <c r="B25" s="54"/>
      <c r="C25" s="50" t="s">
        <v>131</v>
      </c>
      <c r="D25" s="61"/>
      <c r="E25" s="6">
        <f>SUM(E35+E75+E85+E170+E175+E180+E185+E190+E195+E200+E205+E210+E215+E220+E225+E230+E235+E240+E50)</f>
        <v>17659.5</v>
      </c>
      <c r="F25" s="6">
        <f>SUM(F35+F75+F85+F170+F175+F180+F185+F190+F195+F200+F205+F210+F215+F220+F225+F230+F235+F240)</f>
        <v>2496.6</v>
      </c>
      <c r="G25" s="6">
        <f>SUM(G35+G75+G85+G170+G175+G180+G185+G190+G195+G200+G205+G210+G215+G220+G225+G230+G235+G240)</f>
        <v>0</v>
      </c>
      <c r="H25" s="6">
        <f t="shared" si="2"/>
        <v>20156.099999999999</v>
      </c>
      <c r="I25" s="62"/>
      <c r="J25" s="62"/>
      <c r="M25" s="15"/>
      <c r="N25" s="16"/>
      <c r="O25" s="16"/>
      <c r="P25" s="16"/>
      <c r="Q25" s="16"/>
      <c r="R25" s="16"/>
    </row>
    <row r="26" spans="1:18">
      <c r="A26" s="54"/>
      <c r="B26" s="54"/>
      <c r="C26" s="50" t="s">
        <v>132</v>
      </c>
      <c r="D26" s="61"/>
      <c r="E26" s="6">
        <f>SUM(E36+E76+E86+E171+E176+E181+E186+E191+E196+E201+E206+E211+E216+E221+E226+E231+E236+E241+E51)</f>
        <v>147198.20000000001</v>
      </c>
      <c r="F26" s="6">
        <f>SUM(F36+F76+F86+F171+F176+F181+F186+F191+F196+F201+F206+F211+F216+F221+F226+F231+F236+F241)</f>
        <v>21653.3</v>
      </c>
      <c r="G26" s="6">
        <f>SUM(G36+G76+G86+G171+G176+G181+G186+G191+G196+G201+G206+G211+G216+G221+G226+G231+G236+G241)</f>
        <v>0</v>
      </c>
      <c r="H26" s="6">
        <f t="shared" si="2"/>
        <v>168851.5</v>
      </c>
      <c r="I26" s="62"/>
      <c r="J26" s="62"/>
      <c r="M26" s="15"/>
      <c r="N26" s="16"/>
      <c r="O26" s="16"/>
      <c r="P26" s="16"/>
      <c r="Q26" s="16"/>
      <c r="R26" s="16"/>
    </row>
    <row r="27" spans="1:18">
      <c r="A27" s="54"/>
      <c r="B27" s="54"/>
      <c r="C27" s="50" t="s">
        <v>133</v>
      </c>
      <c r="D27" s="61"/>
      <c r="E27" s="6">
        <f>SUM(E37+E77+E87+E172+E177+E182+E187+E192+E197+E202+E207+E212+E217+E222+E227+E232+E237+E242+E52)</f>
        <v>0</v>
      </c>
      <c r="F27" s="6">
        <f>SUM(F37+F77+F87+F172+F177+F182+F187+F192+F197+F202+F207+F212+F217+F222+F227+F232+F237+F242)</f>
        <v>0</v>
      </c>
      <c r="G27" s="6">
        <f>SUM(G37+G77+G87+G172+G177+G182+G187+G192+G197+G202+G207+G212+G217+G222+G227+G232+G237+G242)</f>
        <v>0</v>
      </c>
      <c r="H27" s="6">
        <f t="shared" si="2"/>
        <v>0</v>
      </c>
      <c r="I27" s="62"/>
      <c r="J27" s="62"/>
      <c r="M27" s="15"/>
      <c r="N27" s="16"/>
      <c r="O27" s="16"/>
      <c r="P27" s="16"/>
      <c r="Q27" s="16"/>
      <c r="R27" s="16"/>
    </row>
    <row r="28" spans="1:18">
      <c r="A28" s="67" t="s">
        <v>58</v>
      </c>
      <c r="B28" s="54" t="s">
        <v>142</v>
      </c>
      <c r="C28" s="50" t="s">
        <v>7</v>
      </c>
      <c r="D28" s="63" t="s">
        <v>45</v>
      </c>
      <c r="E28" s="6">
        <f>SUM(E29:E31)</f>
        <v>112069</v>
      </c>
      <c r="F28" s="6">
        <v>0</v>
      </c>
      <c r="G28" s="6">
        <f>G29+G30+G31+G32</f>
        <v>0</v>
      </c>
      <c r="H28" s="6">
        <f t="shared" si="2"/>
        <v>112069</v>
      </c>
      <c r="I28" s="62" t="s">
        <v>30</v>
      </c>
      <c r="J28" s="62" t="s">
        <v>52</v>
      </c>
      <c r="M28" s="15"/>
      <c r="N28" s="16"/>
      <c r="O28" s="16"/>
      <c r="P28" s="16"/>
      <c r="Q28" s="16"/>
      <c r="R28" s="16"/>
    </row>
    <row r="29" spans="1:18">
      <c r="A29" s="67"/>
      <c r="B29" s="54"/>
      <c r="C29" s="50" t="s">
        <v>130</v>
      </c>
      <c r="D29" s="63"/>
      <c r="E29" s="6">
        <v>106465.5</v>
      </c>
      <c r="F29" s="6">
        <v>0</v>
      </c>
      <c r="G29" s="6">
        <v>0</v>
      </c>
      <c r="H29" s="6">
        <f t="shared" si="2"/>
        <v>106465.5</v>
      </c>
      <c r="I29" s="62"/>
      <c r="J29" s="62"/>
      <c r="M29" s="15"/>
      <c r="N29" s="16"/>
      <c r="O29" s="16"/>
      <c r="P29" s="16"/>
      <c r="Q29" s="16"/>
      <c r="R29" s="16"/>
    </row>
    <row r="30" spans="1:18">
      <c r="A30" s="67"/>
      <c r="B30" s="54"/>
      <c r="C30" s="50" t="s">
        <v>131</v>
      </c>
      <c r="D30" s="63"/>
      <c r="E30" s="6">
        <v>1120.7</v>
      </c>
      <c r="F30" s="6">
        <v>0</v>
      </c>
      <c r="G30" s="6">
        <v>0</v>
      </c>
      <c r="H30" s="6">
        <f t="shared" si="2"/>
        <v>1120.7</v>
      </c>
      <c r="I30" s="62"/>
      <c r="J30" s="62"/>
      <c r="M30" s="15"/>
      <c r="N30" s="16"/>
      <c r="O30" s="16"/>
      <c r="P30" s="16"/>
      <c r="Q30" s="16"/>
      <c r="R30" s="16"/>
    </row>
    <row r="31" spans="1:18">
      <c r="A31" s="67"/>
      <c r="B31" s="54"/>
      <c r="C31" s="50" t="s">
        <v>132</v>
      </c>
      <c r="D31" s="63"/>
      <c r="E31" s="6">
        <v>4482.8</v>
      </c>
      <c r="F31" s="6">
        <v>0</v>
      </c>
      <c r="G31" s="6">
        <v>0</v>
      </c>
      <c r="H31" s="6">
        <f t="shared" si="2"/>
        <v>4482.8</v>
      </c>
      <c r="I31" s="62"/>
      <c r="J31" s="62"/>
      <c r="M31" s="15"/>
      <c r="N31" s="16"/>
      <c r="O31" s="16"/>
      <c r="P31" s="16"/>
      <c r="Q31" s="16"/>
      <c r="R31" s="16"/>
    </row>
    <row r="32" spans="1:18">
      <c r="A32" s="67"/>
      <c r="B32" s="54"/>
      <c r="C32" s="50" t="s">
        <v>133</v>
      </c>
      <c r="D32" s="63"/>
      <c r="E32" s="6">
        <v>0</v>
      </c>
      <c r="F32" s="6">
        <v>0</v>
      </c>
      <c r="G32" s="6">
        <v>0</v>
      </c>
      <c r="H32" s="6">
        <f t="shared" si="2"/>
        <v>0</v>
      </c>
      <c r="I32" s="62"/>
      <c r="J32" s="62"/>
      <c r="M32" s="15"/>
      <c r="N32" s="16"/>
      <c r="O32" s="16"/>
      <c r="P32" s="16"/>
      <c r="Q32" s="16"/>
      <c r="R32" s="16"/>
    </row>
    <row r="33" spans="1:18">
      <c r="A33" s="67" t="s">
        <v>59</v>
      </c>
      <c r="B33" s="54" t="s">
        <v>47</v>
      </c>
      <c r="C33" s="50" t="s">
        <v>7</v>
      </c>
      <c r="D33" s="63" t="s">
        <v>45</v>
      </c>
      <c r="E33" s="6">
        <v>0</v>
      </c>
      <c r="F33" s="6">
        <f>SUM(F34:F36)</f>
        <v>62412.6</v>
      </c>
      <c r="G33" s="6">
        <f>G34+G35+G36+G37</f>
        <v>0</v>
      </c>
      <c r="H33" s="6">
        <f t="shared" si="2"/>
        <v>62412.6</v>
      </c>
      <c r="I33" s="62" t="s">
        <v>32</v>
      </c>
      <c r="J33" s="62" t="s">
        <v>52</v>
      </c>
      <c r="L33" s="16"/>
      <c r="M33" s="15"/>
      <c r="O33" s="16"/>
      <c r="P33" s="16"/>
      <c r="Q33" s="16"/>
      <c r="R33" s="16"/>
    </row>
    <row r="34" spans="1:18">
      <c r="A34" s="67"/>
      <c r="B34" s="54"/>
      <c r="C34" s="50" t="s">
        <v>130</v>
      </c>
      <c r="D34" s="63"/>
      <c r="E34" s="6">
        <v>0</v>
      </c>
      <c r="F34" s="6">
        <f>24965+24965</f>
        <v>49930</v>
      </c>
      <c r="G34" s="6">
        <v>0</v>
      </c>
      <c r="H34" s="6">
        <f t="shared" si="2"/>
        <v>49930</v>
      </c>
      <c r="I34" s="62"/>
      <c r="J34" s="62"/>
      <c r="L34" s="16"/>
      <c r="M34" s="15"/>
      <c r="O34" s="16"/>
      <c r="P34" s="16"/>
      <c r="Q34" s="16"/>
      <c r="R34" s="16"/>
    </row>
    <row r="35" spans="1:18">
      <c r="A35" s="67"/>
      <c r="B35" s="54"/>
      <c r="C35" s="50" t="s">
        <v>131</v>
      </c>
      <c r="D35" s="63"/>
      <c r="E35" s="6">
        <v>0</v>
      </c>
      <c r="F35" s="6">
        <f>1248.3+1248.3</f>
        <v>2496.6</v>
      </c>
      <c r="G35" s="6">
        <v>0</v>
      </c>
      <c r="H35" s="6">
        <f t="shared" si="2"/>
        <v>2496.6</v>
      </c>
      <c r="I35" s="62"/>
      <c r="J35" s="62"/>
      <c r="L35" s="16"/>
      <c r="M35" s="15"/>
      <c r="O35" s="16"/>
      <c r="P35" s="16"/>
      <c r="Q35" s="16"/>
      <c r="R35" s="16"/>
    </row>
    <row r="36" spans="1:18">
      <c r="A36" s="67"/>
      <c r="B36" s="54"/>
      <c r="C36" s="50" t="s">
        <v>132</v>
      </c>
      <c r="D36" s="63"/>
      <c r="E36" s="6">
        <v>0</v>
      </c>
      <c r="F36" s="6">
        <f>4993+4993</f>
        <v>9986</v>
      </c>
      <c r="G36" s="6">
        <v>0</v>
      </c>
      <c r="H36" s="6">
        <f t="shared" si="2"/>
        <v>9986</v>
      </c>
      <c r="I36" s="62"/>
      <c r="J36" s="62"/>
      <c r="L36" s="16"/>
      <c r="M36" s="15"/>
      <c r="O36" s="16"/>
      <c r="P36" s="16"/>
      <c r="Q36" s="16"/>
      <c r="R36" s="16"/>
    </row>
    <row r="37" spans="1:18">
      <c r="A37" s="67"/>
      <c r="B37" s="54"/>
      <c r="C37" s="50" t="s">
        <v>133</v>
      </c>
      <c r="D37" s="63"/>
      <c r="E37" s="6">
        <v>0</v>
      </c>
      <c r="F37" s="6">
        <v>0</v>
      </c>
      <c r="G37" s="6">
        <v>0</v>
      </c>
      <c r="H37" s="6">
        <f t="shared" si="2"/>
        <v>0</v>
      </c>
      <c r="I37" s="62"/>
      <c r="J37" s="62"/>
      <c r="L37" s="16"/>
      <c r="M37" s="15"/>
      <c r="O37" s="16"/>
      <c r="P37" s="16"/>
      <c r="Q37" s="16"/>
      <c r="R37" s="16"/>
    </row>
    <row r="38" spans="1:18">
      <c r="A38" s="67" t="s">
        <v>60</v>
      </c>
      <c r="B38" s="54" t="s">
        <v>98</v>
      </c>
      <c r="C38" s="50" t="s">
        <v>7</v>
      </c>
      <c r="D38" s="63" t="s">
        <v>45</v>
      </c>
      <c r="E38" s="6">
        <f>SUM(E39:E41)</f>
        <v>4995.6000000000004</v>
      </c>
      <c r="F38" s="6">
        <v>0</v>
      </c>
      <c r="G38" s="6">
        <f>G39+G40+G41+G42</f>
        <v>0</v>
      </c>
      <c r="H38" s="6">
        <f>E38+G38</f>
        <v>4995.6000000000004</v>
      </c>
      <c r="I38" s="62" t="s">
        <v>30</v>
      </c>
      <c r="J38" s="62" t="s">
        <v>52</v>
      </c>
      <c r="L38" s="16"/>
      <c r="M38" s="15"/>
      <c r="N38" s="16"/>
      <c r="O38" s="16"/>
      <c r="P38" s="16"/>
      <c r="Q38" s="16"/>
      <c r="R38" s="16"/>
    </row>
    <row r="39" spans="1:18">
      <c r="A39" s="67"/>
      <c r="B39" s="54"/>
      <c r="C39" s="50" t="s">
        <v>130</v>
      </c>
      <c r="D39" s="63"/>
      <c r="E39" s="6">
        <v>0</v>
      </c>
      <c r="F39" s="6">
        <v>0</v>
      </c>
      <c r="G39" s="6">
        <v>0</v>
      </c>
      <c r="H39" s="6">
        <f t="shared" ref="H39:H102" si="3">SUM(E39:G39)</f>
        <v>0</v>
      </c>
      <c r="I39" s="62"/>
      <c r="J39" s="62"/>
      <c r="L39" s="16"/>
      <c r="M39" s="15"/>
      <c r="N39" s="16"/>
      <c r="O39" s="16"/>
      <c r="P39" s="16"/>
      <c r="Q39" s="16"/>
      <c r="R39" s="16"/>
    </row>
    <row r="40" spans="1:18">
      <c r="A40" s="67"/>
      <c r="B40" s="54"/>
      <c r="C40" s="50" t="s">
        <v>131</v>
      </c>
      <c r="D40" s="63"/>
      <c r="E40" s="6">
        <v>0</v>
      </c>
      <c r="F40" s="6">
        <v>0</v>
      </c>
      <c r="G40" s="6">
        <v>0</v>
      </c>
      <c r="H40" s="6">
        <f t="shared" si="3"/>
        <v>0</v>
      </c>
      <c r="I40" s="62"/>
      <c r="J40" s="62"/>
      <c r="L40" s="16"/>
      <c r="M40" s="15"/>
      <c r="N40" s="16"/>
      <c r="O40" s="16"/>
      <c r="P40" s="16"/>
      <c r="Q40" s="16"/>
      <c r="R40" s="16"/>
    </row>
    <row r="41" spans="1:18">
      <c r="A41" s="67"/>
      <c r="B41" s="54"/>
      <c r="C41" s="50" t="s">
        <v>132</v>
      </c>
      <c r="D41" s="63"/>
      <c r="E41" s="6">
        <v>4995.6000000000004</v>
      </c>
      <c r="F41" s="6">
        <v>0</v>
      </c>
      <c r="G41" s="6">
        <v>0</v>
      </c>
      <c r="H41" s="6">
        <f t="shared" si="3"/>
        <v>4995.6000000000004</v>
      </c>
      <c r="I41" s="62"/>
      <c r="J41" s="62"/>
      <c r="L41" s="16"/>
      <c r="M41" s="15"/>
      <c r="N41" s="16"/>
      <c r="O41" s="16"/>
      <c r="P41" s="16"/>
      <c r="Q41" s="16"/>
      <c r="R41" s="16"/>
    </row>
    <row r="42" spans="1:18">
      <c r="A42" s="67"/>
      <c r="B42" s="54"/>
      <c r="C42" s="50" t="s">
        <v>133</v>
      </c>
      <c r="D42" s="63"/>
      <c r="E42" s="6">
        <v>0</v>
      </c>
      <c r="F42" s="6">
        <v>0</v>
      </c>
      <c r="G42" s="6">
        <v>0</v>
      </c>
      <c r="H42" s="6">
        <f t="shared" si="3"/>
        <v>0</v>
      </c>
      <c r="I42" s="62"/>
      <c r="J42" s="62"/>
      <c r="L42" s="16"/>
      <c r="M42" s="15"/>
      <c r="N42" s="16"/>
      <c r="O42" s="16"/>
      <c r="P42" s="16"/>
      <c r="Q42" s="16"/>
      <c r="R42" s="16"/>
    </row>
    <row r="43" spans="1:18">
      <c r="A43" s="67" t="s">
        <v>61</v>
      </c>
      <c r="B43" s="54" t="s">
        <v>46</v>
      </c>
      <c r="C43" s="50" t="s">
        <v>7</v>
      </c>
      <c r="D43" s="63" t="s">
        <v>45</v>
      </c>
      <c r="E43" s="6">
        <f>SUM(E44:E46)</f>
        <v>261625.3</v>
      </c>
      <c r="F43" s="6">
        <f>F46+F45+F44</f>
        <v>73352.899999999994</v>
      </c>
      <c r="G43" s="6">
        <f>G44+G45+G46+G47</f>
        <v>0</v>
      </c>
      <c r="H43" s="6">
        <f t="shared" si="3"/>
        <v>334978.19999999995</v>
      </c>
      <c r="I43" s="62" t="s">
        <v>30</v>
      </c>
      <c r="J43" s="62" t="s">
        <v>52</v>
      </c>
      <c r="L43" s="16"/>
      <c r="M43" s="15"/>
      <c r="N43" s="16"/>
      <c r="O43" s="16"/>
      <c r="P43" s="16"/>
      <c r="Q43" s="16"/>
      <c r="R43" s="16"/>
    </row>
    <row r="44" spans="1:18">
      <c r="A44" s="67"/>
      <c r="B44" s="54"/>
      <c r="C44" s="50" t="s">
        <v>130</v>
      </c>
      <c r="D44" s="63"/>
      <c r="E44" s="6">
        <v>217149</v>
      </c>
      <c r="F44" s="6">
        <v>60882.9</v>
      </c>
      <c r="G44" s="6">
        <v>0</v>
      </c>
      <c r="H44" s="6">
        <f t="shared" si="3"/>
        <v>278031.90000000002</v>
      </c>
      <c r="I44" s="62"/>
      <c r="J44" s="62"/>
      <c r="L44" s="16"/>
      <c r="M44" s="15"/>
      <c r="N44" s="16"/>
      <c r="O44" s="16"/>
      <c r="P44" s="16"/>
      <c r="Q44" s="16"/>
      <c r="R44" s="16"/>
    </row>
    <row r="45" spans="1:18">
      <c r="A45" s="67"/>
      <c r="B45" s="54"/>
      <c r="C45" s="50" t="s">
        <v>131</v>
      </c>
      <c r="D45" s="63"/>
      <c r="E45" s="6">
        <v>8895.2999999999993</v>
      </c>
      <c r="F45" s="6">
        <v>2494</v>
      </c>
      <c r="G45" s="6">
        <v>0</v>
      </c>
      <c r="H45" s="6">
        <f t="shared" si="3"/>
        <v>11389.3</v>
      </c>
      <c r="I45" s="62"/>
      <c r="J45" s="62"/>
      <c r="L45" s="16"/>
      <c r="M45" s="15"/>
      <c r="N45" s="16"/>
      <c r="O45" s="16"/>
      <c r="P45" s="16"/>
      <c r="Q45" s="16"/>
      <c r="R45" s="16"/>
    </row>
    <row r="46" spans="1:18">
      <c r="A46" s="67"/>
      <c r="B46" s="54"/>
      <c r="C46" s="50" t="s">
        <v>132</v>
      </c>
      <c r="D46" s="63"/>
      <c r="E46" s="6">
        <v>35581</v>
      </c>
      <c r="F46" s="6">
        <v>9976</v>
      </c>
      <c r="G46" s="6">
        <v>0</v>
      </c>
      <c r="H46" s="6">
        <f t="shared" si="3"/>
        <v>45557</v>
      </c>
      <c r="I46" s="62"/>
      <c r="J46" s="62"/>
      <c r="L46" s="16"/>
      <c r="M46" s="15"/>
      <c r="N46" s="16"/>
      <c r="O46" s="16"/>
      <c r="P46" s="16"/>
      <c r="Q46" s="16"/>
      <c r="R46" s="16"/>
    </row>
    <row r="47" spans="1:18">
      <c r="A47" s="67"/>
      <c r="B47" s="54"/>
      <c r="C47" s="50" t="s">
        <v>133</v>
      </c>
      <c r="D47" s="63"/>
      <c r="E47" s="6">
        <v>0</v>
      </c>
      <c r="F47" s="6">
        <v>0</v>
      </c>
      <c r="G47" s="6">
        <v>0</v>
      </c>
      <c r="H47" s="6">
        <f t="shared" si="3"/>
        <v>0</v>
      </c>
      <c r="I47" s="62"/>
      <c r="J47" s="62"/>
      <c r="L47" s="16"/>
      <c r="M47" s="15"/>
      <c r="N47" s="16"/>
      <c r="O47" s="16"/>
      <c r="P47" s="16"/>
      <c r="Q47" s="16"/>
      <c r="R47" s="16"/>
    </row>
    <row r="48" spans="1:18">
      <c r="A48" s="67" t="s">
        <v>62</v>
      </c>
      <c r="B48" s="54" t="s">
        <v>99</v>
      </c>
      <c r="C48" s="50" t="s">
        <v>7</v>
      </c>
      <c r="D48" s="63" t="s">
        <v>45</v>
      </c>
      <c r="E48" s="6">
        <f>SUM(E49:E51)</f>
        <v>15672.699999999999</v>
      </c>
      <c r="F48" s="6">
        <v>0</v>
      </c>
      <c r="G48" s="6">
        <f>G49+G50+G51+G52</f>
        <v>0</v>
      </c>
      <c r="H48" s="6">
        <f t="shared" si="3"/>
        <v>15672.699999999999</v>
      </c>
      <c r="I48" s="62" t="s">
        <v>32</v>
      </c>
      <c r="J48" s="62" t="s">
        <v>52</v>
      </c>
      <c r="L48" s="16"/>
      <c r="M48" s="15"/>
      <c r="N48" s="16"/>
      <c r="O48" s="16"/>
      <c r="P48" s="16"/>
      <c r="Q48" s="16"/>
      <c r="R48" s="16"/>
    </row>
    <row r="49" spans="1:18">
      <c r="A49" s="67"/>
      <c r="B49" s="54"/>
      <c r="C49" s="50" t="s">
        <v>130</v>
      </c>
      <c r="D49" s="63"/>
      <c r="E49" s="6">
        <v>0</v>
      </c>
      <c r="F49" s="6">
        <v>0</v>
      </c>
      <c r="G49" s="6">
        <v>0</v>
      </c>
      <c r="H49" s="6">
        <f t="shared" si="3"/>
        <v>0</v>
      </c>
      <c r="I49" s="62"/>
      <c r="J49" s="62"/>
      <c r="L49" s="16"/>
      <c r="M49" s="15"/>
      <c r="N49" s="16"/>
      <c r="O49" s="16"/>
      <c r="P49" s="16"/>
      <c r="Q49" s="16"/>
      <c r="R49" s="16"/>
    </row>
    <row r="50" spans="1:18">
      <c r="A50" s="67"/>
      <c r="B50" s="54"/>
      <c r="C50" s="50" t="s">
        <v>131</v>
      </c>
      <c r="D50" s="63"/>
      <c r="E50" s="6">
        <v>14105.4</v>
      </c>
      <c r="F50" s="6">
        <v>0</v>
      </c>
      <c r="G50" s="6">
        <v>0</v>
      </c>
      <c r="H50" s="6">
        <f t="shared" si="3"/>
        <v>14105.4</v>
      </c>
      <c r="I50" s="62"/>
      <c r="J50" s="62"/>
      <c r="L50" s="16"/>
      <c r="M50" s="15"/>
      <c r="N50" s="16"/>
      <c r="O50" s="16"/>
      <c r="P50" s="16"/>
      <c r="Q50" s="16"/>
      <c r="R50" s="16"/>
    </row>
    <row r="51" spans="1:18">
      <c r="A51" s="67"/>
      <c r="B51" s="54"/>
      <c r="C51" s="50" t="s">
        <v>132</v>
      </c>
      <c r="D51" s="63"/>
      <c r="E51" s="6">
        <v>1567.3</v>
      </c>
      <c r="F51" s="6">
        <v>0</v>
      </c>
      <c r="G51" s="6">
        <v>0</v>
      </c>
      <c r="H51" s="6">
        <f t="shared" si="3"/>
        <v>1567.3</v>
      </c>
      <c r="I51" s="62"/>
      <c r="J51" s="62"/>
      <c r="L51" s="16"/>
      <c r="M51" s="15"/>
      <c r="N51" s="16"/>
      <c r="O51" s="16"/>
      <c r="P51" s="16"/>
      <c r="Q51" s="16"/>
      <c r="R51" s="16"/>
    </row>
    <row r="52" spans="1:18">
      <c r="A52" s="67"/>
      <c r="B52" s="54"/>
      <c r="C52" s="50" t="s">
        <v>133</v>
      </c>
      <c r="D52" s="63"/>
      <c r="E52" s="6">
        <v>0</v>
      </c>
      <c r="F52" s="6">
        <v>0</v>
      </c>
      <c r="G52" s="6">
        <v>0</v>
      </c>
      <c r="H52" s="6">
        <f t="shared" si="3"/>
        <v>0</v>
      </c>
      <c r="I52" s="62"/>
      <c r="J52" s="62"/>
      <c r="L52" s="16"/>
      <c r="M52" s="15"/>
      <c r="N52" s="16"/>
      <c r="O52" s="16"/>
      <c r="P52" s="16"/>
      <c r="Q52" s="16"/>
      <c r="R52" s="16"/>
    </row>
    <row r="53" spans="1:18">
      <c r="A53" s="67" t="s">
        <v>63</v>
      </c>
      <c r="B53" s="54" t="s">
        <v>100</v>
      </c>
      <c r="C53" s="50" t="s">
        <v>7</v>
      </c>
      <c r="D53" s="63" t="s">
        <v>45</v>
      </c>
      <c r="E53" s="6">
        <v>0</v>
      </c>
      <c r="F53" s="6">
        <f>SUM(F54:F56)</f>
        <v>73590</v>
      </c>
      <c r="G53" s="6">
        <f>SUM(G54:G56)</f>
        <v>77640</v>
      </c>
      <c r="H53" s="6">
        <f t="shared" si="3"/>
        <v>151230</v>
      </c>
      <c r="I53" s="62" t="s">
        <v>32</v>
      </c>
      <c r="J53" s="62" t="s">
        <v>52</v>
      </c>
      <c r="L53" s="16"/>
      <c r="M53" s="15"/>
      <c r="N53" s="16"/>
      <c r="O53" s="16"/>
      <c r="P53" s="16"/>
      <c r="Q53" s="16"/>
      <c r="R53" s="16"/>
    </row>
    <row r="54" spans="1:18">
      <c r="A54" s="67"/>
      <c r="B54" s="54"/>
      <c r="C54" s="50" t="s">
        <v>130</v>
      </c>
      <c r="D54" s="63"/>
      <c r="E54" s="6">
        <v>0</v>
      </c>
      <c r="F54" s="6">
        <v>69910</v>
      </c>
      <c r="G54" s="6">
        <v>73760</v>
      </c>
      <c r="H54" s="6">
        <f t="shared" si="3"/>
        <v>143670</v>
      </c>
      <c r="I54" s="62"/>
      <c r="J54" s="62"/>
      <c r="L54" s="16"/>
      <c r="M54" s="15"/>
      <c r="N54" s="16"/>
      <c r="O54" s="16"/>
      <c r="P54" s="16"/>
      <c r="Q54" s="16"/>
      <c r="R54" s="16"/>
    </row>
    <row r="55" spans="1:18">
      <c r="A55" s="67"/>
      <c r="B55" s="54"/>
      <c r="C55" s="50" t="s">
        <v>131</v>
      </c>
      <c r="D55" s="63"/>
      <c r="E55" s="6">
        <v>0</v>
      </c>
      <c r="F55" s="6">
        <v>3500</v>
      </c>
      <c r="G55" s="6">
        <v>3690</v>
      </c>
      <c r="H55" s="6">
        <f t="shared" si="3"/>
        <v>7190</v>
      </c>
      <c r="I55" s="62"/>
      <c r="J55" s="62"/>
      <c r="L55" s="16"/>
      <c r="M55" s="15"/>
      <c r="N55" s="16"/>
      <c r="O55" s="16"/>
      <c r="P55" s="16"/>
      <c r="Q55" s="16"/>
      <c r="R55" s="16"/>
    </row>
    <row r="56" spans="1:18">
      <c r="A56" s="67"/>
      <c r="B56" s="54"/>
      <c r="C56" s="50" t="s">
        <v>132</v>
      </c>
      <c r="D56" s="63"/>
      <c r="E56" s="6">
        <v>0</v>
      </c>
      <c r="F56" s="6">
        <v>180</v>
      </c>
      <c r="G56" s="6">
        <v>190</v>
      </c>
      <c r="H56" s="6">
        <f t="shared" si="3"/>
        <v>370</v>
      </c>
      <c r="I56" s="62"/>
      <c r="J56" s="62"/>
      <c r="L56" s="16"/>
      <c r="M56" s="15"/>
      <c r="N56" s="16"/>
      <c r="O56" s="16"/>
      <c r="P56" s="16"/>
      <c r="Q56" s="16"/>
      <c r="R56" s="16"/>
    </row>
    <row r="57" spans="1:18">
      <c r="A57" s="67"/>
      <c r="B57" s="54"/>
      <c r="C57" s="50" t="s">
        <v>133</v>
      </c>
      <c r="D57" s="63"/>
      <c r="E57" s="6">
        <v>0</v>
      </c>
      <c r="F57" s="6">
        <v>0</v>
      </c>
      <c r="G57" s="6">
        <v>0</v>
      </c>
      <c r="H57" s="6">
        <f t="shared" si="3"/>
        <v>0</v>
      </c>
      <c r="I57" s="62"/>
      <c r="J57" s="62"/>
      <c r="L57" s="16"/>
      <c r="M57" s="15"/>
      <c r="N57" s="16"/>
      <c r="O57" s="16"/>
      <c r="P57" s="16"/>
      <c r="Q57" s="16"/>
      <c r="R57" s="16"/>
    </row>
    <row r="58" spans="1:18">
      <c r="A58" s="67" t="s">
        <v>64</v>
      </c>
      <c r="B58" s="54" t="s">
        <v>101</v>
      </c>
      <c r="C58" s="50" t="s">
        <v>7</v>
      </c>
      <c r="D58" s="63" t="s">
        <v>45</v>
      </c>
      <c r="E58" s="6">
        <f>SUM(E59:E61)</f>
        <v>16438.400000000001</v>
      </c>
      <c r="F58" s="6">
        <v>0</v>
      </c>
      <c r="G58" s="6">
        <f>G59+G60+G61+G62</f>
        <v>0</v>
      </c>
      <c r="H58" s="6">
        <f t="shared" si="3"/>
        <v>16438.400000000001</v>
      </c>
      <c r="I58" s="62" t="s">
        <v>30</v>
      </c>
      <c r="J58" s="62" t="s">
        <v>52</v>
      </c>
      <c r="L58" s="16"/>
      <c r="M58" s="15"/>
      <c r="N58" s="16"/>
      <c r="O58" s="16"/>
      <c r="P58" s="16"/>
      <c r="Q58" s="16"/>
      <c r="R58" s="16"/>
    </row>
    <row r="59" spans="1:18">
      <c r="A59" s="67"/>
      <c r="B59" s="54"/>
      <c r="C59" s="50" t="s">
        <v>130</v>
      </c>
      <c r="D59" s="63"/>
      <c r="E59" s="6">
        <v>0</v>
      </c>
      <c r="F59" s="6">
        <v>0</v>
      </c>
      <c r="G59" s="6">
        <v>0</v>
      </c>
      <c r="H59" s="6">
        <f t="shared" si="3"/>
        <v>0</v>
      </c>
      <c r="I59" s="62"/>
      <c r="J59" s="62"/>
      <c r="L59" s="16"/>
      <c r="M59" s="15"/>
      <c r="N59" s="16"/>
      <c r="O59" s="16"/>
      <c r="P59" s="16"/>
      <c r="Q59" s="16"/>
      <c r="R59" s="16"/>
    </row>
    <row r="60" spans="1:18">
      <c r="A60" s="67"/>
      <c r="B60" s="54"/>
      <c r="C60" s="50" t="s">
        <v>131</v>
      </c>
      <c r="D60" s="63"/>
      <c r="E60" s="6">
        <v>14794.6</v>
      </c>
      <c r="F60" s="6">
        <v>0</v>
      </c>
      <c r="G60" s="6">
        <v>0</v>
      </c>
      <c r="H60" s="6">
        <f t="shared" si="3"/>
        <v>14794.6</v>
      </c>
      <c r="I60" s="62"/>
      <c r="J60" s="62"/>
      <c r="L60" s="16"/>
      <c r="M60" s="15"/>
      <c r="N60" s="16"/>
      <c r="O60" s="16"/>
      <c r="P60" s="16"/>
      <c r="Q60" s="16"/>
      <c r="R60" s="16"/>
    </row>
    <row r="61" spans="1:18">
      <c r="A61" s="67"/>
      <c r="B61" s="54"/>
      <c r="C61" s="50" t="s">
        <v>132</v>
      </c>
      <c r="D61" s="63"/>
      <c r="E61" s="6">
        <v>1643.8</v>
      </c>
      <c r="F61" s="6">
        <v>0</v>
      </c>
      <c r="G61" s="6">
        <v>0</v>
      </c>
      <c r="H61" s="6">
        <f t="shared" si="3"/>
        <v>1643.8</v>
      </c>
      <c r="I61" s="62"/>
      <c r="J61" s="62"/>
      <c r="L61" s="16"/>
      <c r="M61" s="15"/>
      <c r="N61" s="16"/>
      <c r="O61" s="16"/>
      <c r="P61" s="16"/>
      <c r="Q61" s="16"/>
      <c r="R61" s="16"/>
    </row>
    <row r="62" spans="1:18">
      <c r="A62" s="67"/>
      <c r="B62" s="54"/>
      <c r="C62" s="50" t="s">
        <v>133</v>
      </c>
      <c r="D62" s="63"/>
      <c r="E62" s="6">
        <v>0</v>
      </c>
      <c r="F62" s="6">
        <v>0</v>
      </c>
      <c r="G62" s="6">
        <v>0</v>
      </c>
      <c r="H62" s="6">
        <f t="shared" si="3"/>
        <v>0</v>
      </c>
      <c r="I62" s="62"/>
      <c r="J62" s="62"/>
      <c r="L62" s="16"/>
      <c r="M62" s="15"/>
      <c r="N62" s="16"/>
      <c r="O62" s="16"/>
      <c r="P62" s="16"/>
      <c r="Q62" s="16"/>
      <c r="R62" s="16"/>
    </row>
    <row r="63" spans="1:18">
      <c r="A63" s="67" t="s">
        <v>65</v>
      </c>
      <c r="B63" s="54" t="s">
        <v>102</v>
      </c>
      <c r="C63" s="50" t="s">
        <v>7</v>
      </c>
      <c r="D63" s="63" t="s">
        <v>45</v>
      </c>
      <c r="E63" s="6">
        <v>0</v>
      </c>
      <c r="F63" s="6">
        <f>SUM(F64:F66)</f>
        <v>105850</v>
      </c>
      <c r="G63" s="6">
        <f>SUM(G64:G66)</f>
        <v>111680</v>
      </c>
      <c r="H63" s="6">
        <f t="shared" si="3"/>
        <v>217530</v>
      </c>
      <c r="I63" s="62" t="s">
        <v>30</v>
      </c>
      <c r="J63" s="62" t="s">
        <v>52</v>
      </c>
      <c r="L63" s="16"/>
      <c r="M63" s="15"/>
      <c r="N63" s="16"/>
      <c r="O63" s="16"/>
      <c r="P63" s="16"/>
      <c r="Q63" s="16"/>
      <c r="R63" s="16"/>
    </row>
    <row r="64" spans="1:18">
      <c r="A64" s="67"/>
      <c r="B64" s="54"/>
      <c r="C64" s="50" t="s">
        <v>130</v>
      </c>
      <c r="D64" s="63"/>
      <c r="E64" s="6">
        <v>0</v>
      </c>
      <c r="F64" s="6">
        <v>100560</v>
      </c>
      <c r="G64" s="6">
        <v>106100</v>
      </c>
      <c r="H64" s="6">
        <f t="shared" si="3"/>
        <v>206660</v>
      </c>
      <c r="I64" s="62"/>
      <c r="J64" s="62"/>
      <c r="L64" s="16"/>
      <c r="M64" s="15"/>
      <c r="N64" s="16"/>
      <c r="O64" s="16"/>
      <c r="P64" s="16"/>
      <c r="Q64" s="16"/>
      <c r="R64" s="16"/>
    </row>
    <row r="65" spans="1:18">
      <c r="A65" s="67"/>
      <c r="B65" s="54"/>
      <c r="C65" s="50" t="s">
        <v>131</v>
      </c>
      <c r="D65" s="63"/>
      <c r="E65" s="6">
        <v>0</v>
      </c>
      <c r="F65" s="6">
        <v>5030</v>
      </c>
      <c r="G65" s="6">
        <v>5300</v>
      </c>
      <c r="H65" s="6">
        <f t="shared" si="3"/>
        <v>10330</v>
      </c>
      <c r="I65" s="62"/>
      <c r="J65" s="62"/>
      <c r="L65" s="16"/>
      <c r="M65" s="15"/>
      <c r="N65" s="16"/>
      <c r="O65" s="16"/>
      <c r="P65" s="16"/>
      <c r="Q65" s="16"/>
      <c r="R65" s="16"/>
    </row>
    <row r="66" spans="1:18">
      <c r="A66" s="67"/>
      <c r="B66" s="54"/>
      <c r="C66" s="50" t="s">
        <v>132</v>
      </c>
      <c r="D66" s="63"/>
      <c r="E66" s="6">
        <v>0</v>
      </c>
      <c r="F66" s="6">
        <v>260</v>
      </c>
      <c r="G66" s="6">
        <v>280</v>
      </c>
      <c r="H66" s="6">
        <f t="shared" si="3"/>
        <v>540</v>
      </c>
      <c r="I66" s="62"/>
      <c r="J66" s="62"/>
      <c r="L66" s="16"/>
      <c r="M66" s="15"/>
      <c r="N66" s="16"/>
      <c r="O66" s="16"/>
      <c r="P66" s="16"/>
      <c r="Q66" s="16"/>
      <c r="R66" s="16"/>
    </row>
    <row r="67" spans="1:18">
      <c r="A67" s="67"/>
      <c r="B67" s="54"/>
      <c r="C67" s="50" t="s">
        <v>133</v>
      </c>
      <c r="D67" s="63"/>
      <c r="E67" s="6">
        <v>0</v>
      </c>
      <c r="F67" s="6">
        <v>0</v>
      </c>
      <c r="G67" s="6">
        <v>0</v>
      </c>
      <c r="H67" s="6">
        <f t="shared" si="3"/>
        <v>0</v>
      </c>
      <c r="I67" s="62"/>
      <c r="J67" s="62"/>
      <c r="L67" s="16"/>
      <c r="M67" s="15"/>
      <c r="N67" s="16"/>
      <c r="O67" s="16"/>
      <c r="P67" s="16"/>
      <c r="Q67" s="16"/>
      <c r="R67" s="16"/>
    </row>
    <row r="68" spans="1:18">
      <c r="A68" s="67" t="s">
        <v>66</v>
      </c>
      <c r="B68" s="54" t="s">
        <v>143</v>
      </c>
      <c r="C68" s="50" t="s">
        <v>7</v>
      </c>
      <c r="D68" s="63" t="s">
        <v>45</v>
      </c>
      <c r="E68" s="6">
        <f>SUM(E69:E71)</f>
        <v>12777.5</v>
      </c>
      <c r="F68" s="6">
        <f>F69+F70+F71+F72</f>
        <v>0</v>
      </c>
      <c r="G68" s="6">
        <f>G69+G70+G71+G72</f>
        <v>0</v>
      </c>
      <c r="H68" s="6">
        <f t="shared" si="3"/>
        <v>12777.5</v>
      </c>
      <c r="I68" s="62" t="s">
        <v>30</v>
      </c>
      <c r="J68" s="62" t="s">
        <v>52</v>
      </c>
      <c r="K68" s="13"/>
      <c r="M68" s="15"/>
      <c r="O68" s="16"/>
      <c r="P68" s="16"/>
      <c r="Q68" s="16"/>
      <c r="R68" s="16"/>
    </row>
    <row r="69" spans="1:18">
      <c r="A69" s="67"/>
      <c r="B69" s="54"/>
      <c r="C69" s="50" t="s">
        <v>130</v>
      </c>
      <c r="D69" s="63"/>
      <c r="E69" s="6">
        <v>0</v>
      </c>
      <c r="F69" s="6">
        <v>0</v>
      </c>
      <c r="G69" s="6">
        <v>0</v>
      </c>
      <c r="H69" s="6">
        <f t="shared" si="3"/>
        <v>0</v>
      </c>
      <c r="I69" s="62"/>
      <c r="J69" s="62"/>
      <c r="K69" s="13"/>
      <c r="M69" s="15"/>
      <c r="O69" s="16"/>
      <c r="P69" s="16"/>
      <c r="Q69" s="16"/>
      <c r="R69" s="16"/>
    </row>
    <row r="70" spans="1:18">
      <c r="A70" s="67"/>
      <c r="B70" s="54"/>
      <c r="C70" s="50" t="s">
        <v>131</v>
      </c>
      <c r="D70" s="63"/>
      <c r="E70" s="6">
        <v>0</v>
      </c>
      <c r="F70" s="6">
        <v>0</v>
      </c>
      <c r="G70" s="6">
        <v>0</v>
      </c>
      <c r="H70" s="6">
        <f t="shared" si="3"/>
        <v>0</v>
      </c>
      <c r="I70" s="62"/>
      <c r="J70" s="62"/>
      <c r="K70" s="13"/>
      <c r="M70" s="15"/>
      <c r="O70" s="16"/>
      <c r="P70" s="16"/>
      <c r="Q70" s="16"/>
      <c r="R70" s="16"/>
    </row>
    <row r="71" spans="1:18">
      <c r="A71" s="67"/>
      <c r="B71" s="54"/>
      <c r="C71" s="50" t="s">
        <v>132</v>
      </c>
      <c r="D71" s="63"/>
      <c r="E71" s="6">
        <v>12777.5</v>
      </c>
      <c r="F71" s="6">
        <v>0</v>
      </c>
      <c r="G71" s="6">
        <v>0</v>
      </c>
      <c r="H71" s="6">
        <f t="shared" si="3"/>
        <v>12777.5</v>
      </c>
      <c r="I71" s="62"/>
      <c r="J71" s="62"/>
      <c r="K71" s="13"/>
      <c r="M71" s="15"/>
      <c r="O71" s="16"/>
      <c r="P71" s="16"/>
      <c r="Q71" s="16"/>
      <c r="R71" s="16"/>
    </row>
    <row r="72" spans="1:18">
      <c r="A72" s="67"/>
      <c r="B72" s="54"/>
      <c r="C72" s="50" t="s">
        <v>133</v>
      </c>
      <c r="D72" s="63"/>
      <c r="E72" s="6">
        <v>0</v>
      </c>
      <c r="F72" s="6">
        <v>0</v>
      </c>
      <c r="G72" s="6">
        <v>0</v>
      </c>
      <c r="H72" s="6">
        <f t="shared" si="3"/>
        <v>0</v>
      </c>
      <c r="I72" s="62"/>
      <c r="J72" s="62"/>
      <c r="K72" s="13"/>
      <c r="M72" s="15"/>
      <c r="O72" s="16"/>
      <c r="P72" s="16"/>
      <c r="Q72" s="16"/>
      <c r="R72" s="16"/>
    </row>
    <row r="73" spans="1:18">
      <c r="A73" s="67" t="s">
        <v>67</v>
      </c>
      <c r="B73" s="54" t="s">
        <v>144</v>
      </c>
      <c r="C73" s="50" t="s">
        <v>7</v>
      </c>
      <c r="D73" s="63" t="s">
        <v>45</v>
      </c>
      <c r="E73" s="6">
        <f>SUM(E74:E76)</f>
        <v>71083.8</v>
      </c>
      <c r="F73" s="6">
        <f>F74+F75+F76+F77</f>
        <v>0</v>
      </c>
      <c r="G73" s="6">
        <f>G74+G75+G76+G77</f>
        <v>0</v>
      </c>
      <c r="H73" s="6">
        <f t="shared" si="3"/>
        <v>71083.8</v>
      </c>
      <c r="I73" s="62" t="s">
        <v>30</v>
      </c>
      <c r="J73" s="62" t="s">
        <v>52</v>
      </c>
      <c r="K73" s="13"/>
      <c r="M73" s="15"/>
      <c r="O73" s="16"/>
      <c r="P73" s="16"/>
      <c r="Q73" s="16"/>
      <c r="R73" s="16"/>
    </row>
    <row r="74" spans="1:18">
      <c r="A74" s="67"/>
      <c r="B74" s="54"/>
      <c r="C74" s="50" t="s">
        <v>130</v>
      </c>
      <c r="D74" s="63"/>
      <c r="E74" s="6">
        <v>53312.9</v>
      </c>
      <c r="F74" s="6">
        <v>0</v>
      </c>
      <c r="G74" s="6">
        <v>0</v>
      </c>
      <c r="H74" s="6">
        <f t="shared" si="3"/>
        <v>53312.9</v>
      </c>
      <c r="I74" s="62"/>
      <c r="J74" s="62"/>
      <c r="K74" s="13"/>
      <c r="M74" s="15"/>
      <c r="O74" s="16"/>
      <c r="P74" s="16"/>
      <c r="Q74" s="16"/>
      <c r="R74" s="16"/>
    </row>
    <row r="75" spans="1:18">
      <c r="A75" s="67"/>
      <c r="B75" s="54"/>
      <c r="C75" s="50" t="s">
        <v>131</v>
      </c>
      <c r="D75" s="63"/>
      <c r="E75" s="6">
        <v>3554.1</v>
      </c>
      <c r="F75" s="6">
        <v>0</v>
      </c>
      <c r="G75" s="6">
        <v>0</v>
      </c>
      <c r="H75" s="6">
        <f t="shared" si="3"/>
        <v>3554.1</v>
      </c>
      <c r="I75" s="62"/>
      <c r="J75" s="62"/>
      <c r="K75" s="13"/>
      <c r="M75" s="15"/>
      <c r="O75" s="16"/>
      <c r="P75" s="16"/>
      <c r="Q75" s="16"/>
      <c r="R75" s="16"/>
    </row>
    <row r="76" spans="1:18">
      <c r="A76" s="67"/>
      <c r="B76" s="54"/>
      <c r="C76" s="50" t="s">
        <v>132</v>
      </c>
      <c r="D76" s="63"/>
      <c r="E76" s="6">
        <v>14216.8</v>
      </c>
      <c r="F76" s="6">
        <v>0</v>
      </c>
      <c r="G76" s="6">
        <v>0</v>
      </c>
      <c r="H76" s="6">
        <f t="shared" si="3"/>
        <v>14216.8</v>
      </c>
      <c r="I76" s="62"/>
      <c r="J76" s="62"/>
      <c r="K76" s="13"/>
      <c r="M76" s="15"/>
      <c r="O76" s="16"/>
      <c r="P76" s="16"/>
      <c r="Q76" s="16"/>
      <c r="R76" s="16"/>
    </row>
    <row r="77" spans="1:18">
      <c r="A77" s="67"/>
      <c r="B77" s="54"/>
      <c r="C77" s="50" t="s">
        <v>133</v>
      </c>
      <c r="D77" s="63"/>
      <c r="E77" s="6">
        <v>0</v>
      </c>
      <c r="F77" s="6">
        <v>0</v>
      </c>
      <c r="G77" s="6">
        <v>0</v>
      </c>
      <c r="H77" s="6">
        <f t="shared" si="3"/>
        <v>0</v>
      </c>
      <c r="I77" s="62"/>
      <c r="J77" s="62"/>
      <c r="K77" s="13"/>
      <c r="M77" s="15"/>
      <c r="O77" s="16"/>
      <c r="P77" s="16"/>
      <c r="Q77" s="16"/>
      <c r="R77" s="16"/>
    </row>
    <row r="78" spans="1:18">
      <c r="A78" s="67" t="s">
        <v>68</v>
      </c>
      <c r="B78" s="54" t="s">
        <v>39</v>
      </c>
      <c r="C78" s="50" t="s">
        <v>7</v>
      </c>
      <c r="D78" s="63" t="s">
        <v>45</v>
      </c>
      <c r="E78" s="6">
        <f>SUM(E79:E81)</f>
        <v>44259.399999999994</v>
      </c>
      <c r="F78" s="6">
        <f>SUM(F79:F81)</f>
        <v>44259.399999999994</v>
      </c>
      <c r="G78" s="6">
        <f>G79+G80+G81+G82</f>
        <v>0</v>
      </c>
      <c r="H78" s="6">
        <f t="shared" si="3"/>
        <v>88518.799999999988</v>
      </c>
      <c r="I78" s="62" t="s">
        <v>30</v>
      </c>
      <c r="J78" s="62" t="s">
        <v>52</v>
      </c>
      <c r="K78" s="13"/>
      <c r="M78" s="15"/>
      <c r="O78" s="16"/>
      <c r="P78" s="16"/>
      <c r="Q78" s="16"/>
      <c r="R78" s="16"/>
    </row>
    <row r="79" spans="1:18">
      <c r="A79" s="67"/>
      <c r="B79" s="54"/>
      <c r="C79" s="50" t="s">
        <v>130</v>
      </c>
      <c r="D79" s="63"/>
      <c r="E79" s="6">
        <v>33194.6</v>
      </c>
      <c r="F79" s="6">
        <v>33194.6</v>
      </c>
      <c r="G79" s="6">
        <v>0</v>
      </c>
      <c r="H79" s="6">
        <f t="shared" si="3"/>
        <v>66389.2</v>
      </c>
      <c r="I79" s="62"/>
      <c r="J79" s="62"/>
      <c r="K79" s="13"/>
      <c r="M79" s="15"/>
      <c r="O79" s="16"/>
      <c r="P79" s="16"/>
      <c r="Q79" s="16"/>
      <c r="R79" s="16"/>
    </row>
    <row r="80" spans="1:18">
      <c r="A80" s="67"/>
      <c r="B80" s="54"/>
      <c r="C80" s="50" t="s">
        <v>131</v>
      </c>
      <c r="D80" s="63"/>
      <c r="E80" s="6">
        <v>2213</v>
      </c>
      <c r="F80" s="6">
        <v>2213</v>
      </c>
      <c r="G80" s="6">
        <v>0</v>
      </c>
      <c r="H80" s="6">
        <f t="shared" si="3"/>
        <v>4426</v>
      </c>
      <c r="I80" s="62"/>
      <c r="J80" s="62"/>
      <c r="K80" s="13"/>
      <c r="M80" s="15"/>
      <c r="O80" s="16"/>
      <c r="P80" s="16"/>
      <c r="Q80" s="16"/>
      <c r="R80" s="16"/>
    </row>
    <row r="81" spans="1:18">
      <c r="A81" s="67"/>
      <c r="B81" s="54"/>
      <c r="C81" s="50" t="s">
        <v>132</v>
      </c>
      <c r="D81" s="63"/>
      <c r="E81" s="6">
        <v>8851.7999999999993</v>
      </c>
      <c r="F81" s="6">
        <v>8851.7999999999993</v>
      </c>
      <c r="G81" s="6">
        <v>0</v>
      </c>
      <c r="H81" s="6">
        <f t="shared" si="3"/>
        <v>17703.599999999999</v>
      </c>
      <c r="I81" s="62"/>
      <c r="J81" s="62"/>
      <c r="K81" s="13"/>
      <c r="M81" s="15"/>
      <c r="O81" s="16"/>
      <c r="P81" s="16"/>
      <c r="Q81" s="16"/>
      <c r="R81" s="16"/>
    </row>
    <row r="82" spans="1:18">
      <c r="A82" s="67"/>
      <c r="B82" s="54"/>
      <c r="C82" s="50" t="s">
        <v>133</v>
      </c>
      <c r="D82" s="63"/>
      <c r="E82" s="6">
        <v>0</v>
      </c>
      <c r="F82" s="6">
        <v>0</v>
      </c>
      <c r="G82" s="6">
        <v>0</v>
      </c>
      <c r="H82" s="6">
        <f t="shared" si="3"/>
        <v>0</v>
      </c>
      <c r="I82" s="62"/>
      <c r="J82" s="62"/>
      <c r="K82" s="13"/>
      <c r="M82" s="15"/>
      <c r="O82" s="16"/>
      <c r="P82" s="16"/>
      <c r="Q82" s="16"/>
      <c r="R82" s="16"/>
    </row>
    <row r="83" spans="1:18" ht="20.25" customHeight="1">
      <c r="A83" s="67" t="s">
        <v>69</v>
      </c>
      <c r="B83" s="54" t="s">
        <v>150</v>
      </c>
      <c r="C83" s="50" t="s">
        <v>7</v>
      </c>
      <c r="D83" s="63" t="s">
        <v>45</v>
      </c>
      <c r="E83" s="6">
        <f>SUM(E84:E86)</f>
        <v>9492</v>
      </c>
      <c r="F83" s="6">
        <f>F84+F85+F86+F87</f>
        <v>0</v>
      </c>
      <c r="G83" s="6">
        <f>G84+G85+G86+G87</f>
        <v>0</v>
      </c>
      <c r="H83" s="6">
        <f t="shared" si="3"/>
        <v>9492</v>
      </c>
      <c r="I83" s="62" t="s">
        <v>32</v>
      </c>
      <c r="J83" s="62" t="s">
        <v>52</v>
      </c>
      <c r="K83" s="13"/>
      <c r="M83" s="15"/>
      <c r="O83" s="16"/>
      <c r="P83" s="16"/>
      <c r="Q83" s="16"/>
      <c r="R83" s="16"/>
    </row>
    <row r="84" spans="1:18" ht="20.25" customHeight="1">
      <c r="A84" s="67"/>
      <c r="B84" s="54"/>
      <c r="C84" s="50" t="s">
        <v>130</v>
      </c>
      <c r="D84" s="63"/>
      <c r="E84" s="6">
        <v>0</v>
      </c>
      <c r="F84" s="6">
        <v>0</v>
      </c>
      <c r="G84" s="6">
        <v>0</v>
      </c>
      <c r="H84" s="6">
        <f t="shared" si="3"/>
        <v>0</v>
      </c>
      <c r="I84" s="62"/>
      <c r="J84" s="62"/>
      <c r="K84" s="13"/>
      <c r="M84" s="15"/>
      <c r="O84" s="16"/>
      <c r="P84" s="16"/>
      <c r="Q84" s="16"/>
      <c r="R84" s="16"/>
    </row>
    <row r="85" spans="1:18" ht="20.25" customHeight="1">
      <c r="A85" s="67"/>
      <c r="B85" s="54"/>
      <c r="C85" s="50" t="s">
        <v>131</v>
      </c>
      <c r="D85" s="63"/>
      <c r="E85" s="6">
        <v>0</v>
      </c>
      <c r="F85" s="6">
        <v>0</v>
      </c>
      <c r="G85" s="6">
        <v>0</v>
      </c>
      <c r="H85" s="6">
        <f t="shared" si="3"/>
        <v>0</v>
      </c>
      <c r="I85" s="62"/>
      <c r="J85" s="62"/>
      <c r="K85" s="13"/>
      <c r="M85" s="15"/>
      <c r="O85" s="16"/>
      <c r="P85" s="16"/>
      <c r="Q85" s="16"/>
      <c r="R85" s="16"/>
    </row>
    <row r="86" spans="1:18" ht="20.25" customHeight="1">
      <c r="A86" s="67"/>
      <c r="B86" s="54"/>
      <c r="C86" s="50" t="s">
        <v>132</v>
      </c>
      <c r="D86" s="63"/>
      <c r="E86" s="6">
        <v>9492</v>
      </c>
      <c r="F86" s="6">
        <v>0</v>
      </c>
      <c r="G86" s="6">
        <v>0</v>
      </c>
      <c r="H86" s="6">
        <f t="shared" si="3"/>
        <v>9492</v>
      </c>
      <c r="I86" s="62"/>
      <c r="J86" s="62"/>
      <c r="K86" s="13"/>
      <c r="M86" s="15"/>
      <c r="O86" s="16"/>
      <c r="P86" s="16"/>
      <c r="Q86" s="16"/>
      <c r="R86" s="16"/>
    </row>
    <row r="87" spans="1:18" ht="20.25" customHeight="1">
      <c r="A87" s="67"/>
      <c r="B87" s="54"/>
      <c r="C87" s="50" t="s">
        <v>133</v>
      </c>
      <c r="D87" s="63"/>
      <c r="E87" s="6">
        <v>0</v>
      </c>
      <c r="F87" s="6">
        <v>0</v>
      </c>
      <c r="G87" s="6">
        <v>0</v>
      </c>
      <c r="H87" s="6">
        <f t="shared" si="3"/>
        <v>0</v>
      </c>
      <c r="I87" s="62"/>
      <c r="J87" s="62"/>
      <c r="K87" s="13"/>
      <c r="M87" s="15"/>
      <c r="O87" s="16"/>
      <c r="P87" s="16"/>
      <c r="Q87" s="16"/>
      <c r="R87" s="16"/>
    </row>
    <row r="88" spans="1:18">
      <c r="A88" s="67" t="s">
        <v>70</v>
      </c>
      <c r="B88" s="54" t="s">
        <v>129</v>
      </c>
      <c r="C88" s="50" t="s">
        <v>7</v>
      </c>
      <c r="D88" s="63" t="s">
        <v>45</v>
      </c>
      <c r="E88" s="6">
        <f>SUM(E89:E91)</f>
        <v>20816.900000000001</v>
      </c>
      <c r="F88" s="6">
        <f>F89+F90+F91+F92</f>
        <v>0</v>
      </c>
      <c r="G88" s="6">
        <v>0</v>
      </c>
      <c r="H88" s="6">
        <f t="shared" si="3"/>
        <v>20816.900000000001</v>
      </c>
      <c r="I88" s="62" t="s">
        <v>30</v>
      </c>
      <c r="J88" s="62" t="s">
        <v>52</v>
      </c>
      <c r="K88" s="13"/>
      <c r="M88" s="15"/>
      <c r="O88" s="16"/>
      <c r="P88" s="16"/>
      <c r="Q88" s="16"/>
      <c r="R88" s="16"/>
    </row>
    <row r="89" spans="1:18">
      <c r="A89" s="67"/>
      <c r="B89" s="54"/>
      <c r="C89" s="50" t="s">
        <v>130</v>
      </c>
      <c r="D89" s="63"/>
      <c r="E89" s="6">
        <v>0</v>
      </c>
      <c r="F89" s="6">
        <v>0</v>
      </c>
      <c r="G89" s="6">
        <v>0</v>
      </c>
      <c r="H89" s="6">
        <f t="shared" si="3"/>
        <v>0</v>
      </c>
      <c r="I89" s="62"/>
      <c r="J89" s="62"/>
      <c r="K89" s="13"/>
      <c r="M89" s="15"/>
      <c r="O89" s="16"/>
      <c r="P89" s="16"/>
      <c r="Q89" s="16"/>
      <c r="R89" s="16"/>
    </row>
    <row r="90" spans="1:18">
      <c r="A90" s="67"/>
      <c r="B90" s="54"/>
      <c r="C90" s="50" t="s">
        <v>131</v>
      </c>
      <c r="D90" s="63"/>
      <c r="E90" s="6">
        <v>0</v>
      </c>
      <c r="F90" s="6">
        <v>0</v>
      </c>
      <c r="G90" s="6">
        <v>0</v>
      </c>
      <c r="H90" s="6">
        <f t="shared" si="3"/>
        <v>0</v>
      </c>
      <c r="I90" s="62"/>
      <c r="J90" s="62"/>
      <c r="K90" s="13"/>
      <c r="M90" s="15"/>
      <c r="O90" s="16"/>
      <c r="P90" s="16"/>
      <c r="Q90" s="16"/>
      <c r="R90" s="16"/>
    </row>
    <row r="91" spans="1:18">
      <c r="A91" s="67"/>
      <c r="B91" s="54"/>
      <c r="C91" s="50" t="s">
        <v>132</v>
      </c>
      <c r="D91" s="63"/>
      <c r="E91" s="6">
        <v>20816.900000000001</v>
      </c>
      <c r="F91" s="6">
        <v>0</v>
      </c>
      <c r="G91" s="6">
        <v>0</v>
      </c>
      <c r="H91" s="6">
        <f t="shared" si="3"/>
        <v>20816.900000000001</v>
      </c>
      <c r="I91" s="62"/>
      <c r="J91" s="62"/>
      <c r="K91" s="13"/>
      <c r="M91" s="15"/>
      <c r="O91" s="16"/>
      <c r="P91" s="16"/>
      <c r="Q91" s="16"/>
      <c r="R91" s="16"/>
    </row>
    <row r="92" spans="1:18">
      <c r="A92" s="67"/>
      <c r="B92" s="54"/>
      <c r="C92" s="50" t="s">
        <v>133</v>
      </c>
      <c r="D92" s="63"/>
      <c r="E92" s="6">
        <v>0</v>
      </c>
      <c r="F92" s="6">
        <v>0</v>
      </c>
      <c r="G92" s="6">
        <v>0</v>
      </c>
      <c r="H92" s="6">
        <f t="shared" si="3"/>
        <v>0</v>
      </c>
      <c r="I92" s="62"/>
      <c r="J92" s="62"/>
      <c r="K92" s="13"/>
      <c r="M92" s="15"/>
      <c r="O92" s="16"/>
      <c r="P92" s="16"/>
      <c r="Q92" s="16"/>
      <c r="R92" s="16"/>
    </row>
    <row r="93" spans="1:18">
      <c r="A93" s="67" t="s">
        <v>71</v>
      </c>
      <c r="B93" s="54" t="s">
        <v>103</v>
      </c>
      <c r="C93" s="50" t="s">
        <v>7</v>
      </c>
      <c r="D93" s="63" t="s">
        <v>45</v>
      </c>
      <c r="E93" s="6">
        <f>SUM(E94:E96)</f>
        <v>1078.0999999999999</v>
      </c>
      <c r="F93" s="6">
        <f>F94+F95+F96+F97</f>
        <v>0</v>
      </c>
      <c r="G93" s="6">
        <v>0</v>
      </c>
      <c r="H93" s="6">
        <f t="shared" si="3"/>
        <v>1078.0999999999999</v>
      </c>
      <c r="I93" s="62" t="s">
        <v>30</v>
      </c>
      <c r="J93" s="62" t="s">
        <v>52</v>
      </c>
      <c r="K93" s="13"/>
      <c r="M93" s="15"/>
      <c r="O93" s="16"/>
      <c r="P93" s="16"/>
      <c r="Q93" s="16"/>
      <c r="R93" s="16"/>
    </row>
    <row r="94" spans="1:18">
      <c r="A94" s="67"/>
      <c r="B94" s="54"/>
      <c r="C94" s="50" t="s">
        <v>130</v>
      </c>
      <c r="D94" s="63"/>
      <c r="E94" s="6">
        <v>0</v>
      </c>
      <c r="F94" s="6">
        <v>0</v>
      </c>
      <c r="G94" s="6">
        <v>0</v>
      </c>
      <c r="H94" s="6">
        <f t="shared" si="3"/>
        <v>0</v>
      </c>
      <c r="I94" s="62"/>
      <c r="J94" s="62"/>
      <c r="K94" s="13"/>
      <c r="M94" s="15"/>
      <c r="O94" s="16"/>
      <c r="P94" s="16"/>
      <c r="Q94" s="16"/>
      <c r="R94" s="16"/>
    </row>
    <row r="95" spans="1:18">
      <c r="A95" s="67"/>
      <c r="B95" s="54"/>
      <c r="C95" s="50" t="s">
        <v>131</v>
      </c>
      <c r="D95" s="63"/>
      <c r="E95" s="6">
        <v>0</v>
      </c>
      <c r="F95" s="6">
        <v>0</v>
      </c>
      <c r="G95" s="6">
        <v>0</v>
      </c>
      <c r="H95" s="6">
        <f t="shared" si="3"/>
        <v>0</v>
      </c>
      <c r="I95" s="62"/>
      <c r="J95" s="62"/>
      <c r="K95" s="13"/>
      <c r="M95" s="15"/>
      <c r="O95" s="16"/>
      <c r="P95" s="16"/>
      <c r="Q95" s="16"/>
      <c r="R95" s="16"/>
    </row>
    <row r="96" spans="1:18">
      <c r="A96" s="67"/>
      <c r="B96" s="54"/>
      <c r="C96" s="50" t="s">
        <v>132</v>
      </c>
      <c r="D96" s="63"/>
      <c r="E96" s="6">
        <v>1078.0999999999999</v>
      </c>
      <c r="F96" s="6">
        <v>0</v>
      </c>
      <c r="G96" s="6">
        <v>0</v>
      </c>
      <c r="H96" s="6">
        <f t="shared" si="3"/>
        <v>1078.0999999999999</v>
      </c>
      <c r="I96" s="62"/>
      <c r="J96" s="62"/>
      <c r="K96" s="13"/>
      <c r="M96" s="15"/>
      <c r="O96" s="16"/>
      <c r="P96" s="16"/>
      <c r="Q96" s="16"/>
      <c r="R96" s="16"/>
    </row>
    <row r="97" spans="1:18">
      <c r="A97" s="67"/>
      <c r="B97" s="54"/>
      <c r="C97" s="50" t="s">
        <v>133</v>
      </c>
      <c r="D97" s="63"/>
      <c r="E97" s="6">
        <v>0</v>
      </c>
      <c r="F97" s="6">
        <v>0</v>
      </c>
      <c r="G97" s="6">
        <v>0</v>
      </c>
      <c r="H97" s="6">
        <f t="shared" si="3"/>
        <v>0</v>
      </c>
      <c r="I97" s="62"/>
      <c r="J97" s="62"/>
      <c r="K97" s="13"/>
      <c r="M97" s="15"/>
      <c r="O97" s="16"/>
      <c r="P97" s="16"/>
      <c r="Q97" s="16"/>
      <c r="R97" s="16"/>
    </row>
    <row r="98" spans="1:18">
      <c r="A98" s="67" t="s">
        <v>72</v>
      </c>
      <c r="B98" s="54" t="s">
        <v>145</v>
      </c>
      <c r="C98" s="50" t="s">
        <v>7</v>
      </c>
      <c r="D98" s="63" t="s">
        <v>45</v>
      </c>
      <c r="E98" s="6">
        <f>E99+E100+E101</f>
        <v>46371.200000000004</v>
      </c>
      <c r="F98" s="6">
        <f>F99+F100+F101+F102</f>
        <v>0</v>
      </c>
      <c r="G98" s="6">
        <f>G99+G100+G101+G102</f>
        <v>0</v>
      </c>
      <c r="H98" s="6">
        <f t="shared" si="3"/>
        <v>46371.200000000004</v>
      </c>
      <c r="I98" s="62" t="s">
        <v>30</v>
      </c>
      <c r="J98" s="62" t="s">
        <v>52</v>
      </c>
      <c r="K98" s="13"/>
      <c r="M98" s="15"/>
      <c r="O98" s="16"/>
      <c r="P98" s="16"/>
      <c r="Q98" s="16"/>
      <c r="R98" s="16"/>
    </row>
    <row r="99" spans="1:18">
      <c r="A99" s="67"/>
      <c r="B99" s="54"/>
      <c r="C99" s="50" t="s">
        <v>130</v>
      </c>
      <c r="D99" s="63"/>
      <c r="E99" s="6">
        <v>41327.1</v>
      </c>
      <c r="F99" s="6">
        <v>0</v>
      </c>
      <c r="G99" s="6">
        <v>0</v>
      </c>
      <c r="H99" s="6">
        <f t="shared" si="3"/>
        <v>41327.1</v>
      </c>
      <c r="I99" s="62"/>
      <c r="J99" s="62"/>
      <c r="K99" s="13"/>
      <c r="M99" s="15"/>
      <c r="O99" s="16"/>
      <c r="P99" s="16"/>
      <c r="Q99" s="16"/>
      <c r="R99" s="16"/>
    </row>
    <row r="100" spans="1:18">
      <c r="A100" s="67"/>
      <c r="B100" s="54"/>
      <c r="C100" s="50" t="s">
        <v>131</v>
      </c>
      <c r="D100" s="63"/>
      <c r="E100" s="6">
        <v>1008.8</v>
      </c>
      <c r="F100" s="6">
        <v>0</v>
      </c>
      <c r="G100" s="6">
        <v>0</v>
      </c>
      <c r="H100" s="6">
        <f t="shared" si="3"/>
        <v>1008.8</v>
      </c>
      <c r="I100" s="62"/>
      <c r="J100" s="62"/>
      <c r="K100" s="13"/>
      <c r="M100" s="15"/>
      <c r="O100" s="16"/>
      <c r="P100" s="16"/>
      <c r="Q100" s="16"/>
      <c r="R100" s="16"/>
    </row>
    <row r="101" spans="1:18">
      <c r="A101" s="67"/>
      <c r="B101" s="54"/>
      <c r="C101" s="50" t="s">
        <v>132</v>
      </c>
      <c r="D101" s="63"/>
      <c r="E101" s="6">
        <v>4035.3</v>
      </c>
      <c r="F101" s="6">
        <v>0</v>
      </c>
      <c r="G101" s="6">
        <v>0</v>
      </c>
      <c r="H101" s="6">
        <f t="shared" si="3"/>
        <v>4035.3</v>
      </c>
      <c r="I101" s="62"/>
      <c r="J101" s="62"/>
      <c r="K101" s="13"/>
      <c r="M101" s="15"/>
      <c r="O101" s="16"/>
      <c r="P101" s="16"/>
      <c r="Q101" s="16"/>
      <c r="R101" s="16"/>
    </row>
    <row r="102" spans="1:18">
      <c r="A102" s="67"/>
      <c r="B102" s="54"/>
      <c r="C102" s="50" t="s">
        <v>133</v>
      </c>
      <c r="D102" s="63"/>
      <c r="E102" s="6">
        <v>0</v>
      </c>
      <c r="F102" s="6">
        <v>0</v>
      </c>
      <c r="G102" s="6">
        <v>0</v>
      </c>
      <c r="H102" s="6">
        <f t="shared" si="3"/>
        <v>0</v>
      </c>
      <c r="I102" s="62"/>
      <c r="J102" s="62"/>
      <c r="K102" s="13"/>
      <c r="M102" s="15"/>
      <c r="O102" s="16"/>
      <c r="P102" s="16"/>
      <c r="Q102" s="16"/>
      <c r="R102" s="16"/>
    </row>
    <row r="103" spans="1:18">
      <c r="A103" s="67" t="s">
        <v>91</v>
      </c>
      <c r="B103" s="54" t="s">
        <v>27</v>
      </c>
      <c r="C103" s="50" t="s">
        <v>7</v>
      </c>
      <c r="D103" s="63" t="s">
        <v>45</v>
      </c>
      <c r="E103" s="6">
        <f>SUM(E104:E106)</f>
        <v>61635.799999999996</v>
      </c>
      <c r="F103" s="6">
        <f>F104+F105+F106+F107</f>
        <v>0</v>
      </c>
      <c r="G103" s="6">
        <f>G104+G105+G106+G107</f>
        <v>0</v>
      </c>
      <c r="H103" s="6">
        <f t="shared" ref="H103:H166" si="4">SUM(E103:G103)</f>
        <v>61635.799999999996</v>
      </c>
      <c r="I103" s="62" t="s">
        <v>30</v>
      </c>
      <c r="J103" s="62" t="s">
        <v>52</v>
      </c>
      <c r="K103" s="40"/>
      <c r="L103" s="16"/>
      <c r="M103" s="15"/>
      <c r="N103" s="16"/>
      <c r="O103" s="16"/>
      <c r="P103" s="16"/>
      <c r="Q103" s="16"/>
      <c r="R103" s="16"/>
    </row>
    <row r="104" spans="1:18">
      <c r="A104" s="67"/>
      <c r="B104" s="54"/>
      <c r="C104" s="50" t="s">
        <v>130</v>
      </c>
      <c r="D104" s="63"/>
      <c r="E104" s="6">
        <v>49740</v>
      </c>
      <c r="F104" s="6">
        <v>0</v>
      </c>
      <c r="G104" s="6">
        <v>0</v>
      </c>
      <c r="H104" s="6">
        <f t="shared" si="4"/>
        <v>49740</v>
      </c>
      <c r="I104" s="62"/>
      <c r="J104" s="62"/>
      <c r="K104" s="40"/>
      <c r="L104" s="16"/>
      <c r="M104" s="15"/>
      <c r="N104" s="16"/>
      <c r="O104" s="16"/>
      <c r="P104" s="16"/>
      <c r="Q104" s="16"/>
      <c r="R104" s="16"/>
    </row>
    <row r="105" spans="1:18">
      <c r="A105" s="67"/>
      <c r="B105" s="54"/>
      <c r="C105" s="50" t="s">
        <v>131</v>
      </c>
      <c r="D105" s="63"/>
      <c r="E105" s="6">
        <v>2379.1999999999998</v>
      </c>
      <c r="F105" s="6">
        <v>0</v>
      </c>
      <c r="G105" s="6">
        <v>0</v>
      </c>
      <c r="H105" s="6">
        <f t="shared" si="4"/>
        <v>2379.1999999999998</v>
      </c>
      <c r="I105" s="62"/>
      <c r="J105" s="62"/>
      <c r="L105" s="16"/>
      <c r="M105" s="15"/>
      <c r="N105" s="16"/>
      <c r="O105" s="16"/>
      <c r="P105" s="16"/>
      <c r="Q105" s="16"/>
      <c r="R105" s="16"/>
    </row>
    <row r="106" spans="1:18">
      <c r="A106" s="67"/>
      <c r="B106" s="54"/>
      <c r="C106" s="50" t="s">
        <v>132</v>
      </c>
      <c r="D106" s="63"/>
      <c r="E106" s="6">
        <v>9516.6</v>
      </c>
      <c r="F106" s="6">
        <v>0</v>
      </c>
      <c r="G106" s="6">
        <v>0</v>
      </c>
      <c r="H106" s="6">
        <f t="shared" si="4"/>
        <v>9516.6</v>
      </c>
      <c r="I106" s="62"/>
      <c r="J106" s="62"/>
      <c r="K106" s="40"/>
      <c r="L106" s="16"/>
      <c r="M106" s="15"/>
      <c r="N106" s="16"/>
      <c r="O106" s="16"/>
      <c r="P106" s="16"/>
      <c r="Q106" s="16"/>
      <c r="R106" s="16"/>
    </row>
    <row r="107" spans="1:18">
      <c r="A107" s="67"/>
      <c r="B107" s="54"/>
      <c r="C107" s="50" t="s">
        <v>133</v>
      </c>
      <c r="D107" s="63"/>
      <c r="E107" s="6">
        <v>0</v>
      </c>
      <c r="F107" s="6">
        <v>0</v>
      </c>
      <c r="G107" s="6">
        <v>0</v>
      </c>
      <c r="H107" s="6">
        <f t="shared" si="4"/>
        <v>0</v>
      </c>
      <c r="I107" s="62"/>
      <c r="J107" s="62"/>
      <c r="L107" s="16"/>
      <c r="M107" s="15"/>
      <c r="N107" s="16"/>
      <c r="O107" s="16"/>
      <c r="P107" s="16"/>
      <c r="Q107" s="16"/>
      <c r="R107" s="16"/>
    </row>
    <row r="108" spans="1:18" ht="27" customHeight="1">
      <c r="A108" s="67" t="s">
        <v>124</v>
      </c>
      <c r="B108" s="54" t="s">
        <v>110</v>
      </c>
      <c r="C108" s="50" t="s">
        <v>7</v>
      </c>
      <c r="D108" s="63" t="s">
        <v>45</v>
      </c>
      <c r="E108" s="6">
        <f>E109+E110+E111</f>
        <v>5886.5</v>
      </c>
      <c r="F108" s="6">
        <f>F109+F110+F111+F112</f>
        <v>0</v>
      </c>
      <c r="G108" s="6">
        <f>G109+G110+G111+G112</f>
        <v>0</v>
      </c>
      <c r="H108" s="6">
        <f t="shared" si="4"/>
        <v>5886.5</v>
      </c>
      <c r="I108" s="62" t="s">
        <v>30</v>
      </c>
      <c r="J108" s="62" t="s">
        <v>52</v>
      </c>
      <c r="K108" s="40"/>
      <c r="L108" s="16"/>
      <c r="M108" s="15"/>
      <c r="N108" s="16"/>
      <c r="O108" s="16"/>
      <c r="P108" s="16"/>
      <c r="Q108" s="16"/>
      <c r="R108" s="16"/>
    </row>
    <row r="109" spans="1:18" ht="27" customHeight="1">
      <c r="A109" s="67"/>
      <c r="B109" s="54"/>
      <c r="C109" s="50" t="s">
        <v>130</v>
      </c>
      <c r="D109" s="63"/>
      <c r="E109" s="6">
        <v>0</v>
      </c>
      <c r="F109" s="6">
        <v>0</v>
      </c>
      <c r="G109" s="6">
        <v>0</v>
      </c>
      <c r="H109" s="6">
        <f t="shared" si="4"/>
        <v>0</v>
      </c>
      <c r="I109" s="62"/>
      <c r="J109" s="62"/>
      <c r="K109" s="40"/>
      <c r="L109" s="16"/>
      <c r="M109" s="15"/>
      <c r="N109" s="16"/>
      <c r="O109" s="16"/>
      <c r="P109" s="16"/>
      <c r="Q109" s="16"/>
      <c r="R109" s="16"/>
    </row>
    <row r="110" spans="1:18" ht="27" customHeight="1">
      <c r="A110" s="67"/>
      <c r="B110" s="54"/>
      <c r="C110" s="50" t="s">
        <v>131</v>
      </c>
      <c r="D110" s="63"/>
      <c r="E110" s="6">
        <v>0</v>
      </c>
      <c r="F110" s="6">
        <v>0</v>
      </c>
      <c r="G110" s="6">
        <v>0</v>
      </c>
      <c r="H110" s="6">
        <f t="shared" si="4"/>
        <v>0</v>
      </c>
      <c r="I110" s="62"/>
      <c r="J110" s="62"/>
      <c r="L110" s="16"/>
      <c r="M110" s="15"/>
      <c r="N110" s="16"/>
      <c r="O110" s="16"/>
      <c r="P110" s="16"/>
      <c r="Q110" s="16"/>
      <c r="R110" s="16"/>
    </row>
    <row r="111" spans="1:18" ht="27" customHeight="1">
      <c r="A111" s="67"/>
      <c r="B111" s="54"/>
      <c r="C111" s="50" t="s">
        <v>132</v>
      </c>
      <c r="D111" s="63"/>
      <c r="E111" s="6">
        <v>5886.5</v>
      </c>
      <c r="F111" s="6">
        <v>0</v>
      </c>
      <c r="G111" s="6">
        <v>0</v>
      </c>
      <c r="H111" s="6">
        <f t="shared" si="4"/>
        <v>5886.5</v>
      </c>
      <c r="I111" s="62"/>
      <c r="J111" s="62"/>
      <c r="K111" s="40"/>
      <c r="L111" s="16"/>
      <c r="M111" s="15"/>
      <c r="N111" s="16"/>
      <c r="O111" s="16"/>
      <c r="P111" s="16"/>
      <c r="Q111" s="16"/>
      <c r="R111" s="16"/>
    </row>
    <row r="112" spans="1:18" ht="27" customHeight="1">
      <c r="A112" s="67"/>
      <c r="B112" s="54"/>
      <c r="C112" s="50" t="s">
        <v>133</v>
      </c>
      <c r="D112" s="63"/>
      <c r="E112" s="6">
        <v>0</v>
      </c>
      <c r="F112" s="6">
        <v>0</v>
      </c>
      <c r="G112" s="6">
        <v>0</v>
      </c>
      <c r="H112" s="6">
        <f t="shared" si="4"/>
        <v>0</v>
      </c>
      <c r="I112" s="62"/>
      <c r="J112" s="62"/>
      <c r="L112" s="16"/>
      <c r="M112" s="15"/>
      <c r="N112" s="16"/>
      <c r="O112" s="16"/>
      <c r="P112" s="16"/>
      <c r="Q112" s="16"/>
      <c r="R112" s="16"/>
    </row>
    <row r="113" spans="1:18">
      <c r="A113" s="67" t="s">
        <v>73</v>
      </c>
      <c r="B113" s="54" t="s">
        <v>49</v>
      </c>
      <c r="C113" s="50" t="s">
        <v>7</v>
      </c>
      <c r="D113" s="63" t="s">
        <v>45</v>
      </c>
      <c r="E113" s="6">
        <f>SUM(E114:E116)</f>
        <v>6872.6</v>
      </c>
      <c r="F113" s="6">
        <f>F114+F115+F116+F117</f>
        <v>0</v>
      </c>
      <c r="G113" s="6">
        <f>G114+G115+G116+G117</f>
        <v>0</v>
      </c>
      <c r="H113" s="6">
        <f t="shared" si="4"/>
        <v>6872.6</v>
      </c>
      <c r="I113" s="62" t="s">
        <v>29</v>
      </c>
      <c r="J113" s="62" t="s">
        <v>52</v>
      </c>
      <c r="K113" s="13"/>
      <c r="M113" s="15"/>
      <c r="O113" s="16"/>
      <c r="P113" s="16"/>
      <c r="Q113" s="16"/>
      <c r="R113" s="16"/>
    </row>
    <row r="114" spans="1:18">
      <c r="A114" s="67"/>
      <c r="B114" s="54"/>
      <c r="C114" s="50" t="s">
        <v>130</v>
      </c>
      <c r="D114" s="63"/>
      <c r="E114" s="6">
        <v>0</v>
      </c>
      <c r="F114" s="6">
        <v>0</v>
      </c>
      <c r="G114" s="6">
        <v>0</v>
      </c>
      <c r="H114" s="6">
        <f t="shared" si="4"/>
        <v>0</v>
      </c>
      <c r="I114" s="62"/>
      <c r="J114" s="62"/>
      <c r="K114" s="13"/>
      <c r="M114" s="15"/>
      <c r="O114" s="16"/>
      <c r="P114" s="16"/>
      <c r="Q114" s="16"/>
      <c r="R114" s="16"/>
    </row>
    <row r="115" spans="1:18">
      <c r="A115" s="67"/>
      <c r="B115" s="54"/>
      <c r="C115" s="50" t="s">
        <v>131</v>
      </c>
      <c r="D115" s="63"/>
      <c r="E115" s="6">
        <v>0</v>
      </c>
      <c r="F115" s="6">
        <v>0</v>
      </c>
      <c r="G115" s="6">
        <v>0</v>
      </c>
      <c r="H115" s="6">
        <f t="shared" si="4"/>
        <v>0</v>
      </c>
      <c r="I115" s="62"/>
      <c r="J115" s="62"/>
      <c r="K115" s="13"/>
      <c r="M115" s="15"/>
      <c r="O115" s="16"/>
      <c r="P115" s="16"/>
      <c r="Q115" s="16"/>
      <c r="R115" s="16"/>
    </row>
    <row r="116" spans="1:18">
      <c r="A116" s="67"/>
      <c r="B116" s="54"/>
      <c r="C116" s="50" t="s">
        <v>132</v>
      </c>
      <c r="D116" s="63"/>
      <c r="E116" s="6">
        <v>6872.6</v>
      </c>
      <c r="F116" s="6">
        <v>0</v>
      </c>
      <c r="G116" s="6">
        <v>0</v>
      </c>
      <c r="H116" s="6">
        <f t="shared" si="4"/>
        <v>6872.6</v>
      </c>
      <c r="I116" s="62"/>
      <c r="J116" s="62"/>
      <c r="K116" s="13"/>
      <c r="M116" s="15"/>
      <c r="O116" s="16"/>
      <c r="P116" s="16"/>
      <c r="Q116" s="16"/>
      <c r="R116" s="16"/>
    </row>
    <row r="117" spans="1:18">
      <c r="A117" s="67"/>
      <c r="B117" s="54"/>
      <c r="C117" s="50" t="s">
        <v>133</v>
      </c>
      <c r="D117" s="63"/>
      <c r="E117" s="6">
        <v>0</v>
      </c>
      <c r="F117" s="6">
        <v>0</v>
      </c>
      <c r="G117" s="6">
        <v>0</v>
      </c>
      <c r="H117" s="6">
        <f t="shared" si="4"/>
        <v>0</v>
      </c>
      <c r="I117" s="62"/>
      <c r="J117" s="62"/>
      <c r="K117" s="13"/>
      <c r="M117" s="15"/>
      <c r="O117" s="16"/>
      <c r="P117" s="16"/>
      <c r="Q117" s="16"/>
      <c r="R117" s="16"/>
    </row>
    <row r="118" spans="1:18">
      <c r="A118" s="68" t="s">
        <v>74</v>
      </c>
      <c r="B118" s="71" t="s">
        <v>50</v>
      </c>
      <c r="C118" s="50" t="s">
        <v>7</v>
      </c>
      <c r="D118" s="63" t="s">
        <v>45</v>
      </c>
      <c r="E118" s="6">
        <f>SUM(E119:E121)</f>
        <v>9372.7000000000007</v>
      </c>
      <c r="F118" s="6">
        <f>F119+F120+F121+F122</f>
        <v>0</v>
      </c>
      <c r="G118" s="6">
        <f>G119+G120+G121+G122</f>
        <v>0</v>
      </c>
      <c r="H118" s="6">
        <f t="shared" si="4"/>
        <v>9372.7000000000007</v>
      </c>
      <c r="I118" s="62" t="s">
        <v>29</v>
      </c>
      <c r="J118" s="62" t="s">
        <v>52</v>
      </c>
      <c r="K118" s="13"/>
      <c r="M118" s="15"/>
      <c r="O118" s="16"/>
      <c r="P118" s="16"/>
      <c r="Q118" s="16"/>
      <c r="R118" s="16"/>
    </row>
    <row r="119" spans="1:18">
      <c r="A119" s="69"/>
      <c r="B119" s="72"/>
      <c r="C119" s="50" t="s">
        <v>130</v>
      </c>
      <c r="D119" s="63"/>
      <c r="E119" s="6">
        <v>0</v>
      </c>
      <c r="F119" s="6">
        <v>0</v>
      </c>
      <c r="G119" s="6">
        <v>0</v>
      </c>
      <c r="H119" s="6">
        <f t="shared" si="4"/>
        <v>0</v>
      </c>
      <c r="I119" s="62"/>
      <c r="J119" s="62"/>
      <c r="K119" s="13"/>
      <c r="M119" s="15"/>
      <c r="O119" s="16"/>
      <c r="P119" s="16"/>
      <c r="Q119" s="16"/>
      <c r="R119" s="16"/>
    </row>
    <row r="120" spans="1:18">
      <c r="A120" s="69"/>
      <c r="B120" s="72"/>
      <c r="C120" s="50" t="s">
        <v>131</v>
      </c>
      <c r="D120" s="63"/>
      <c r="E120" s="6">
        <v>0</v>
      </c>
      <c r="F120" s="6">
        <v>0</v>
      </c>
      <c r="G120" s="6">
        <v>0</v>
      </c>
      <c r="H120" s="6">
        <f t="shared" si="4"/>
        <v>0</v>
      </c>
      <c r="I120" s="62"/>
      <c r="J120" s="62"/>
      <c r="K120" s="13"/>
      <c r="M120" s="15"/>
      <c r="O120" s="16"/>
      <c r="P120" s="16"/>
      <c r="Q120" s="16"/>
      <c r="R120" s="16"/>
    </row>
    <row r="121" spans="1:18">
      <c r="A121" s="69"/>
      <c r="B121" s="72"/>
      <c r="C121" s="50" t="s">
        <v>132</v>
      </c>
      <c r="D121" s="63"/>
      <c r="E121" s="6">
        <v>9372.7000000000007</v>
      </c>
      <c r="F121" s="6">
        <v>0</v>
      </c>
      <c r="G121" s="6">
        <v>0</v>
      </c>
      <c r="H121" s="6">
        <f t="shared" si="4"/>
        <v>9372.7000000000007</v>
      </c>
      <c r="I121" s="62"/>
      <c r="J121" s="62"/>
      <c r="K121" s="13"/>
      <c r="M121" s="15"/>
      <c r="O121" s="16"/>
      <c r="P121" s="16"/>
      <c r="Q121" s="16"/>
      <c r="R121" s="16"/>
    </row>
    <row r="122" spans="1:18">
      <c r="A122" s="70"/>
      <c r="B122" s="73"/>
      <c r="C122" s="50" t="s">
        <v>133</v>
      </c>
      <c r="D122" s="63"/>
      <c r="E122" s="6">
        <v>0</v>
      </c>
      <c r="F122" s="6">
        <v>0</v>
      </c>
      <c r="G122" s="6">
        <v>0</v>
      </c>
      <c r="H122" s="6">
        <f t="shared" si="4"/>
        <v>0</v>
      </c>
      <c r="I122" s="62"/>
      <c r="J122" s="62"/>
      <c r="K122" s="13"/>
      <c r="M122" s="15"/>
      <c r="O122" s="16"/>
      <c r="P122" s="16"/>
      <c r="Q122" s="16"/>
      <c r="R122" s="16"/>
    </row>
    <row r="123" spans="1:18">
      <c r="A123" s="68" t="s">
        <v>75</v>
      </c>
      <c r="B123" s="54" t="s">
        <v>146</v>
      </c>
      <c r="C123" s="50" t="s">
        <v>7</v>
      </c>
      <c r="D123" s="63" t="s">
        <v>45</v>
      </c>
      <c r="E123" s="6">
        <f>SUM(E124:E126)</f>
        <v>26982</v>
      </c>
      <c r="F123" s="6">
        <f>F124+F125+F126+F127</f>
        <v>0</v>
      </c>
      <c r="G123" s="6">
        <f>G124+G125+G126+G127</f>
        <v>0</v>
      </c>
      <c r="H123" s="6">
        <f t="shared" si="4"/>
        <v>26982</v>
      </c>
      <c r="I123" s="62" t="s">
        <v>30</v>
      </c>
      <c r="J123" s="62" t="s">
        <v>52</v>
      </c>
      <c r="K123" s="13"/>
      <c r="M123" s="74"/>
      <c r="O123" s="16"/>
      <c r="P123" s="16"/>
      <c r="Q123" s="16"/>
      <c r="R123" s="16"/>
    </row>
    <row r="124" spans="1:18">
      <c r="A124" s="69"/>
      <c r="B124" s="54"/>
      <c r="C124" s="50" t="s">
        <v>130</v>
      </c>
      <c r="D124" s="63"/>
      <c r="E124" s="6">
        <v>0</v>
      </c>
      <c r="F124" s="6">
        <v>0</v>
      </c>
      <c r="G124" s="6">
        <v>0</v>
      </c>
      <c r="H124" s="6">
        <f t="shared" si="4"/>
        <v>0</v>
      </c>
      <c r="I124" s="62"/>
      <c r="J124" s="62"/>
      <c r="K124" s="13"/>
      <c r="M124" s="75"/>
      <c r="O124" s="16"/>
      <c r="P124" s="16"/>
      <c r="Q124" s="16"/>
      <c r="R124" s="16"/>
    </row>
    <row r="125" spans="1:18">
      <c r="A125" s="69"/>
      <c r="B125" s="54"/>
      <c r="C125" s="50" t="s">
        <v>131</v>
      </c>
      <c r="D125" s="63"/>
      <c r="E125" s="6">
        <v>0</v>
      </c>
      <c r="F125" s="6">
        <v>0</v>
      </c>
      <c r="G125" s="6">
        <v>0</v>
      </c>
      <c r="H125" s="6">
        <f t="shared" si="4"/>
        <v>0</v>
      </c>
      <c r="I125" s="62"/>
      <c r="J125" s="62"/>
      <c r="K125" s="13"/>
      <c r="M125" s="75"/>
      <c r="O125" s="16"/>
      <c r="P125" s="16"/>
      <c r="Q125" s="16"/>
      <c r="R125" s="16"/>
    </row>
    <row r="126" spans="1:18">
      <c r="A126" s="69"/>
      <c r="B126" s="54"/>
      <c r="C126" s="50" t="s">
        <v>132</v>
      </c>
      <c r="D126" s="63"/>
      <c r="E126" s="6">
        <f>28000-1018</f>
        <v>26982</v>
      </c>
      <c r="F126" s="6">
        <v>0</v>
      </c>
      <c r="G126" s="6">
        <v>0</v>
      </c>
      <c r="H126" s="6">
        <f t="shared" si="4"/>
        <v>26982</v>
      </c>
      <c r="I126" s="62"/>
      <c r="J126" s="62"/>
      <c r="K126" s="13"/>
      <c r="M126" s="75"/>
      <c r="O126" s="16"/>
      <c r="P126" s="16"/>
      <c r="Q126" s="16"/>
      <c r="R126" s="16"/>
    </row>
    <row r="127" spans="1:18">
      <c r="A127" s="70"/>
      <c r="B127" s="54"/>
      <c r="C127" s="50" t="s">
        <v>133</v>
      </c>
      <c r="D127" s="63"/>
      <c r="E127" s="6">
        <v>0</v>
      </c>
      <c r="F127" s="6">
        <v>0</v>
      </c>
      <c r="G127" s="6">
        <v>0</v>
      </c>
      <c r="H127" s="6">
        <f t="shared" si="4"/>
        <v>0</v>
      </c>
      <c r="I127" s="62"/>
      <c r="J127" s="62"/>
      <c r="K127" s="13"/>
      <c r="M127" s="76"/>
      <c r="O127" s="16"/>
      <c r="P127" s="16"/>
      <c r="Q127" s="16"/>
      <c r="R127" s="16"/>
    </row>
    <row r="128" spans="1:18">
      <c r="A128" s="68" t="s">
        <v>76</v>
      </c>
      <c r="B128" s="54" t="s">
        <v>147</v>
      </c>
      <c r="C128" s="50" t="s">
        <v>7</v>
      </c>
      <c r="D128" s="63" t="s">
        <v>45</v>
      </c>
      <c r="E128" s="6">
        <v>6000</v>
      </c>
      <c r="F128" s="6">
        <f>F129+F130+F131+F132</f>
        <v>0</v>
      </c>
      <c r="G128" s="6">
        <f>G129+G130+G131+G132</f>
        <v>0</v>
      </c>
      <c r="H128" s="6">
        <f t="shared" si="4"/>
        <v>6000</v>
      </c>
      <c r="I128" s="62" t="s">
        <v>29</v>
      </c>
      <c r="J128" s="62" t="s">
        <v>52</v>
      </c>
      <c r="K128" s="13"/>
      <c r="M128" s="15"/>
      <c r="O128" s="16"/>
      <c r="P128" s="16"/>
      <c r="Q128" s="16"/>
      <c r="R128" s="16"/>
    </row>
    <row r="129" spans="1:18">
      <c r="A129" s="69"/>
      <c r="B129" s="54"/>
      <c r="C129" s="50" t="s">
        <v>130</v>
      </c>
      <c r="D129" s="63"/>
      <c r="E129" s="6">
        <v>0</v>
      </c>
      <c r="F129" s="6">
        <v>0</v>
      </c>
      <c r="G129" s="6">
        <v>0</v>
      </c>
      <c r="H129" s="6">
        <f t="shared" si="4"/>
        <v>0</v>
      </c>
      <c r="I129" s="62"/>
      <c r="J129" s="62"/>
      <c r="K129" s="13"/>
      <c r="M129" s="15"/>
      <c r="O129" s="16"/>
      <c r="P129" s="16"/>
      <c r="Q129" s="16"/>
      <c r="R129" s="16"/>
    </row>
    <row r="130" spans="1:18">
      <c r="A130" s="69"/>
      <c r="B130" s="54"/>
      <c r="C130" s="50" t="s">
        <v>131</v>
      </c>
      <c r="D130" s="63"/>
      <c r="E130" s="6">
        <v>0</v>
      </c>
      <c r="F130" s="6">
        <v>0</v>
      </c>
      <c r="G130" s="6">
        <v>0</v>
      </c>
      <c r="H130" s="6">
        <f t="shared" si="4"/>
        <v>0</v>
      </c>
      <c r="I130" s="62"/>
      <c r="J130" s="62"/>
      <c r="K130" s="13"/>
      <c r="M130" s="15"/>
      <c r="O130" s="16"/>
      <c r="P130" s="16"/>
      <c r="Q130" s="16"/>
      <c r="R130" s="16"/>
    </row>
    <row r="131" spans="1:18">
      <c r="A131" s="69"/>
      <c r="B131" s="54"/>
      <c r="C131" s="50" t="s">
        <v>132</v>
      </c>
      <c r="D131" s="63"/>
      <c r="E131" s="6">
        <v>6000</v>
      </c>
      <c r="F131" s="6">
        <v>0</v>
      </c>
      <c r="G131" s="6">
        <v>0</v>
      </c>
      <c r="H131" s="6">
        <f t="shared" si="4"/>
        <v>6000</v>
      </c>
      <c r="I131" s="62"/>
      <c r="J131" s="62"/>
      <c r="K131" s="13"/>
      <c r="M131" s="15"/>
      <c r="O131" s="16"/>
      <c r="P131" s="16"/>
      <c r="Q131" s="16"/>
      <c r="R131" s="16"/>
    </row>
    <row r="132" spans="1:18">
      <c r="A132" s="70"/>
      <c r="B132" s="54"/>
      <c r="C132" s="50" t="s">
        <v>133</v>
      </c>
      <c r="D132" s="63"/>
      <c r="E132" s="6">
        <v>0</v>
      </c>
      <c r="F132" s="6">
        <v>0</v>
      </c>
      <c r="G132" s="6">
        <v>0</v>
      </c>
      <c r="H132" s="6">
        <f t="shared" si="4"/>
        <v>0</v>
      </c>
      <c r="I132" s="62"/>
      <c r="J132" s="62"/>
      <c r="K132" s="13"/>
      <c r="M132" s="15"/>
      <c r="O132" s="16"/>
      <c r="P132" s="16"/>
      <c r="Q132" s="16"/>
      <c r="R132" s="16"/>
    </row>
    <row r="133" spans="1:18">
      <c r="A133" s="68" t="s">
        <v>77</v>
      </c>
      <c r="B133" s="54" t="s">
        <v>149</v>
      </c>
      <c r="C133" s="50" t="s">
        <v>7</v>
      </c>
      <c r="D133" s="63" t="s">
        <v>45</v>
      </c>
      <c r="E133" s="6">
        <f>SUM(E134:E136)</f>
        <v>1125.5</v>
      </c>
      <c r="F133" s="6">
        <f>F134+F135+F136+F137</f>
        <v>0</v>
      </c>
      <c r="G133" s="6">
        <f>G134+G135+G136+G137</f>
        <v>0</v>
      </c>
      <c r="H133" s="6">
        <f t="shared" si="4"/>
        <v>1125.5</v>
      </c>
      <c r="I133" s="62" t="s">
        <v>29</v>
      </c>
      <c r="J133" s="62" t="s">
        <v>52</v>
      </c>
      <c r="K133" s="13"/>
      <c r="M133" s="15"/>
      <c r="O133" s="16"/>
      <c r="P133" s="16"/>
      <c r="Q133" s="16"/>
      <c r="R133" s="16"/>
    </row>
    <row r="134" spans="1:18">
      <c r="A134" s="69"/>
      <c r="B134" s="54"/>
      <c r="C134" s="50" t="s">
        <v>130</v>
      </c>
      <c r="D134" s="63"/>
      <c r="E134" s="6">
        <v>0</v>
      </c>
      <c r="F134" s="6">
        <v>0</v>
      </c>
      <c r="G134" s="6">
        <v>0</v>
      </c>
      <c r="H134" s="6">
        <f t="shared" si="4"/>
        <v>0</v>
      </c>
      <c r="I134" s="62"/>
      <c r="J134" s="62"/>
      <c r="K134" s="13"/>
      <c r="M134" s="15"/>
      <c r="O134" s="16"/>
      <c r="P134" s="16"/>
      <c r="Q134" s="16"/>
      <c r="R134" s="16"/>
    </row>
    <row r="135" spans="1:18">
      <c r="A135" s="69"/>
      <c r="B135" s="54"/>
      <c r="C135" s="50" t="s">
        <v>131</v>
      </c>
      <c r="D135" s="63"/>
      <c r="E135" s="6">
        <v>0</v>
      </c>
      <c r="F135" s="6">
        <v>0</v>
      </c>
      <c r="G135" s="6">
        <v>0</v>
      </c>
      <c r="H135" s="6">
        <f t="shared" si="4"/>
        <v>0</v>
      </c>
      <c r="I135" s="62"/>
      <c r="J135" s="62"/>
      <c r="K135" s="13"/>
      <c r="M135" s="15"/>
      <c r="O135" s="16"/>
      <c r="P135" s="16"/>
      <c r="Q135" s="16"/>
      <c r="R135" s="16"/>
    </row>
    <row r="136" spans="1:18">
      <c r="A136" s="69"/>
      <c r="B136" s="54"/>
      <c r="C136" s="50" t="s">
        <v>132</v>
      </c>
      <c r="D136" s="63"/>
      <c r="E136" s="6">
        <v>1125.5</v>
      </c>
      <c r="F136" s="6">
        <v>0</v>
      </c>
      <c r="G136" s="6">
        <v>0</v>
      </c>
      <c r="H136" s="6">
        <f t="shared" si="4"/>
        <v>1125.5</v>
      </c>
      <c r="I136" s="62"/>
      <c r="J136" s="62"/>
      <c r="K136" s="13"/>
      <c r="M136" s="15"/>
      <c r="O136" s="16"/>
      <c r="P136" s="16"/>
      <c r="Q136" s="16"/>
      <c r="R136" s="16"/>
    </row>
    <row r="137" spans="1:18">
      <c r="A137" s="70"/>
      <c r="B137" s="54"/>
      <c r="C137" s="50" t="s">
        <v>133</v>
      </c>
      <c r="D137" s="63"/>
      <c r="E137" s="6">
        <v>0</v>
      </c>
      <c r="F137" s="6">
        <v>0</v>
      </c>
      <c r="G137" s="6">
        <v>0</v>
      </c>
      <c r="H137" s="6">
        <f t="shared" si="4"/>
        <v>0</v>
      </c>
      <c r="I137" s="62"/>
      <c r="J137" s="62"/>
      <c r="K137" s="13"/>
      <c r="M137" s="15"/>
      <c r="O137" s="16"/>
      <c r="P137" s="16"/>
      <c r="Q137" s="16"/>
      <c r="R137" s="16"/>
    </row>
    <row r="138" spans="1:18">
      <c r="A138" s="68" t="s">
        <v>78</v>
      </c>
      <c r="B138" s="54" t="s">
        <v>113</v>
      </c>
      <c r="C138" s="50" t="s">
        <v>7</v>
      </c>
      <c r="D138" s="63" t="s">
        <v>45</v>
      </c>
      <c r="E138" s="6">
        <f>SUM(E139:E141)</f>
        <v>1044</v>
      </c>
      <c r="F138" s="6">
        <f>F139+F140+F141+F142</f>
        <v>0</v>
      </c>
      <c r="G138" s="6">
        <f>G139+G140+G141+G142</f>
        <v>0</v>
      </c>
      <c r="H138" s="6">
        <f t="shared" si="4"/>
        <v>1044</v>
      </c>
      <c r="I138" s="62" t="s">
        <v>29</v>
      </c>
      <c r="J138" s="62" t="s">
        <v>52</v>
      </c>
      <c r="K138" s="13"/>
      <c r="M138" s="15"/>
      <c r="O138" s="16"/>
      <c r="P138" s="16"/>
      <c r="Q138" s="16"/>
      <c r="R138" s="16"/>
    </row>
    <row r="139" spans="1:18">
      <c r="A139" s="69"/>
      <c r="B139" s="54"/>
      <c r="C139" s="50" t="s">
        <v>130</v>
      </c>
      <c r="D139" s="63"/>
      <c r="E139" s="6">
        <v>0</v>
      </c>
      <c r="F139" s="6">
        <v>0</v>
      </c>
      <c r="G139" s="6">
        <v>0</v>
      </c>
      <c r="H139" s="6">
        <f t="shared" si="4"/>
        <v>0</v>
      </c>
      <c r="I139" s="62"/>
      <c r="J139" s="62"/>
      <c r="K139" s="13"/>
      <c r="M139" s="15"/>
      <c r="O139" s="16"/>
      <c r="P139" s="16"/>
      <c r="Q139" s="16"/>
      <c r="R139" s="16"/>
    </row>
    <row r="140" spans="1:18">
      <c r="A140" s="69"/>
      <c r="B140" s="54"/>
      <c r="C140" s="50" t="s">
        <v>131</v>
      </c>
      <c r="D140" s="63"/>
      <c r="E140" s="6">
        <v>0</v>
      </c>
      <c r="F140" s="6">
        <v>0</v>
      </c>
      <c r="G140" s="6">
        <v>0</v>
      </c>
      <c r="H140" s="6">
        <f t="shared" si="4"/>
        <v>0</v>
      </c>
      <c r="I140" s="62"/>
      <c r="J140" s="62"/>
      <c r="K140" s="13"/>
      <c r="M140" s="15"/>
      <c r="O140" s="16"/>
      <c r="P140" s="16"/>
      <c r="Q140" s="16"/>
      <c r="R140" s="16"/>
    </row>
    <row r="141" spans="1:18">
      <c r="A141" s="69"/>
      <c r="B141" s="54"/>
      <c r="C141" s="50" t="s">
        <v>132</v>
      </c>
      <c r="D141" s="63"/>
      <c r="E141" s="6">
        <v>1044</v>
      </c>
      <c r="F141" s="6">
        <v>0</v>
      </c>
      <c r="G141" s="6">
        <v>0</v>
      </c>
      <c r="H141" s="6">
        <f t="shared" si="4"/>
        <v>1044</v>
      </c>
      <c r="I141" s="62"/>
      <c r="J141" s="62"/>
      <c r="K141" s="13"/>
      <c r="M141" s="15"/>
      <c r="O141" s="16"/>
      <c r="P141" s="16"/>
      <c r="Q141" s="16"/>
      <c r="R141" s="16"/>
    </row>
    <row r="142" spans="1:18">
      <c r="A142" s="70"/>
      <c r="B142" s="54"/>
      <c r="C142" s="50" t="s">
        <v>133</v>
      </c>
      <c r="D142" s="63"/>
      <c r="E142" s="6">
        <v>0</v>
      </c>
      <c r="F142" s="6">
        <v>0</v>
      </c>
      <c r="G142" s="6">
        <v>0</v>
      </c>
      <c r="H142" s="6">
        <f t="shared" si="4"/>
        <v>0</v>
      </c>
      <c r="I142" s="62"/>
      <c r="J142" s="62"/>
      <c r="K142" s="13"/>
      <c r="M142" s="15"/>
      <c r="O142" s="16"/>
      <c r="P142" s="16"/>
      <c r="Q142" s="16"/>
      <c r="R142" s="16"/>
    </row>
    <row r="143" spans="1:18">
      <c r="A143" s="68" t="s">
        <v>79</v>
      </c>
      <c r="B143" s="54" t="s">
        <v>148</v>
      </c>
      <c r="C143" s="50" t="s">
        <v>7</v>
      </c>
      <c r="D143" s="63" t="s">
        <v>45</v>
      </c>
      <c r="E143" s="6">
        <f>SUM(E144:E146)</f>
        <v>13597.6</v>
      </c>
      <c r="F143" s="6">
        <f>F144+F145+F146+F147</f>
        <v>0</v>
      </c>
      <c r="G143" s="6">
        <f>G144+G145+G146+G147</f>
        <v>0</v>
      </c>
      <c r="H143" s="6">
        <f t="shared" si="4"/>
        <v>13597.6</v>
      </c>
      <c r="I143" s="62" t="s">
        <v>29</v>
      </c>
      <c r="J143" s="62" t="s">
        <v>52</v>
      </c>
      <c r="K143" s="13"/>
      <c r="M143" s="15"/>
      <c r="O143" s="16"/>
      <c r="P143" s="16"/>
      <c r="Q143" s="16"/>
      <c r="R143" s="16"/>
    </row>
    <row r="144" spans="1:18">
      <c r="A144" s="69"/>
      <c r="B144" s="54"/>
      <c r="C144" s="50" t="s">
        <v>130</v>
      </c>
      <c r="D144" s="63"/>
      <c r="E144" s="6">
        <v>0</v>
      </c>
      <c r="F144" s="6">
        <v>0</v>
      </c>
      <c r="G144" s="6">
        <v>0</v>
      </c>
      <c r="H144" s="6">
        <f t="shared" si="4"/>
        <v>0</v>
      </c>
      <c r="I144" s="62"/>
      <c r="J144" s="62"/>
      <c r="K144" s="13"/>
      <c r="M144" s="15"/>
      <c r="O144" s="16"/>
      <c r="P144" s="16"/>
      <c r="Q144" s="16"/>
      <c r="R144" s="16"/>
    </row>
    <row r="145" spans="1:18">
      <c r="A145" s="69"/>
      <c r="B145" s="54"/>
      <c r="C145" s="50" t="s">
        <v>131</v>
      </c>
      <c r="D145" s="63"/>
      <c r="E145" s="6">
        <v>0</v>
      </c>
      <c r="F145" s="6">
        <v>0</v>
      </c>
      <c r="G145" s="6">
        <v>0</v>
      </c>
      <c r="H145" s="6">
        <f t="shared" si="4"/>
        <v>0</v>
      </c>
      <c r="I145" s="62"/>
      <c r="J145" s="62"/>
      <c r="K145" s="13"/>
      <c r="M145" s="15"/>
      <c r="O145" s="16"/>
      <c r="P145" s="16"/>
      <c r="Q145" s="16"/>
      <c r="R145" s="16"/>
    </row>
    <row r="146" spans="1:18">
      <c r="A146" s="69"/>
      <c r="B146" s="54"/>
      <c r="C146" s="50" t="s">
        <v>132</v>
      </c>
      <c r="D146" s="63"/>
      <c r="E146" s="6">
        <v>13597.6</v>
      </c>
      <c r="F146" s="6">
        <v>0</v>
      </c>
      <c r="G146" s="6">
        <v>0</v>
      </c>
      <c r="H146" s="6">
        <f t="shared" si="4"/>
        <v>13597.6</v>
      </c>
      <c r="I146" s="62"/>
      <c r="J146" s="62"/>
      <c r="K146" s="13"/>
      <c r="M146" s="15"/>
      <c r="O146" s="16"/>
      <c r="P146" s="16"/>
      <c r="Q146" s="16"/>
      <c r="R146" s="16"/>
    </row>
    <row r="147" spans="1:18">
      <c r="A147" s="70"/>
      <c r="B147" s="54"/>
      <c r="C147" s="50" t="s">
        <v>133</v>
      </c>
      <c r="D147" s="63"/>
      <c r="E147" s="6">
        <v>0</v>
      </c>
      <c r="F147" s="6">
        <v>0</v>
      </c>
      <c r="G147" s="6">
        <v>0</v>
      </c>
      <c r="H147" s="6">
        <f t="shared" si="4"/>
        <v>0</v>
      </c>
      <c r="I147" s="62"/>
      <c r="J147" s="62"/>
      <c r="K147" s="13"/>
      <c r="M147" s="15"/>
      <c r="O147" s="16"/>
      <c r="P147" s="16"/>
      <c r="Q147" s="16"/>
      <c r="R147" s="16"/>
    </row>
    <row r="148" spans="1:18" ht="24" customHeight="1">
      <c r="A148" s="68" t="s">
        <v>80</v>
      </c>
      <c r="B148" s="54" t="s">
        <v>51</v>
      </c>
      <c r="C148" s="50" t="s">
        <v>7</v>
      </c>
      <c r="D148" s="63" t="s">
        <v>45</v>
      </c>
      <c r="E148" s="6">
        <f>E149+E150+E151+E152</f>
        <v>57456.5</v>
      </c>
      <c r="F148" s="6">
        <f>F149+F150+F151+F152</f>
        <v>0</v>
      </c>
      <c r="G148" s="6">
        <f>G149+G150+G151+G152</f>
        <v>0</v>
      </c>
      <c r="H148" s="6">
        <f t="shared" si="4"/>
        <v>57456.5</v>
      </c>
      <c r="I148" s="62" t="s">
        <v>30</v>
      </c>
      <c r="J148" s="62" t="s">
        <v>52</v>
      </c>
      <c r="K148" s="13"/>
      <c r="M148" s="15"/>
      <c r="O148" s="16"/>
      <c r="P148" s="16"/>
      <c r="Q148" s="16"/>
      <c r="R148" s="16"/>
    </row>
    <row r="149" spans="1:18" ht="24" customHeight="1">
      <c r="A149" s="69"/>
      <c r="B149" s="54"/>
      <c r="C149" s="50" t="s">
        <v>130</v>
      </c>
      <c r="D149" s="63"/>
      <c r="E149" s="6">
        <v>51206.6</v>
      </c>
      <c r="F149" s="6">
        <v>0</v>
      </c>
      <c r="G149" s="6">
        <v>0</v>
      </c>
      <c r="H149" s="6">
        <f t="shared" si="4"/>
        <v>51206.6</v>
      </c>
      <c r="I149" s="62"/>
      <c r="J149" s="62"/>
      <c r="K149" s="13"/>
      <c r="M149" s="15"/>
      <c r="O149" s="16"/>
      <c r="P149" s="16"/>
      <c r="Q149" s="16"/>
      <c r="R149" s="16"/>
    </row>
    <row r="150" spans="1:18" ht="24" customHeight="1">
      <c r="A150" s="69"/>
      <c r="B150" s="54"/>
      <c r="C150" s="50" t="s">
        <v>131</v>
      </c>
      <c r="D150" s="63"/>
      <c r="E150" s="6">
        <v>1250</v>
      </c>
      <c r="F150" s="6">
        <v>0</v>
      </c>
      <c r="G150" s="6">
        <v>0</v>
      </c>
      <c r="H150" s="6">
        <f t="shared" si="4"/>
        <v>1250</v>
      </c>
      <c r="I150" s="62"/>
      <c r="J150" s="62"/>
      <c r="K150" s="13"/>
      <c r="M150" s="15"/>
      <c r="O150" s="16"/>
      <c r="P150" s="16"/>
      <c r="Q150" s="16"/>
      <c r="R150" s="16"/>
    </row>
    <row r="151" spans="1:18" ht="24" customHeight="1">
      <c r="A151" s="69"/>
      <c r="B151" s="54"/>
      <c r="C151" s="50" t="s">
        <v>132</v>
      </c>
      <c r="D151" s="63"/>
      <c r="E151" s="6">
        <v>4999.8999999999996</v>
      </c>
      <c r="F151" s="6">
        <v>0</v>
      </c>
      <c r="G151" s="6">
        <v>0</v>
      </c>
      <c r="H151" s="6">
        <f t="shared" si="4"/>
        <v>4999.8999999999996</v>
      </c>
      <c r="I151" s="62"/>
      <c r="J151" s="62"/>
      <c r="K151" s="13"/>
      <c r="M151" s="15"/>
      <c r="O151" s="16"/>
      <c r="P151" s="16"/>
      <c r="Q151" s="16"/>
      <c r="R151" s="16"/>
    </row>
    <row r="152" spans="1:18" ht="24" customHeight="1">
      <c r="A152" s="70"/>
      <c r="B152" s="54"/>
      <c r="C152" s="50" t="s">
        <v>133</v>
      </c>
      <c r="D152" s="63"/>
      <c r="E152" s="6">
        <v>0</v>
      </c>
      <c r="F152" s="6">
        <v>0</v>
      </c>
      <c r="G152" s="6">
        <v>0</v>
      </c>
      <c r="H152" s="6">
        <f t="shared" si="4"/>
        <v>0</v>
      </c>
      <c r="I152" s="62"/>
      <c r="J152" s="62"/>
      <c r="K152" s="13"/>
      <c r="M152" s="15"/>
      <c r="O152" s="16"/>
      <c r="P152" s="16"/>
      <c r="Q152" s="16"/>
      <c r="R152" s="16"/>
    </row>
    <row r="153" spans="1:18">
      <c r="A153" s="68" t="s">
        <v>81</v>
      </c>
      <c r="B153" s="77" t="s">
        <v>97</v>
      </c>
      <c r="C153" s="50" t="s">
        <v>7</v>
      </c>
      <c r="D153" s="63" t="s">
        <v>45</v>
      </c>
      <c r="E153" s="6">
        <f>SUM(E154:E156)</f>
        <v>11158.4</v>
      </c>
      <c r="F153" s="6">
        <f>F154+F155+F156+F157</f>
        <v>0</v>
      </c>
      <c r="G153" s="6">
        <f>G154+G155+G156+G157</f>
        <v>0</v>
      </c>
      <c r="H153" s="6">
        <f t="shared" si="4"/>
        <v>11158.4</v>
      </c>
      <c r="I153" s="62" t="s">
        <v>30</v>
      </c>
      <c r="J153" s="62" t="s">
        <v>52</v>
      </c>
      <c r="K153" s="13"/>
      <c r="M153" s="15"/>
      <c r="O153" s="16"/>
      <c r="P153" s="16"/>
      <c r="Q153" s="16"/>
      <c r="R153" s="16"/>
    </row>
    <row r="154" spans="1:18">
      <c r="A154" s="69"/>
      <c r="B154" s="77"/>
      <c r="C154" s="50" t="s">
        <v>130</v>
      </c>
      <c r="D154" s="63"/>
      <c r="E154" s="6">
        <f>SUM(E164+E204+E214+E299+E304+E309+E314+E319+E324+E329+E334+E339+E344+E349+E354+E359+E364+E369)</f>
        <v>0</v>
      </c>
      <c r="F154" s="6">
        <v>0</v>
      </c>
      <c r="G154" s="6">
        <v>0</v>
      </c>
      <c r="H154" s="6">
        <f t="shared" si="4"/>
        <v>0</v>
      </c>
      <c r="I154" s="62"/>
      <c r="J154" s="62"/>
      <c r="K154" s="13"/>
      <c r="M154" s="15"/>
      <c r="O154" s="16"/>
      <c r="P154" s="16"/>
      <c r="Q154" s="16"/>
      <c r="R154" s="16"/>
    </row>
    <row r="155" spans="1:18">
      <c r="A155" s="69"/>
      <c r="B155" s="77"/>
      <c r="C155" s="50" t="s">
        <v>131</v>
      </c>
      <c r="D155" s="63"/>
      <c r="E155" s="6">
        <v>10253.1</v>
      </c>
      <c r="F155" s="6">
        <v>0</v>
      </c>
      <c r="G155" s="6">
        <v>0</v>
      </c>
      <c r="H155" s="6">
        <f t="shared" si="4"/>
        <v>10253.1</v>
      </c>
      <c r="I155" s="62"/>
      <c r="J155" s="62"/>
      <c r="K155" s="13"/>
      <c r="M155" s="15"/>
      <c r="O155" s="16"/>
      <c r="P155" s="16"/>
      <c r="Q155" s="16"/>
      <c r="R155" s="16"/>
    </row>
    <row r="156" spans="1:18">
      <c r="A156" s="69"/>
      <c r="B156" s="77"/>
      <c r="C156" s="50" t="s">
        <v>132</v>
      </c>
      <c r="D156" s="63"/>
      <c r="E156" s="6">
        <v>905.3</v>
      </c>
      <c r="F156" s="6">
        <v>0</v>
      </c>
      <c r="G156" s="6">
        <v>0</v>
      </c>
      <c r="H156" s="6">
        <f t="shared" si="4"/>
        <v>905.3</v>
      </c>
      <c r="I156" s="62"/>
      <c r="J156" s="62"/>
      <c r="K156" s="13"/>
      <c r="M156" s="15"/>
      <c r="O156" s="16"/>
      <c r="P156" s="16"/>
      <c r="Q156" s="16"/>
      <c r="R156" s="16"/>
    </row>
    <row r="157" spans="1:18">
      <c r="A157" s="70"/>
      <c r="B157" s="77"/>
      <c r="C157" s="50" t="s">
        <v>133</v>
      </c>
      <c r="D157" s="63"/>
      <c r="E157" s="6">
        <v>0</v>
      </c>
      <c r="F157" s="6">
        <v>0</v>
      </c>
      <c r="G157" s="6">
        <v>0</v>
      </c>
      <c r="H157" s="6">
        <f t="shared" si="4"/>
        <v>0</v>
      </c>
      <c r="I157" s="62"/>
      <c r="J157" s="62"/>
      <c r="K157" s="13"/>
      <c r="M157" s="15"/>
      <c r="O157" s="16"/>
      <c r="P157" s="16"/>
      <c r="Q157" s="16"/>
      <c r="R157" s="16"/>
    </row>
    <row r="158" spans="1:18">
      <c r="A158" s="68" t="s">
        <v>82</v>
      </c>
      <c r="B158" s="77" t="s">
        <v>154</v>
      </c>
      <c r="C158" s="50" t="s">
        <v>7</v>
      </c>
      <c r="D158" s="63" t="s">
        <v>45</v>
      </c>
      <c r="E158" s="6">
        <f>SUM(E159:E161)</f>
        <v>2641.6</v>
      </c>
      <c r="F158" s="6">
        <f>F159+F160+F161+F162</f>
        <v>0</v>
      </c>
      <c r="G158" s="6">
        <f>G159+G160+G161+G162</f>
        <v>0</v>
      </c>
      <c r="H158" s="6">
        <f t="shared" si="4"/>
        <v>2641.6</v>
      </c>
      <c r="I158" s="62" t="s">
        <v>30</v>
      </c>
      <c r="J158" s="62" t="s">
        <v>52</v>
      </c>
      <c r="K158" s="13"/>
      <c r="M158" s="15"/>
      <c r="O158" s="16"/>
      <c r="P158" s="16"/>
      <c r="Q158" s="16"/>
      <c r="R158" s="16"/>
    </row>
    <row r="159" spans="1:18">
      <c r="A159" s="69"/>
      <c r="B159" s="77"/>
      <c r="C159" s="50" t="s">
        <v>130</v>
      </c>
      <c r="D159" s="63"/>
      <c r="E159" s="6">
        <v>0</v>
      </c>
      <c r="F159" s="6">
        <v>0</v>
      </c>
      <c r="G159" s="6">
        <v>0</v>
      </c>
      <c r="H159" s="6">
        <f t="shared" si="4"/>
        <v>0</v>
      </c>
      <c r="I159" s="62"/>
      <c r="J159" s="62"/>
      <c r="K159" s="13"/>
      <c r="M159" s="15"/>
      <c r="O159" s="16"/>
      <c r="P159" s="16"/>
      <c r="Q159" s="16"/>
      <c r="R159" s="16"/>
    </row>
    <row r="160" spans="1:18">
      <c r="A160" s="69"/>
      <c r="B160" s="77"/>
      <c r="C160" s="50" t="s">
        <v>131</v>
      </c>
      <c r="D160" s="63"/>
      <c r="E160" s="6">
        <v>0</v>
      </c>
      <c r="F160" s="6">
        <v>0</v>
      </c>
      <c r="G160" s="6">
        <v>0</v>
      </c>
      <c r="H160" s="6">
        <f t="shared" si="4"/>
        <v>0</v>
      </c>
      <c r="I160" s="62"/>
      <c r="J160" s="62"/>
      <c r="K160" s="13"/>
      <c r="M160" s="15"/>
      <c r="O160" s="16"/>
      <c r="P160" s="16"/>
      <c r="Q160" s="16"/>
      <c r="R160" s="16"/>
    </row>
    <row r="161" spans="1:18">
      <c r="A161" s="69"/>
      <c r="B161" s="77"/>
      <c r="C161" s="50" t="s">
        <v>132</v>
      </c>
      <c r="D161" s="63"/>
      <c r="E161" s="6">
        <v>2641.6</v>
      </c>
      <c r="F161" s="6">
        <v>0</v>
      </c>
      <c r="G161" s="6">
        <v>0</v>
      </c>
      <c r="H161" s="6">
        <f t="shared" si="4"/>
        <v>2641.6</v>
      </c>
      <c r="I161" s="62"/>
      <c r="J161" s="62"/>
      <c r="K161" s="13"/>
      <c r="M161" s="15"/>
      <c r="O161" s="16"/>
      <c r="P161" s="16"/>
      <c r="Q161" s="16"/>
      <c r="R161" s="16"/>
    </row>
    <row r="162" spans="1:18">
      <c r="A162" s="70"/>
      <c r="B162" s="77"/>
      <c r="C162" s="50" t="s">
        <v>133</v>
      </c>
      <c r="D162" s="63"/>
      <c r="E162" s="6">
        <v>0</v>
      </c>
      <c r="F162" s="6">
        <v>0</v>
      </c>
      <c r="G162" s="6">
        <v>0</v>
      </c>
      <c r="H162" s="6">
        <f t="shared" si="4"/>
        <v>0</v>
      </c>
      <c r="I162" s="62"/>
      <c r="J162" s="62"/>
      <c r="K162" s="13"/>
      <c r="M162" s="15"/>
      <c r="O162" s="16"/>
      <c r="P162" s="16"/>
      <c r="Q162" s="16"/>
      <c r="R162" s="16"/>
    </row>
    <row r="163" spans="1:18" ht="19.5" customHeight="1">
      <c r="A163" s="68" t="s">
        <v>127</v>
      </c>
      <c r="B163" s="77" t="s">
        <v>140</v>
      </c>
      <c r="C163" s="50" t="s">
        <v>7</v>
      </c>
      <c r="D163" s="63" t="s">
        <v>45</v>
      </c>
      <c r="E163" s="6">
        <f>SUM(E164:E166)</f>
        <v>10759</v>
      </c>
      <c r="F163" s="6">
        <f>F164+F165+F166+F167</f>
        <v>0</v>
      </c>
      <c r="G163" s="6">
        <f>G164+G165+G166+G167</f>
        <v>0</v>
      </c>
      <c r="H163" s="6">
        <f t="shared" si="4"/>
        <v>10759</v>
      </c>
      <c r="I163" s="62" t="s">
        <v>30</v>
      </c>
      <c r="J163" s="62" t="s">
        <v>52</v>
      </c>
      <c r="K163" s="13"/>
      <c r="M163" s="15"/>
      <c r="O163" s="16"/>
      <c r="P163" s="16"/>
      <c r="Q163" s="16"/>
      <c r="R163" s="16"/>
    </row>
    <row r="164" spans="1:18" ht="19.5" customHeight="1">
      <c r="A164" s="69"/>
      <c r="B164" s="77"/>
      <c r="C164" s="50" t="s">
        <v>130</v>
      </c>
      <c r="D164" s="63"/>
      <c r="E164" s="6">
        <v>0</v>
      </c>
      <c r="F164" s="6">
        <v>0</v>
      </c>
      <c r="G164" s="6">
        <v>0</v>
      </c>
      <c r="H164" s="6">
        <f t="shared" si="4"/>
        <v>0</v>
      </c>
      <c r="I164" s="62"/>
      <c r="J164" s="62"/>
      <c r="K164" s="13"/>
      <c r="M164" s="15"/>
      <c r="O164" s="16"/>
      <c r="P164" s="16"/>
      <c r="Q164" s="16"/>
      <c r="R164" s="16"/>
    </row>
    <row r="165" spans="1:18" ht="19.5" customHeight="1">
      <c r="A165" s="69"/>
      <c r="B165" s="77"/>
      <c r="C165" s="50" t="s">
        <v>131</v>
      </c>
      <c r="D165" s="63"/>
      <c r="E165" s="6">
        <v>8607.2000000000007</v>
      </c>
      <c r="F165" s="6">
        <v>0</v>
      </c>
      <c r="G165" s="6">
        <v>0</v>
      </c>
      <c r="H165" s="6">
        <f t="shared" si="4"/>
        <v>8607.2000000000007</v>
      </c>
      <c r="I165" s="62"/>
      <c r="J165" s="62"/>
      <c r="K165" s="13"/>
      <c r="M165" s="15"/>
      <c r="O165" s="16"/>
      <c r="P165" s="16"/>
      <c r="Q165" s="16"/>
      <c r="R165" s="16"/>
    </row>
    <row r="166" spans="1:18" ht="19.5" customHeight="1">
      <c r="A166" s="69"/>
      <c r="B166" s="77"/>
      <c r="C166" s="50" t="s">
        <v>132</v>
      </c>
      <c r="D166" s="63"/>
      <c r="E166" s="6">
        <v>2151.8000000000002</v>
      </c>
      <c r="F166" s="6">
        <v>0</v>
      </c>
      <c r="G166" s="6">
        <v>0</v>
      </c>
      <c r="H166" s="6">
        <f t="shared" si="4"/>
        <v>2151.8000000000002</v>
      </c>
      <c r="I166" s="62"/>
      <c r="J166" s="62"/>
      <c r="K166" s="13"/>
      <c r="M166" s="15"/>
      <c r="O166" s="16"/>
      <c r="P166" s="16"/>
      <c r="Q166" s="16"/>
      <c r="R166" s="16"/>
    </row>
    <row r="167" spans="1:18" ht="19.5" customHeight="1">
      <c r="A167" s="70"/>
      <c r="B167" s="77"/>
      <c r="C167" s="50" t="s">
        <v>133</v>
      </c>
      <c r="D167" s="63"/>
      <c r="E167" s="6">
        <v>0</v>
      </c>
      <c r="F167" s="6">
        <v>0</v>
      </c>
      <c r="G167" s="6">
        <v>0</v>
      </c>
      <c r="H167" s="6">
        <f t="shared" ref="H167:H230" si="5">SUM(E167:G167)</f>
        <v>0</v>
      </c>
      <c r="I167" s="62"/>
      <c r="J167" s="62"/>
      <c r="K167" s="13"/>
      <c r="M167" s="15"/>
      <c r="O167" s="16"/>
      <c r="P167" s="16"/>
      <c r="Q167" s="16"/>
      <c r="R167" s="16"/>
    </row>
    <row r="168" spans="1:18">
      <c r="A168" s="68" t="s">
        <v>128</v>
      </c>
      <c r="B168" s="54" t="s">
        <v>17</v>
      </c>
      <c r="C168" s="50" t="s">
        <v>7</v>
      </c>
      <c r="D168" s="63" t="s">
        <v>45</v>
      </c>
      <c r="E168" s="6">
        <f>SUM(E169:E171)</f>
        <v>13535</v>
      </c>
      <c r="F168" s="6">
        <f>F169+F170+F171+F172</f>
        <v>0</v>
      </c>
      <c r="G168" s="6">
        <f>G169+G170+G171+G172</f>
        <v>0</v>
      </c>
      <c r="H168" s="6">
        <f t="shared" si="5"/>
        <v>13535</v>
      </c>
      <c r="I168" s="62" t="s">
        <v>32</v>
      </c>
      <c r="J168" s="62" t="s">
        <v>52</v>
      </c>
      <c r="K168" s="13"/>
      <c r="M168" s="15"/>
      <c r="O168" s="16"/>
      <c r="P168" s="16"/>
      <c r="Q168" s="16"/>
      <c r="R168" s="16"/>
    </row>
    <row r="169" spans="1:18">
      <c r="A169" s="69"/>
      <c r="B169" s="54"/>
      <c r="C169" s="50" t="s">
        <v>130</v>
      </c>
      <c r="D169" s="63"/>
      <c r="E169" s="6">
        <v>0</v>
      </c>
      <c r="F169" s="6">
        <v>0</v>
      </c>
      <c r="G169" s="6">
        <v>0</v>
      </c>
      <c r="H169" s="6">
        <f t="shared" si="5"/>
        <v>0</v>
      </c>
      <c r="I169" s="62"/>
      <c r="J169" s="62"/>
      <c r="K169" s="13"/>
      <c r="M169" s="15"/>
      <c r="O169" s="16"/>
      <c r="P169" s="16"/>
      <c r="Q169" s="16"/>
      <c r="R169" s="16"/>
    </row>
    <row r="170" spans="1:18">
      <c r="A170" s="69"/>
      <c r="B170" s="54"/>
      <c r="C170" s="50" t="s">
        <v>131</v>
      </c>
      <c r="D170" s="63"/>
      <c r="E170" s="6">
        <v>0</v>
      </c>
      <c r="F170" s="6">
        <v>0</v>
      </c>
      <c r="G170" s="6">
        <v>0</v>
      </c>
      <c r="H170" s="6">
        <f t="shared" si="5"/>
        <v>0</v>
      </c>
      <c r="I170" s="62"/>
      <c r="J170" s="62"/>
      <c r="K170" s="13"/>
      <c r="M170" s="15"/>
      <c r="O170" s="16"/>
      <c r="P170" s="16"/>
      <c r="Q170" s="16"/>
      <c r="R170" s="16"/>
    </row>
    <row r="171" spans="1:18">
      <c r="A171" s="69"/>
      <c r="B171" s="54"/>
      <c r="C171" s="50" t="s">
        <v>132</v>
      </c>
      <c r="D171" s="63"/>
      <c r="E171" s="6">
        <f>7035+6500</f>
        <v>13535</v>
      </c>
      <c r="F171" s="6">
        <v>0</v>
      </c>
      <c r="G171" s="6">
        <v>0</v>
      </c>
      <c r="H171" s="6">
        <f t="shared" si="5"/>
        <v>13535</v>
      </c>
      <c r="I171" s="62"/>
      <c r="J171" s="62"/>
      <c r="K171" s="13"/>
      <c r="M171" s="15"/>
      <c r="O171" s="16"/>
      <c r="P171" s="16"/>
      <c r="Q171" s="16"/>
      <c r="R171" s="16"/>
    </row>
    <row r="172" spans="1:18">
      <c r="A172" s="70"/>
      <c r="B172" s="54"/>
      <c r="C172" s="50" t="s">
        <v>133</v>
      </c>
      <c r="D172" s="63"/>
      <c r="E172" s="6">
        <v>0</v>
      </c>
      <c r="F172" s="6">
        <v>0</v>
      </c>
      <c r="G172" s="6">
        <v>0</v>
      </c>
      <c r="H172" s="6">
        <f t="shared" si="5"/>
        <v>0</v>
      </c>
      <c r="I172" s="62"/>
      <c r="J172" s="62"/>
      <c r="K172" s="13"/>
      <c r="M172" s="15"/>
      <c r="O172" s="16"/>
      <c r="P172" s="16"/>
      <c r="Q172" s="16"/>
      <c r="R172" s="16"/>
    </row>
    <row r="173" spans="1:18">
      <c r="A173" s="68" t="s">
        <v>56</v>
      </c>
      <c r="B173" s="54" t="s">
        <v>119</v>
      </c>
      <c r="C173" s="50" t="s">
        <v>7</v>
      </c>
      <c r="D173" s="63" t="s">
        <v>45</v>
      </c>
      <c r="E173" s="6">
        <f>SUM(E174:E176)</f>
        <v>2887.2</v>
      </c>
      <c r="F173" s="6">
        <f>F174+F175+F176+F177</f>
        <v>0</v>
      </c>
      <c r="G173" s="6">
        <f>G174+G175+G176+G177</f>
        <v>0</v>
      </c>
      <c r="H173" s="6">
        <f t="shared" si="5"/>
        <v>2887.2</v>
      </c>
      <c r="I173" s="62" t="s">
        <v>32</v>
      </c>
      <c r="J173" s="62" t="s">
        <v>52</v>
      </c>
      <c r="M173" s="15"/>
      <c r="O173" s="16"/>
      <c r="P173" s="16"/>
      <c r="Q173" s="16"/>
      <c r="R173" s="16"/>
    </row>
    <row r="174" spans="1:18">
      <c r="A174" s="69"/>
      <c r="B174" s="54"/>
      <c r="C174" s="50" t="s">
        <v>130</v>
      </c>
      <c r="D174" s="63"/>
      <c r="E174" s="6">
        <v>0</v>
      </c>
      <c r="F174" s="6">
        <v>0</v>
      </c>
      <c r="G174" s="6">
        <v>0</v>
      </c>
      <c r="H174" s="6">
        <f t="shared" si="5"/>
        <v>0</v>
      </c>
      <c r="I174" s="62"/>
      <c r="J174" s="62"/>
      <c r="M174" s="15"/>
      <c r="O174" s="16"/>
      <c r="P174" s="16"/>
      <c r="Q174" s="16"/>
      <c r="R174" s="16"/>
    </row>
    <row r="175" spans="1:18">
      <c r="A175" s="69"/>
      <c r="B175" s="54"/>
      <c r="C175" s="50" t="s">
        <v>131</v>
      </c>
      <c r="D175" s="63"/>
      <c r="E175" s="6">
        <v>0</v>
      </c>
      <c r="F175" s="6">
        <v>0</v>
      </c>
      <c r="G175" s="6">
        <v>0</v>
      </c>
      <c r="H175" s="6">
        <f t="shared" si="5"/>
        <v>0</v>
      </c>
      <c r="I175" s="62"/>
      <c r="J175" s="62"/>
      <c r="M175" s="15"/>
      <c r="O175" s="16"/>
      <c r="P175" s="16"/>
      <c r="Q175" s="16"/>
      <c r="R175" s="16"/>
    </row>
    <row r="176" spans="1:18">
      <c r="A176" s="69"/>
      <c r="B176" s="54"/>
      <c r="C176" s="50" t="s">
        <v>132</v>
      </c>
      <c r="D176" s="63"/>
      <c r="E176" s="6">
        <v>2887.2</v>
      </c>
      <c r="F176" s="6">
        <v>0</v>
      </c>
      <c r="G176" s="6">
        <v>0</v>
      </c>
      <c r="H176" s="6">
        <f t="shared" si="5"/>
        <v>2887.2</v>
      </c>
      <c r="I176" s="62"/>
      <c r="J176" s="62"/>
      <c r="M176" s="15"/>
      <c r="O176" s="16"/>
      <c r="P176" s="16"/>
      <c r="Q176" s="16"/>
      <c r="R176" s="16"/>
    </row>
    <row r="177" spans="1:18">
      <c r="A177" s="70"/>
      <c r="B177" s="54"/>
      <c r="C177" s="50" t="s">
        <v>133</v>
      </c>
      <c r="D177" s="63"/>
      <c r="E177" s="6">
        <v>0</v>
      </c>
      <c r="F177" s="6">
        <v>0</v>
      </c>
      <c r="G177" s="6">
        <v>0</v>
      </c>
      <c r="H177" s="6">
        <f t="shared" si="5"/>
        <v>0</v>
      </c>
      <c r="I177" s="62"/>
      <c r="J177" s="62"/>
      <c r="M177" s="15"/>
      <c r="O177" s="16"/>
      <c r="P177" s="16"/>
      <c r="Q177" s="16"/>
      <c r="R177" s="16"/>
    </row>
    <row r="178" spans="1:18">
      <c r="A178" s="68" t="s">
        <v>57</v>
      </c>
      <c r="B178" s="54" t="s">
        <v>122</v>
      </c>
      <c r="C178" s="50" t="s">
        <v>7</v>
      </c>
      <c r="D178" s="63" t="s">
        <v>45</v>
      </c>
      <c r="E178" s="6">
        <v>0</v>
      </c>
      <c r="F178" s="6">
        <f>SUM(F179:F181)</f>
        <v>11667.3</v>
      </c>
      <c r="G178" s="6">
        <f>G179+G180+G181+G182</f>
        <v>0</v>
      </c>
      <c r="H178" s="6">
        <f t="shared" si="5"/>
        <v>11667.3</v>
      </c>
      <c r="I178" s="62" t="s">
        <v>32</v>
      </c>
      <c r="J178" s="62" t="s">
        <v>52</v>
      </c>
      <c r="M178" s="15"/>
      <c r="O178" s="16"/>
      <c r="P178" s="16"/>
      <c r="Q178" s="16"/>
      <c r="R178" s="16"/>
    </row>
    <row r="179" spans="1:18">
      <c r="A179" s="69"/>
      <c r="B179" s="54"/>
      <c r="C179" s="50" t="s">
        <v>130</v>
      </c>
      <c r="D179" s="63"/>
      <c r="E179" s="6">
        <v>0</v>
      </c>
      <c r="F179" s="6">
        <v>0</v>
      </c>
      <c r="G179" s="6">
        <v>0</v>
      </c>
      <c r="H179" s="6">
        <f t="shared" si="5"/>
        <v>0</v>
      </c>
      <c r="I179" s="62"/>
      <c r="J179" s="62"/>
      <c r="M179" s="15"/>
      <c r="O179" s="16"/>
      <c r="P179" s="16"/>
      <c r="Q179" s="16"/>
      <c r="R179" s="16"/>
    </row>
    <row r="180" spans="1:18">
      <c r="A180" s="69"/>
      <c r="B180" s="54"/>
      <c r="C180" s="50" t="s">
        <v>131</v>
      </c>
      <c r="D180" s="63"/>
      <c r="E180" s="6">
        <v>0</v>
      </c>
      <c r="F180" s="6">
        <v>0</v>
      </c>
      <c r="G180" s="6">
        <v>0</v>
      </c>
      <c r="H180" s="6">
        <f t="shared" si="5"/>
        <v>0</v>
      </c>
      <c r="I180" s="62"/>
      <c r="J180" s="62"/>
      <c r="M180" s="15"/>
      <c r="O180" s="16"/>
      <c r="P180" s="16"/>
      <c r="Q180" s="16"/>
      <c r="R180" s="16"/>
    </row>
    <row r="181" spans="1:18">
      <c r="A181" s="69"/>
      <c r="B181" s="54"/>
      <c r="C181" s="50" t="s">
        <v>132</v>
      </c>
      <c r="D181" s="63"/>
      <c r="E181" s="6">
        <v>0</v>
      </c>
      <c r="F181" s="6">
        <v>11667.3</v>
      </c>
      <c r="G181" s="6">
        <v>0</v>
      </c>
      <c r="H181" s="6">
        <f t="shared" si="5"/>
        <v>11667.3</v>
      </c>
      <c r="I181" s="62"/>
      <c r="J181" s="62"/>
      <c r="M181" s="15"/>
      <c r="O181" s="16"/>
      <c r="P181" s="16"/>
      <c r="Q181" s="16"/>
      <c r="R181" s="16"/>
    </row>
    <row r="182" spans="1:18">
      <c r="A182" s="70"/>
      <c r="B182" s="54"/>
      <c r="C182" s="50" t="s">
        <v>133</v>
      </c>
      <c r="D182" s="63"/>
      <c r="E182" s="6">
        <v>0</v>
      </c>
      <c r="F182" s="6">
        <v>0</v>
      </c>
      <c r="G182" s="6">
        <v>0</v>
      </c>
      <c r="H182" s="6">
        <f t="shared" si="5"/>
        <v>0</v>
      </c>
      <c r="I182" s="62"/>
      <c r="J182" s="62"/>
      <c r="M182" s="15"/>
      <c r="O182" s="16"/>
      <c r="P182" s="16"/>
      <c r="Q182" s="16"/>
      <c r="R182" s="16"/>
    </row>
    <row r="183" spans="1:18">
      <c r="A183" s="68" t="s">
        <v>83</v>
      </c>
      <c r="B183" s="54" t="s">
        <v>96</v>
      </c>
      <c r="C183" s="50" t="s">
        <v>7</v>
      </c>
      <c r="D183" s="63" t="s">
        <v>45</v>
      </c>
      <c r="E183" s="6">
        <f>SUM(E184:E186)</f>
        <v>5493.2</v>
      </c>
      <c r="F183" s="6">
        <f>F184+F185+F186+F187</f>
        <v>0</v>
      </c>
      <c r="G183" s="6">
        <f>G184+G185+G186+G187</f>
        <v>0</v>
      </c>
      <c r="H183" s="6">
        <f t="shared" si="5"/>
        <v>5493.2</v>
      </c>
      <c r="I183" s="62" t="s">
        <v>32</v>
      </c>
      <c r="J183" s="62" t="s">
        <v>52</v>
      </c>
      <c r="M183" s="15"/>
      <c r="O183" s="16"/>
      <c r="P183" s="16"/>
      <c r="Q183" s="16"/>
      <c r="R183" s="16"/>
    </row>
    <row r="184" spans="1:18">
      <c r="A184" s="69"/>
      <c r="B184" s="54"/>
      <c r="C184" s="50" t="s">
        <v>130</v>
      </c>
      <c r="D184" s="63"/>
      <c r="E184" s="6">
        <v>0</v>
      </c>
      <c r="F184" s="6">
        <v>0</v>
      </c>
      <c r="G184" s="6">
        <v>0</v>
      </c>
      <c r="H184" s="6">
        <f t="shared" si="5"/>
        <v>0</v>
      </c>
      <c r="I184" s="62"/>
      <c r="J184" s="62"/>
      <c r="M184" s="15"/>
      <c r="O184" s="16"/>
      <c r="P184" s="16"/>
      <c r="Q184" s="16"/>
      <c r="R184" s="16"/>
    </row>
    <row r="185" spans="1:18">
      <c r="A185" s="69"/>
      <c r="B185" s="54"/>
      <c r="C185" s="50" t="s">
        <v>131</v>
      </c>
      <c r="D185" s="63"/>
      <c r="E185" s="6">
        <v>0</v>
      </c>
      <c r="F185" s="6">
        <v>0</v>
      </c>
      <c r="G185" s="6">
        <v>0</v>
      </c>
      <c r="H185" s="6">
        <f t="shared" si="5"/>
        <v>0</v>
      </c>
      <c r="I185" s="62"/>
      <c r="J185" s="62"/>
      <c r="M185" s="15"/>
      <c r="O185" s="16"/>
      <c r="P185" s="16"/>
      <c r="Q185" s="16"/>
      <c r="R185" s="16"/>
    </row>
    <row r="186" spans="1:18">
      <c r="A186" s="69"/>
      <c r="B186" s="54"/>
      <c r="C186" s="50" t="s">
        <v>132</v>
      </c>
      <c r="D186" s="63"/>
      <c r="E186" s="6">
        <v>5493.2</v>
      </c>
      <c r="F186" s="6">
        <v>0</v>
      </c>
      <c r="G186" s="6">
        <v>0</v>
      </c>
      <c r="H186" s="6">
        <f t="shared" si="5"/>
        <v>5493.2</v>
      </c>
      <c r="I186" s="62"/>
      <c r="J186" s="62"/>
      <c r="M186" s="15"/>
      <c r="O186" s="16"/>
      <c r="P186" s="16"/>
      <c r="Q186" s="16"/>
      <c r="R186" s="16"/>
    </row>
    <row r="187" spans="1:18">
      <c r="A187" s="70"/>
      <c r="B187" s="54"/>
      <c r="C187" s="50" t="s">
        <v>133</v>
      </c>
      <c r="D187" s="63"/>
      <c r="E187" s="6">
        <v>0</v>
      </c>
      <c r="F187" s="6">
        <v>0</v>
      </c>
      <c r="G187" s="6">
        <v>0</v>
      </c>
      <c r="H187" s="6">
        <f t="shared" si="5"/>
        <v>0</v>
      </c>
      <c r="I187" s="62"/>
      <c r="J187" s="62"/>
      <c r="M187" s="15"/>
      <c r="O187" s="16"/>
      <c r="P187" s="16"/>
      <c r="Q187" s="16"/>
      <c r="R187" s="16"/>
    </row>
    <row r="188" spans="1:18">
      <c r="A188" s="68" t="s">
        <v>84</v>
      </c>
      <c r="B188" s="54" t="s">
        <v>105</v>
      </c>
      <c r="C188" s="50" t="s">
        <v>7</v>
      </c>
      <c r="D188" s="63" t="s">
        <v>45</v>
      </c>
      <c r="E188" s="6">
        <f>SUM(E189:E191)</f>
        <v>1100</v>
      </c>
      <c r="F188" s="6">
        <f>F189+F190+F191+F192</f>
        <v>0</v>
      </c>
      <c r="G188" s="6">
        <f>G189+G190+G191+G192</f>
        <v>0</v>
      </c>
      <c r="H188" s="6">
        <f t="shared" si="5"/>
        <v>1100</v>
      </c>
      <c r="I188" s="62" t="s">
        <v>32</v>
      </c>
      <c r="J188" s="62" t="s">
        <v>52</v>
      </c>
      <c r="M188" s="15"/>
      <c r="O188" s="16"/>
      <c r="P188" s="16"/>
      <c r="Q188" s="16"/>
      <c r="R188" s="16"/>
    </row>
    <row r="189" spans="1:18">
      <c r="A189" s="69"/>
      <c r="B189" s="54"/>
      <c r="C189" s="50" t="s">
        <v>130</v>
      </c>
      <c r="D189" s="63"/>
      <c r="E189" s="6">
        <v>0</v>
      </c>
      <c r="F189" s="6">
        <v>0</v>
      </c>
      <c r="G189" s="6">
        <v>0</v>
      </c>
      <c r="H189" s="6">
        <f t="shared" si="5"/>
        <v>0</v>
      </c>
      <c r="I189" s="62"/>
      <c r="J189" s="62"/>
      <c r="M189" s="15"/>
      <c r="O189" s="16"/>
      <c r="P189" s="16"/>
      <c r="Q189" s="16"/>
      <c r="R189" s="16"/>
    </row>
    <row r="190" spans="1:18">
      <c r="A190" s="69"/>
      <c r="B190" s="54"/>
      <c r="C190" s="50" t="s">
        <v>131</v>
      </c>
      <c r="D190" s="63"/>
      <c r="E190" s="6">
        <v>0</v>
      </c>
      <c r="F190" s="6">
        <v>0</v>
      </c>
      <c r="G190" s="6">
        <v>0</v>
      </c>
      <c r="H190" s="6">
        <f t="shared" si="5"/>
        <v>0</v>
      </c>
      <c r="I190" s="62"/>
      <c r="J190" s="62"/>
      <c r="M190" s="15"/>
      <c r="O190" s="16"/>
      <c r="P190" s="16"/>
      <c r="Q190" s="16"/>
      <c r="R190" s="16"/>
    </row>
    <row r="191" spans="1:18">
      <c r="A191" s="69"/>
      <c r="B191" s="54"/>
      <c r="C191" s="50" t="s">
        <v>132</v>
      </c>
      <c r="D191" s="63"/>
      <c r="E191" s="6">
        <v>1100</v>
      </c>
      <c r="F191" s="6">
        <v>0</v>
      </c>
      <c r="G191" s="6">
        <v>0</v>
      </c>
      <c r="H191" s="6">
        <f t="shared" si="5"/>
        <v>1100</v>
      </c>
      <c r="I191" s="62"/>
      <c r="J191" s="62"/>
      <c r="M191" s="15"/>
      <c r="O191" s="16"/>
      <c r="P191" s="16"/>
      <c r="Q191" s="16"/>
      <c r="R191" s="16"/>
    </row>
    <row r="192" spans="1:18">
      <c r="A192" s="70"/>
      <c r="B192" s="54"/>
      <c r="C192" s="50" t="s">
        <v>133</v>
      </c>
      <c r="D192" s="63"/>
      <c r="E192" s="6">
        <v>0</v>
      </c>
      <c r="F192" s="6">
        <v>0</v>
      </c>
      <c r="G192" s="6">
        <v>0</v>
      </c>
      <c r="H192" s="6">
        <f t="shared" si="5"/>
        <v>0</v>
      </c>
      <c r="I192" s="62"/>
      <c r="J192" s="62"/>
      <c r="M192" s="15"/>
      <c r="O192" s="16"/>
      <c r="P192" s="16"/>
      <c r="Q192" s="16"/>
      <c r="R192" s="16"/>
    </row>
    <row r="193" spans="1:18">
      <c r="A193" s="68" t="s">
        <v>85</v>
      </c>
      <c r="B193" s="54" t="s">
        <v>106</v>
      </c>
      <c r="C193" s="50" t="s">
        <v>7</v>
      </c>
      <c r="D193" s="63" t="s">
        <v>45</v>
      </c>
      <c r="E193" s="6">
        <f>SUM(E194:E196)</f>
        <v>3876.6</v>
      </c>
      <c r="F193" s="6">
        <f>F194+F195+F196+F197</f>
        <v>0</v>
      </c>
      <c r="G193" s="6">
        <f>G194+G195+G196+G197</f>
        <v>0</v>
      </c>
      <c r="H193" s="6">
        <f t="shared" si="5"/>
        <v>3876.6</v>
      </c>
      <c r="I193" s="62" t="s">
        <v>32</v>
      </c>
      <c r="J193" s="62" t="s">
        <v>52</v>
      </c>
      <c r="M193" s="15"/>
      <c r="O193" s="16"/>
      <c r="P193" s="16"/>
      <c r="Q193" s="16"/>
      <c r="R193" s="16"/>
    </row>
    <row r="194" spans="1:18">
      <c r="A194" s="69"/>
      <c r="B194" s="54"/>
      <c r="C194" s="50" t="s">
        <v>130</v>
      </c>
      <c r="D194" s="63"/>
      <c r="E194" s="6">
        <v>0</v>
      </c>
      <c r="F194" s="6">
        <v>0</v>
      </c>
      <c r="G194" s="6">
        <v>0</v>
      </c>
      <c r="H194" s="6">
        <f t="shared" si="5"/>
        <v>0</v>
      </c>
      <c r="I194" s="62"/>
      <c r="J194" s="62"/>
      <c r="M194" s="15"/>
      <c r="O194" s="16"/>
      <c r="P194" s="16"/>
      <c r="Q194" s="16"/>
      <c r="R194" s="16"/>
    </row>
    <row r="195" spans="1:18">
      <c r="A195" s="69"/>
      <c r="B195" s="54"/>
      <c r="C195" s="50" t="s">
        <v>131</v>
      </c>
      <c r="D195" s="63"/>
      <c r="E195" s="6">
        <v>0</v>
      </c>
      <c r="F195" s="6">
        <v>0</v>
      </c>
      <c r="G195" s="6">
        <v>0</v>
      </c>
      <c r="H195" s="6">
        <f t="shared" si="5"/>
        <v>0</v>
      </c>
      <c r="I195" s="62"/>
      <c r="J195" s="62"/>
      <c r="M195" s="15"/>
      <c r="O195" s="16"/>
      <c r="P195" s="16"/>
      <c r="Q195" s="16"/>
      <c r="R195" s="16"/>
    </row>
    <row r="196" spans="1:18">
      <c r="A196" s="69"/>
      <c r="B196" s="54"/>
      <c r="C196" s="50" t="s">
        <v>132</v>
      </c>
      <c r="D196" s="63"/>
      <c r="E196" s="6">
        <v>3876.6</v>
      </c>
      <c r="F196" s="6">
        <v>0</v>
      </c>
      <c r="G196" s="6">
        <v>0</v>
      </c>
      <c r="H196" s="6">
        <f t="shared" si="5"/>
        <v>3876.6</v>
      </c>
      <c r="I196" s="62"/>
      <c r="J196" s="62"/>
      <c r="M196" s="15"/>
      <c r="O196" s="16"/>
      <c r="P196" s="16"/>
      <c r="Q196" s="16"/>
      <c r="R196" s="16"/>
    </row>
    <row r="197" spans="1:18">
      <c r="A197" s="70"/>
      <c r="B197" s="54"/>
      <c r="C197" s="50" t="s">
        <v>133</v>
      </c>
      <c r="D197" s="63"/>
      <c r="E197" s="6">
        <v>0</v>
      </c>
      <c r="F197" s="6">
        <v>0</v>
      </c>
      <c r="G197" s="6">
        <v>0</v>
      </c>
      <c r="H197" s="6">
        <f t="shared" si="5"/>
        <v>0</v>
      </c>
      <c r="I197" s="62"/>
      <c r="J197" s="62"/>
      <c r="M197" s="15"/>
      <c r="O197" s="16"/>
      <c r="P197" s="16"/>
      <c r="Q197" s="16"/>
      <c r="R197" s="16"/>
    </row>
    <row r="198" spans="1:18">
      <c r="A198" s="68" t="s">
        <v>86</v>
      </c>
      <c r="B198" s="54" t="s">
        <v>18</v>
      </c>
      <c r="C198" s="50" t="s">
        <v>7</v>
      </c>
      <c r="D198" s="63" t="s">
        <v>45</v>
      </c>
      <c r="E198" s="6">
        <f>SUM(E199:E201)</f>
        <v>20414.7</v>
      </c>
      <c r="F198" s="6">
        <f>F199+F200+F201+F202</f>
        <v>0</v>
      </c>
      <c r="G198" s="6">
        <f>G199+G200+G201+G202</f>
        <v>0</v>
      </c>
      <c r="H198" s="6">
        <f t="shared" si="5"/>
        <v>20414.7</v>
      </c>
      <c r="I198" s="62" t="s">
        <v>32</v>
      </c>
      <c r="J198" s="62" t="s">
        <v>52</v>
      </c>
      <c r="M198" s="15"/>
      <c r="O198" s="16"/>
      <c r="P198" s="16"/>
      <c r="Q198" s="16"/>
      <c r="R198" s="16"/>
    </row>
    <row r="199" spans="1:18">
      <c r="A199" s="69"/>
      <c r="B199" s="54"/>
      <c r="C199" s="50" t="s">
        <v>130</v>
      </c>
      <c r="D199" s="63"/>
      <c r="E199" s="6">
        <v>0</v>
      </c>
      <c r="F199" s="6">
        <v>0</v>
      </c>
      <c r="G199" s="6">
        <v>0</v>
      </c>
      <c r="H199" s="6">
        <f t="shared" si="5"/>
        <v>0</v>
      </c>
      <c r="I199" s="62"/>
      <c r="J199" s="62"/>
      <c r="M199" s="15"/>
      <c r="O199" s="16"/>
      <c r="P199" s="16"/>
      <c r="Q199" s="16"/>
      <c r="R199" s="16"/>
    </row>
    <row r="200" spans="1:18">
      <c r="A200" s="69"/>
      <c r="B200" s="54"/>
      <c r="C200" s="50" t="s">
        <v>131</v>
      </c>
      <c r="D200" s="63"/>
      <c r="E200" s="6">
        <v>0</v>
      </c>
      <c r="F200" s="6">
        <v>0</v>
      </c>
      <c r="G200" s="6">
        <v>0</v>
      </c>
      <c r="H200" s="6">
        <f t="shared" si="5"/>
        <v>0</v>
      </c>
      <c r="I200" s="62"/>
      <c r="J200" s="62"/>
      <c r="M200" s="15"/>
      <c r="O200" s="16"/>
      <c r="P200" s="16"/>
      <c r="Q200" s="16"/>
      <c r="R200" s="16"/>
    </row>
    <row r="201" spans="1:18">
      <c r="A201" s="69"/>
      <c r="B201" s="54"/>
      <c r="C201" s="50" t="s">
        <v>132</v>
      </c>
      <c r="D201" s="63"/>
      <c r="E201" s="6">
        <f>5103.7+15311</f>
        <v>20414.7</v>
      </c>
      <c r="F201" s="6">
        <v>0</v>
      </c>
      <c r="G201" s="6">
        <v>0</v>
      </c>
      <c r="H201" s="6">
        <f t="shared" si="5"/>
        <v>20414.7</v>
      </c>
      <c r="I201" s="62"/>
      <c r="J201" s="62"/>
      <c r="M201" s="15"/>
      <c r="O201" s="16"/>
      <c r="P201" s="16"/>
      <c r="Q201" s="16"/>
      <c r="R201" s="16"/>
    </row>
    <row r="202" spans="1:18">
      <c r="A202" s="70"/>
      <c r="B202" s="54"/>
      <c r="C202" s="50" t="s">
        <v>133</v>
      </c>
      <c r="D202" s="63"/>
      <c r="E202" s="6">
        <v>0</v>
      </c>
      <c r="F202" s="6">
        <v>0</v>
      </c>
      <c r="G202" s="6">
        <v>0</v>
      </c>
      <c r="H202" s="6">
        <f t="shared" si="5"/>
        <v>0</v>
      </c>
      <c r="I202" s="62"/>
      <c r="J202" s="62"/>
      <c r="M202" s="15"/>
      <c r="O202" s="16"/>
      <c r="P202" s="16"/>
      <c r="Q202" s="16"/>
      <c r="R202" s="16"/>
    </row>
    <row r="203" spans="1:18">
      <c r="A203" s="68" t="s">
        <v>87</v>
      </c>
      <c r="B203" s="54" t="s">
        <v>120</v>
      </c>
      <c r="C203" s="50" t="s">
        <v>7</v>
      </c>
      <c r="D203" s="63" t="s">
        <v>45</v>
      </c>
      <c r="E203" s="6">
        <f>SUM(E204:E206)</f>
        <v>1300</v>
      </c>
      <c r="F203" s="6">
        <f>F204+F205+F206+F207</f>
        <v>0</v>
      </c>
      <c r="G203" s="6">
        <f>G204+G205+G206+G207</f>
        <v>0</v>
      </c>
      <c r="H203" s="6">
        <f t="shared" si="5"/>
        <v>1300</v>
      </c>
      <c r="I203" s="62" t="s">
        <v>32</v>
      </c>
      <c r="J203" s="62" t="s">
        <v>52</v>
      </c>
      <c r="M203" s="15"/>
      <c r="O203" s="16"/>
      <c r="P203" s="16"/>
      <c r="Q203" s="16"/>
      <c r="R203" s="16"/>
    </row>
    <row r="204" spans="1:18">
      <c r="A204" s="69"/>
      <c r="B204" s="54"/>
      <c r="C204" s="50" t="s">
        <v>130</v>
      </c>
      <c r="D204" s="63"/>
      <c r="E204" s="6">
        <v>0</v>
      </c>
      <c r="F204" s="6">
        <v>0</v>
      </c>
      <c r="G204" s="6">
        <v>0</v>
      </c>
      <c r="H204" s="6">
        <f t="shared" si="5"/>
        <v>0</v>
      </c>
      <c r="I204" s="62"/>
      <c r="J204" s="62"/>
      <c r="M204" s="15"/>
      <c r="O204" s="16"/>
      <c r="P204" s="16"/>
      <c r="Q204" s="16"/>
      <c r="R204" s="16"/>
    </row>
    <row r="205" spans="1:18">
      <c r="A205" s="69"/>
      <c r="B205" s="54"/>
      <c r="C205" s="50" t="s">
        <v>131</v>
      </c>
      <c r="D205" s="63"/>
      <c r="E205" s="6">
        <v>0</v>
      </c>
      <c r="F205" s="6">
        <v>0</v>
      </c>
      <c r="G205" s="6">
        <v>0</v>
      </c>
      <c r="H205" s="6">
        <f t="shared" si="5"/>
        <v>0</v>
      </c>
      <c r="I205" s="62"/>
      <c r="J205" s="62"/>
      <c r="M205" s="15"/>
      <c r="O205" s="16"/>
      <c r="P205" s="16"/>
      <c r="Q205" s="16"/>
      <c r="R205" s="16"/>
    </row>
    <row r="206" spans="1:18">
      <c r="A206" s="69"/>
      <c r="B206" s="54"/>
      <c r="C206" s="50" t="s">
        <v>132</v>
      </c>
      <c r="D206" s="63"/>
      <c r="E206" s="6">
        <v>1300</v>
      </c>
      <c r="F206" s="6">
        <v>0</v>
      </c>
      <c r="G206" s="6">
        <v>0</v>
      </c>
      <c r="H206" s="6">
        <f t="shared" si="5"/>
        <v>1300</v>
      </c>
      <c r="I206" s="62"/>
      <c r="J206" s="62"/>
      <c r="M206" s="15"/>
      <c r="O206" s="16"/>
      <c r="P206" s="16"/>
      <c r="Q206" s="16"/>
      <c r="R206" s="16"/>
    </row>
    <row r="207" spans="1:18">
      <c r="A207" s="70"/>
      <c r="B207" s="54"/>
      <c r="C207" s="50" t="s">
        <v>133</v>
      </c>
      <c r="D207" s="63"/>
      <c r="E207" s="6">
        <v>0</v>
      </c>
      <c r="F207" s="6">
        <v>0</v>
      </c>
      <c r="G207" s="6">
        <v>0</v>
      </c>
      <c r="H207" s="6">
        <f t="shared" si="5"/>
        <v>0</v>
      </c>
      <c r="I207" s="62"/>
      <c r="J207" s="62"/>
      <c r="M207" s="15"/>
      <c r="O207" s="16"/>
      <c r="P207" s="16"/>
      <c r="Q207" s="16"/>
      <c r="R207" s="16"/>
    </row>
    <row r="208" spans="1:18">
      <c r="A208" s="68" t="s">
        <v>88</v>
      </c>
      <c r="B208" s="54" t="s">
        <v>123</v>
      </c>
      <c r="C208" s="50" t="s">
        <v>7</v>
      </c>
      <c r="D208" s="63" t="s">
        <v>45</v>
      </c>
      <c r="E208" s="6">
        <f>SUM(E209:E211)</f>
        <v>42000</v>
      </c>
      <c r="F208" s="6">
        <f>F209+F210+F211+F212</f>
        <v>0</v>
      </c>
      <c r="G208" s="6">
        <f>G209+G210+G211+G212</f>
        <v>0</v>
      </c>
      <c r="H208" s="6">
        <f t="shared" si="5"/>
        <v>42000</v>
      </c>
      <c r="I208" s="62" t="s">
        <v>32</v>
      </c>
      <c r="J208" s="62" t="s">
        <v>52</v>
      </c>
      <c r="M208" s="15"/>
      <c r="O208" s="16"/>
      <c r="P208" s="16"/>
      <c r="Q208" s="16"/>
      <c r="R208" s="16"/>
    </row>
    <row r="209" spans="1:18">
      <c r="A209" s="69"/>
      <c r="B209" s="54"/>
      <c r="C209" s="50" t="s">
        <v>130</v>
      </c>
      <c r="D209" s="63"/>
      <c r="E209" s="6">
        <v>0</v>
      </c>
      <c r="F209" s="6">
        <v>0</v>
      </c>
      <c r="G209" s="6">
        <v>0</v>
      </c>
      <c r="H209" s="6">
        <f t="shared" si="5"/>
        <v>0</v>
      </c>
      <c r="I209" s="62"/>
      <c r="J209" s="62"/>
      <c r="M209" s="15"/>
      <c r="O209" s="16"/>
      <c r="P209" s="16"/>
      <c r="Q209" s="16"/>
      <c r="R209" s="16"/>
    </row>
    <row r="210" spans="1:18">
      <c r="A210" s="69"/>
      <c r="B210" s="54"/>
      <c r="C210" s="50" t="s">
        <v>131</v>
      </c>
      <c r="D210" s="63"/>
      <c r="E210" s="6">
        <v>0</v>
      </c>
      <c r="F210" s="6">
        <v>0</v>
      </c>
      <c r="G210" s="6">
        <v>0</v>
      </c>
      <c r="H210" s="6">
        <f t="shared" si="5"/>
        <v>0</v>
      </c>
      <c r="I210" s="62"/>
      <c r="J210" s="62"/>
      <c r="M210" s="15"/>
      <c r="O210" s="16"/>
      <c r="P210" s="16"/>
      <c r="Q210" s="16"/>
      <c r="R210" s="16"/>
    </row>
    <row r="211" spans="1:18">
      <c r="A211" s="69"/>
      <c r="B211" s="54"/>
      <c r="C211" s="50" t="s">
        <v>132</v>
      </c>
      <c r="D211" s="63"/>
      <c r="E211" s="6">
        <v>42000</v>
      </c>
      <c r="F211" s="6">
        <v>0</v>
      </c>
      <c r="G211" s="6">
        <v>0</v>
      </c>
      <c r="H211" s="6">
        <f t="shared" si="5"/>
        <v>42000</v>
      </c>
      <c r="I211" s="62"/>
      <c r="J211" s="62"/>
      <c r="M211" s="15"/>
      <c r="O211" s="16"/>
      <c r="P211" s="16"/>
      <c r="Q211" s="16"/>
      <c r="R211" s="16"/>
    </row>
    <row r="212" spans="1:18">
      <c r="A212" s="70"/>
      <c r="B212" s="54"/>
      <c r="C212" s="50" t="s">
        <v>133</v>
      </c>
      <c r="D212" s="63"/>
      <c r="E212" s="6">
        <v>0</v>
      </c>
      <c r="F212" s="6">
        <v>0</v>
      </c>
      <c r="G212" s="6">
        <v>0</v>
      </c>
      <c r="H212" s="6">
        <f t="shared" si="5"/>
        <v>0</v>
      </c>
      <c r="I212" s="62"/>
      <c r="J212" s="62"/>
      <c r="M212" s="15"/>
      <c r="O212" s="16"/>
      <c r="P212" s="16"/>
      <c r="Q212" s="16"/>
      <c r="R212" s="16"/>
    </row>
    <row r="213" spans="1:18">
      <c r="A213" s="68" t="s">
        <v>89</v>
      </c>
      <c r="B213" s="54" t="s">
        <v>104</v>
      </c>
      <c r="C213" s="50" t="s">
        <v>7</v>
      </c>
      <c r="D213" s="63" t="s">
        <v>45</v>
      </c>
      <c r="E213" s="6">
        <f>SUM(E214:E216)</f>
        <v>1800</v>
      </c>
      <c r="F213" s="6">
        <f>F214+F215+F216+F217</f>
        <v>0</v>
      </c>
      <c r="G213" s="6">
        <f>G214+G215+G216+G217</f>
        <v>0</v>
      </c>
      <c r="H213" s="6">
        <f t="shared" si="5"/>
        <v>1800</v>
      </c>
      <c r="I213" s="62" t="s">
        <v>32</v>
      </c>
      <c r="J213" s="62" t="s">
        <v>52</v>
      </c>
      <c r="M213" s="15"/>
      <c r="O213" s="16"/>
      <c r="P213" s="16"/>
      <c r="Q213" s="16"/>
      <c r="R213" s="16"/>
    </row>
    <row r="214" spans="1:18">
      <c r="A214" s="69"/>
      <c r="B214" s="54"/>
      <c r="C214" s="50" t="s">
        <v>130</v>
      </c>
      <c r="D214" s="63"/>
      <c r="E214" s="6">
        <v>0</v>
      </c>
      <c r="F214" s="6">
        <v>0</v>
      </c>
      <c r="G214" s="6">
        <v>0</v>
      </c>
      <c r="H214" s="6">
        <f t="shared" si="5"/>
        <v>0</v>
      </c>
      <c r="I214" s="62"/>
      <c r="J214" s="62"/>
      <c r="M214" s="15"/>
      <c r="O214" s="16"/>
      <c r="P214" s="16"/>
      <c r="Q214" s="16"/>
      <c r="R214" s="16"/>
    </row>
    <row r="215" spans="1:18">
      <c r="A215" s="69"/>
      <c r="B215" s="54"/>
      <c r="C215" s="50" t="s">
        <v>131</v>
      </c>
      <c r="D215" s="63"/>
      <c r="E215" s="6">
        <v>0</v>
      </c>
      <c r="F215" s="6">
        <v>0</v>
      </c>
      <c r="G215" s="6">
        <v>0</v>
      </c>
      <c r="H215" s="6">
        <f t="shared" si="5"/>
        <v>0</v>
      </c>
      <c r="I215" s="62"/>
      <c r="J215" s="62"/>
      <c r="M215" s="15"/>
      <c r="O215" s="16"/>
      <c r="P215" s="16"/>
      <c r="Q215" s="16"/>
      <c r="R215" s="16"/>
    </row>
    <row r="216" spans="1:18">
      <c r="A216" s="69"/>
      <c r="B216" s="54"/>
      <c r="C216" s="50" t="s">
        <v>132</v>
      </c>
      <c r="D216" s="63"/>
      <c r="E216" s="6">
        <v>1800</v>
      </c>
      <c r="F216" s="6">
        <v>0</v>
      </c>
      <c r="G216" s="6">
        <v>0</v>
      </c>
      <c r="H216" s="6">
        <f t="shared" si="5"/>
        <v>1800</v>
      </c>
      <c r="I216" s="62"/>
      <c r="J216" s="62"/>
      <c r="M216" s="15"/>
      <c r="O216" s="16"/>
      <c r="P216" s="16"/>
      <c r="Q216" s="16"/>
      <c r="R216" s="16"/>
    </row>
    <row r="217" spans="1:18">
      <c r="A217" s="70"/>
      <c r="B217" s="54"/>
      <c r="C217" s="50" t="s">
        <v>133</v>
      </c>
      <c r="D217" s="63"/>
      <c r="E217" s="6">
        <v>0</v>
      </c>
      <c r="F217" s="6">
        <v>0</v>
      </c>
      <c r="G217" s="6">
        <v>0</v>
      </c>
      <c r="H217" s="6">
        <f t="shared" si="5"/>
        <v>0</v>
      </c>
      <c r="I217" s="62"/>
      <c r="J217" s="62"/>
      <c r="M217" s="15"/>
      <c r="O217" s="16"/>
      <c r="P217" s="16"/>
      <c r="Q217" s="16"/>
      <c r="R217" s="16"/>
    </row>
    <row r="218" spans="1:18">
      <c r="A218" s="68" t="s">
        <v>90</v>
      </c>
      <c r="B218" s="77" t="s">
        <v>135</v>
      </c>
      <c r="C218" s="50" t="s">
        <v>7</v>
      </c>
      <c r="D218" s="63" t="s">
        <v>45</v>
      </c>
      <c r="E218" s="6">
        <f>SUM(E219:E221)</f>
        <v>1030.5</v>
      </c>
      <c r="F218" s="6">
        <f>F219+F220+F221+F222</f>
        <v>0</v>
      </c>
      <c r="G218" s="6">
        <f>G219+G220+G221+G222</f>
        <v>0</v>
      </c>
      <c r="H218" s="6">
        <f t="shared" si="5"/>
        <v>1030.5</v>
      </c>
      <c r="I218" s="62" t="s">
        <v>32</v>
      </c>
      <c r="J218" s="62" t="s">
        <v>52</v>
      </c>
      <c r="M218" s="15"/>
      <c r="O218" s="16"/>
      <c r="P218" s="16"/>
      <c r="Q218" s="16"/>
      <c r="R218" s="16"/>
    </row>
    <row r="219" spans="1:18">
      <c r="A219" s="69"/>
      <c r="B219" s="77"/>
      <c r="C219" s="50" t="s">
        <v>130</v>
      </c>
      <c r="D219" s="63"/>
      <c r="E219" s="6">
        <v>0</v>
      </c>
      <c r="F219" s="6">
        <v>0</v>
      </c>
      <c r="G219" s="6">
        <v>0</v>
      </c>
      <c r="H219" s="6">
        <f t="shared" si="5"/>
        <v>0</v>
      </c>
      <c r="I219" s="62"/>
      <c r="J219" s="62"/>
      <c r="M219" s="15"/>
      <c r="O219" s="16"/>
      <c r="P219" s="16"/>
      <c r="Q219" s="16"/>
      <c r="R219" s="16"/>
    </row>
    <row r="220" spans="1:18">
      <c r="A220" s="69"/>
      <c r="B220" s="77"/>
      <c r="C220" s="50" t="s">
        <v>131</v>
      </c>
      <c r="D220" s="63"/>
      <c r="E220" s="6">
        <v>0</v>
      </c>
      <c r="F220" s="6">
        <v>0</v>
      </c>
      <c r="G220" s="6">
        <v>0</v>
      </c>
      <c r="H220" s="6">
        <f t="shared" si="5"/>
        <v>0</v>
      </c>
      <c r="I220" s="62"/>
      <c r="J220" s="62"/>
      <c r="M220" s="15"/>
      <c r="O220" s="16"/>
      <c r="P220" s="16"/>
      <c r="Q220" s="16"/>
      <c r="R220" s="16"/>
    </row>
    <row r="221" spans="1:18">
      <c r="A221" s="69"/>
      <c r="B221" s="77"/>
      <c r="C221" s="50" t="s">
        <v>132</v>
      </c>
      <c r="D221" s="63"/>
      <c r="E221" s="6">
        <v>1030.5</v>
      </c>
      <c r="F221" s="6">
        <v>0</v>
      </c>
      <c r="G221" s="6">
        <v>0</v>
      </c>
      <c r="H221" s="6">
        <f t="shared" si="5"/>
        <v>1030.5</v>
      </c>
      <c r="I221" s="62"/>
      <c r="J221" s="62"/>
      <c r="M221" s="15"/>
      <c r="O221" s="16"/>
      <c r="P221" s="16"/>
      <c r="Q221" s="16"/>
      <c r="R221" s="16"/>
    </row>
    <row r="222" spans="1:18">
      <c r="A222" s="70"/>
      <c r="B222" s="77"/>
      <c r="C222" s="50" t="s">
        <v>133</v>
      </c>
      <c r="D222" s="63"/>
      <c r="E222" s="6">
        <v>0</v>
      </c>
      <c r="F222" s="6">
        <v>0</v>
      </c>
      <c r="G222" s="6">
        <v>0</v>
      </c>
      <c r="H222" s="6">
        <f t="shared" si="5"/>
        <v>0</v>
      </c>
      <c r="I222" s="62"/>
      <c r="J222" s="62"/>
      <c r="M222" s="15"/>
      <c r="O222" s="16"/>
      <c r="P222" s="16"/>
      <c r="Q222" s="16"/>
      <c r="R222" s="16"/>
    </row>
    <row r="223" spans="1:18">
      <c r="A223" s="68" t="s">
        <v>114</v>
      </c>
      <c r="B223" s="77" t="s">
        <v>136</v>
      </c>
      <c r="C223" s="50" t="s">
        <v>7</v>
      </c>
      <c r="D223" s="63" t="s">
        <v>45</v>
      </c>
      <c r="E223" s="6">
        <f>SUM(E224:E226)</f>
        <v>7213.6</v>
      </c>
      <c r="F223" s="6">
        <f>F224+F225+F226+F227</f>
        <v>0</v>
      </c>
      <c r="G223" s="6">
        <f>G224+G225+G226+G227</f>
        <v>0</v>
      </c>
      <c r="H223" s="6">
        <f t="shared" si="5"/>
        <v>7213.6</v>
      </c>
      <c r="I223" s="62" t="s">
        <v>32</v>
      </c>
      <c r="J223" s="62" t="s">
        <v>52</v>
      </c>
      <c r="M223" s="15"/>
      <c r="O223" s="16"/>
      <c r="P223" s="16"/>
      <c r="Q223" s="16"/>
      <c r="R223" s="16"/>
    </row>
    <row r="224" spans="1:18">
      <c r="A224" s="69"/>
      <c r="B224" s="77"/>
      <c r="C224" s="50" t="s">
        <v>130</v>
      </c>
      <c r="D224" s="63"/>
      <c r="E224" s="6">
        <v>0</v>
      </c>
      <c r="F224" s="6">
        <v>0</v>
      </c>
      <c r="G224" s="6">
        <v>0</v>
      </c>
      <c r="H224" s="6">
        <f t="shared" si="5"/>
        <v>0</v>
      </c>
      <c r="I224" s="62"/>
      <c r="J224" s="62"/>
      <c r="M224" s="15"/>
      <c r="O224" s="16"/>
      <c r="P224" s="16"/>
      <c r="Q224" s="16"/>
      <c r="R224" s="16"/>
    </row>
    <row r="225" spans="1:18">
      <c r="A225" s="69"/>
      <c r="B225" s="77"/>
      <c r="C225" s="50" t="s">
        <v>131</v>
      </c>
      <c r="D225" s="63"/>
      <c r="E225" s="6">
        <v>0</v>
      </c>
      <c r="F225" s="6">
        <v>0</v>
      </c>
      <c r="G225" s="6">
        <v>0</v>
      </c>
      <c r="H225" s="6">
        <f t="shared" si="5"/>
        <v>0</v>
      </c>
      <c r="I225" s="62"/>
      <c r="J225" s="62"/>
      <c r="M225" s="15"/>
      <c r="O225" s="16"/>
      <c r="P225" s="16"/>
      <c r="Q225" s="16"/>
      <c r="R225" s="16"/>
    </row>
    <row r="226" spans="1:18">
      <c r="A226" s="69"/>
      <c r="B226" s="77"/>
      <c r="C226" s="50" t="s">
        <v>132</v>
      </c>
      <c r="D226" s="63"/>
      <c r="E226" s="6">
        <v>7213.6</v>
      </c>
      <c r="F226" s="6">
        <v>0</v>
      </c>
      <c r="G226" s="6">
        <v>0</v>
      </c>
      <c r="H226" s="6">
        <f t="shared" si="5"/>
        <v>7213.6</v>
      </c>
      <c r="I226" s="62"/>
      <c r="J226" s="62"/>
      <c r="M226" s="15"/>
      <c r="O226" s="16"/>
      <c r="P226" s="16"/>
      <c r="Q226" s="16"/>
      <c r="R226" s="16"/>
    </row>
    <row r="227" spans="1:18">
      <c r="A227" s="70"/>
      <c r="B227" s="77"/>
      <c r="C227" s="50" t="s">
        <v>133</v>
      </c>
      <c r="D227" s="63"/>
      <c r="E227" s="6">
        <v>0</v>
      </c>
      <c r="F227" s="6">
        <v>0</v>
      </c>
      <c r="G227" s="6">
        <v>0</v>
      </c>
      <c r="H227" s="6">
        <f t="shared" si="5"/>
        <v>0</v>
      </c>
      <c r="I227" s="62"/>
      <c r="J227" s="62"/>
      <c r="M227" s="15"/>
      <c r="O227" s="16"/>
      <c r="P227" s="16"/>
      <c r="Q227" s="16"/>
      <c r="R227" s="16"/>
    </row>
    <row r="228" spans="1:18">
      <c r="A228" s="68" t="s">
        <v>115</v>
      </c>
      <c r="B228" s="77" t="s">
        <v>109</v>
      </c>
      <c r="C228" s="50" t="s">
        <v>7</v>
      </c>
      <c r="D228" s="63" t="s">
        <v>45</v>
      </c>
      <c r="E228" s="6">
        <f>SUM(E229:E231)</f>
        <v>777.7</v>
      </c>
      <c r="F228" s="6">
        <f>F229+F230+F231+F232</f>
        <v>0</v>
      </c>
      <c r="G228" s="6">
        <f>G229+G230+G231+G232</f>
        <v>0</v>
      </c>
      <c r="H228" s="6">
        <f t="shared" si="5"/>
        <v>777.7</v>
      </c>
      <c r="I228" s="62" t="s">
        <v>32</v>
      </c>
      <c r="J228" s="62" t="s">
        <v>52</v>
      </c>
      <c r="M228" s="15"/>
      <c r="O228" s="16"/>
      <c r="P228" s="16"/>
      <c r="Q228" s="16"/>
      <c r="R228" s="16"/>
    </row>
    <row r="229" spans="1:18">
      <c r="A229" s="69"/>
      <c r="B229" s="77"/>
      <c r="C229" s="50" t="s">
        <v>130</v>
      </c>
      <c r="D229" s="63"/>
      <c r="E229" s="6">
        <v>0</v>
      </c>
      <c r="F229" s="6">
        <v>0</v>
      </c>
      <c r="G229" s="6">
        <v>0</v>
      </c>
      <c r="H229" s="6">
        <f t="shared" si="5"/>
        <v>0</v>
      </c>
      <c r="I229" s="62"/>
      <c r="J229" s="62"/>
      <c r="M229" s="15"/>
      <c r="O229" s="16"/>
      <c r="P229" s="16"/>
      <c r="Q229" s="16"/>
      <c r="R229" s="16"/>
    </row>
    <row r="230" spans="1:18">
      <c r="A230" s="69"/>
      <c r="B230" s="77"/>
      <c r="C230" s="50" t="s">
        <v>131</v>
      </c>
      <c r="D230" s="63"/>
      <c r="E230" s="6">
        <v>0</v>
      </c>
      <c r="F230" s="6">
        <v>0</v>
      </c>
      <c r="G230" s="6">
        <v>0</v>
      </c>
      <c r="H230" s="6">
        <f t="shared" si="5"/>
        <v>0</v>
      </c>
      <c r="I230" s="62"/>
      <c r="J230" s="62"/>
      <c r="M230" s="15"/>
      <c r="O230" s="16"/>
      <c r="P230" s="16"/>
      <c r="Q230" s="16"/>
      <c r="R230" s="16"/>
    </row>
    <row r="231" spans="1:18">
      <c r="A231" s="69"/>
      <c r="B231" s="77"/>
      <c r="C231" s="50" t="s">
        <v>132</v>
      </c>
      <c r="D231" s="63"/>
      <c r="E231" s="6">
        <v>777.7</v>
      </c>
      <c r="F231" s="6">
        <v>0</v>
      </c>
      <c r="G231" s="6">
        <v>0</v>
      </c>
      <c r="H231" s="6">
        <f t="shared" ref="H231:H242" si="6">SUM(E231:G231)</f>
        <v>777.7</v>
      </c>
      <c r="I231" s="62"/>
      <c r="J231" s="62"/>
      <c r="M231" s="15"/>
      <c r="O231" s="16"/>
      <c r="P231" s="16"/>
      <c r="Q231" s="16"/>
      <c r="R231" s="16"/>
    </row>
    <row r="232" spans="1:18">
      <c r="A232" s="70"/>
      <c r="B232" s="77"/>
      <c r="C232" s="50" t="s">
        <v>133</v>
      </c>
      <c r="D232" s="63"/>
      <c r="E232" s="6">
        <v>0</v>
      </c>
      <c r="F232" s="6">
        <v>0</v>
      </c>
      <c r="G232" s="6">
        <v>0</v>
      </c>
      <c r="H232" s="6">
        <f t="shared" si="6"/>
        <v>0</v>
      </c>
      <c r="I232" s="62"/>
      <c r="J232" s="62"/>
      <c r="M232" s="15"/>
      <c r="O232" s="16"/>
      <c r="P232" s="16"/>
      <c r="Q232" s="16"/>
      <c r="R232" s="16"/>
    </row>
    <row r="233" spans="1:18">
      <c r="A233" s="68" t="s">
        <v>116</v>
      </c>
      <c r="B233" s="77" t="s">
        <v>37</v>
      </c>
      <c r="C233" s="50" t="s">
        <v>7</v>
      </c>
      <c r="D233" s="63" t="s">
        <v>45</v>
      </c>
      <c r="E233" s="6">
        <f>SUM(E234:E236)</f>
        <v>5443.6</v>
      </c>
      <c r="F233" s="6">
        <f>F234+F235+F236+F237</f>
        <v>0</v>
      </c>
      <c r="G233" s="6">
        <f>G234+G235+G236+G237</f>
        <v>0</v>
      </c>
      <c r="H233" s="6">
        <f t="shared" si="6"/>
        <v>5443.6</v>
      </c>
      <c r="I233" s="62" t="s">
        <v>32</v>
      </c>
      <c r="J233" s="62" t="s">
        <v>52</v>
      </c>
      <c r="M233" s="15"/>
      <c r="O233" s="16"/>
      <c r="P233" s="16"/>
      <c r="Q233" s="16"/>
      <c r="R233" s="16"/>
    </row>
    <row r="234" spans="1:18">
      <c r="A234" s="69"/>
      <c r="B234" s="77"/>
      <c r="C234" s="50" t="s">
        <v>130</v>
      </c>
      <c r="D234" s="63"/>
      <c r="E234" s="6">
        <v>0</v>
      </c>
      <c r="F234" s="6">
        <v>0</v>
      </c>
      <c r="G234" s="6">
        <v>0</v>
      </c>
      <c r="H234" s="6">
        <f t="shared" si="6"/>
        <v>0</v>
      </c>
      <c r="I234" s="62"/>
      <c r="J234" s="62"/>
      <c r="M234" s="15"/>
      <c r="O234" s="16"/>
      <c r="P234" s="16"/>
      <c r="Q234" s="16"/>
      <c r="R234" s="16"/>
    </row>
    <row r="235" spans="1:18">
      <c r="A235" s="69"/>
      <c r="B235" s="77"/>
      <c r="C235" s="50" t="s">
        <v>131</v>
      </c>
      <c r="D235" s="63"/>
      <c r="E235" s="6">
        <v>0</v>
      </c>
      <c r="F235" s="6">
        <v>0</v>
      </c>
      <c r="G235" s="6">
        <v>0</v>
      </c>
      <c r="H235" s="6">
        <f t="shared" si="6"/>
        <v>0</v>
      </c>
      <c r="I235" s="62"/>
      <c r="J235" s="62"/>
      <c r="M235" s="15"/>
      <c r="O235" s="16"/>
      <c r="P235" s="16"/>
      <c r="Q235" s="16"/>
      <c r="R235" s="16"/>
    </row>
    <row r="236" spans="1:18">
      <c r="A236" s="69"/>
      <c r="B236" s="77"/>
      <c r="C236" s="50" t="s">
        <v>132</v>
      </c>
      <c r="D236" s="63"/>
      <c r="E236" s="6">
        <v>5443.6</v>
      </c>
      <c r="F236" s="6">
        <v>0</v>
      </c>
      <c r="G236" s="6">
        <v>0</v>
      </c>
      <c r="H236" s="6">
        <f t="shared" si="6"/>
        <v>5443.6</v>
      </c>
      <c r="I236" s="62"/>
      <c r="J236" s="62"/>
      <c r="M236" s="15"/>
      <c r="O236" s="16"/>
      <c r="P236" s="16"/>
      <c r="Q236" s="16"/>
      <c r="R236" s="16"/>
    </row>
    <row r="237" spans="1:18">
      <c r="A237" s="70"/>
      <c r="B237" s="77"/>
      <c r="C237" s="50" t="s">
        <v>133</v>
      </c>
      <c r="D237" s="63"/>
      <c r="E237" s="6">
        <v>0</v>
      </c>
      <c r="F237" s="6">
        <v>0</v>
      </c>
      <c r="G237" s="6">
        <v>0</v>
      </c>
      <c r="H237" s="6">
        <f t="shared" si="6"/>
        <v>0</v>
      </c>
      <c r="I237" s="62"/>
      <c r="J237" s="62"/>
      <c r="M237" s="15"/>
      <c r="O237" s="16"/>
      <c r="P237" s="16"/>
      <c r="Q237" s="16"/>
      <c r="R237" s="16"/>
    </row>
    <row r="238" spans="1:18">
      <c r="A238" s="68" t="s">
        <v>117</v>
      </c>
      <c r="B238" s="77" t="s">
        <v>107</v>
      </c>
      <c r="C238" s="50" t="s">
        <v>7</v>
      </c>
      <c r="D238" s="63" t="s">
        <v>45</v>
      </c>
      <c r="E238" s="6">
        <f>SUM(E239:E241)</f>
        <v>15050</v>
      </c>
      <c r="F238" s="6">
        <f>F239+F240+F241+F242</f>
        <v>0</v>
      </c>
      <c r="G238" s="6">
        <f>G239+G240+G241+G242</f>
        <v>0</v>
      </c>
      <c r="H238" s="6">
        <f t="shared" si="6"/>
        <v>15050</v>
      </c>
      <c r="I238" s="62" t="s">
        <v>32</v>
      </c>
      <c r="J238" s="62" t="s">
        <v>52</v>
      </c>
      <c r="M238" s="15"/>
      <c r="O238" s="16"/>
      <c r="P238" s="16"/>
      <c r="Q238" s="16"/>
      <c r="R238" s="16"/>
    </row>
    <row r="239" spans="1:18">
      <c r="A239" s="69"/>
      <c r="B239" s="77"/>
      <c r="C239" s="50" t="s">
        <v>130</v>
      </c>
      <c r="D239" s="63"/>
      <c r="E239" s="6">
        <v>0</v>
      </c>
      <c r="F239" s="6">
        <v>0</v>
      </c>
      <c r="G239" s="6">
        <v>0</v>
      </c>
      <c r="H239" s="6">
        <f t="shared" si="6"/>
        <v>0</v>
      </c>
      <c r="I239" s="62"/>
      <c r="J239" s="62"/>
      <c r="M239" s="15"/>
      <c r="O239" s="16"/>
      <c r="P239" s="16"/>
      <c r="Q239" s="16"/>
      <c r="R239" s="16"/>
    </row>
    <row r="240" spans="1:18">
      <c r="A240" s="69"/>
      <c r="B240" s="77"/>
      <c r="C240" s="50" t="s">
        <v>131</v>
      </c>
      <c r="D240" s="63"/>
      <c r="E240" s="6">
        <v>0</v>
      </c>
      <c r="F240" s="6">
        <v>0</v>
      </c>
      <c r="G240" s="6">
        <v>0</v>
      </c>
      <c r="H240" s="6">
        <f t="shared" si="6"/>
        <v>0</v>
      </c>
      <c r="I240" s="62"/>
      <c r="J240" s="62"/>
      <c r="M240" s="15"/>
      <c r="O240" s="16"/>
      <c r="P240" s="16"/>
      <c r="Q240" s="16"/>
      <c r="R240" s="16"/>
    </row>
    <row r="241" spans="1:18">
      <c r="A241" s="69"/>
      <c r="B241" s="77"/>
      <c r="C241" s="50" t="s">
        <v>132</v>
      </c>
      <c r="D241" s="63"/>
      <c r="E241" s="6">
        <v>15050</v>
      </c>
      <c r="F241" s="6">
        <v>0</v>
      </c>
      <c r="G241" s="6">
        <v>0</v>
      </c>
      <c r="H241" s="6">
        <f t="shared" si="6"/>
        <v>15050</v>
      </c>
      <c r="I241" s="62"/>
      <c r="J241" s="62"/>
      <c r="M241" s="15"/>
      <c r="O241" s="16"/>
      <c r="P241" s="16"/>
      <c r="Q241" s="16"/>
      <c r="R241" s="16"/>
    </row>
    <row r="242" spans="1:18">
      <c r="A242" s="70"/>
      <c r="B242" s="77"/>
      <c r="C242" s="50" t="s">
        <v>133</v>
      </c>
      <c r="D242" s="63"/>
      <c r="E242" s="6">
        <v>0</v>
      </c>
      <c r="F242" s="6">
        <v>0</v>
      </c>
      <c r="G242" s="6">
        <v>0</v>
      </c>
      <c r="H242" s="6">
        <f t="shared" si="6"/>
        <v>0</v>
      </c>
      <c r="I242" s="62"/>
      <c r="J242" s="62"/>
      <c r="M242" s="15"/>
      <c r="O242" s="16"/>
      <c r="P242" s="16"/>
      <c r="Q242" s="16"/>
      <c r="R242" s="16"/>
    </row>
    <row r="248" spans="1:18">
      <c r="L248" s="14"/>
      <c r="M248" s="16"/>
    </row>
    <row r="249" spans="1:18">
      <c r="L249" s="14"/>
      <c r="M249" s="16"/>
    </row>
    <row r="250" spans="1:18">
      <c r="L250" s="14"/>
      <c r="M250" s="16"/>
    </row>
    <row r="251" spans="1:18">
      <c r="L251" s="14"/>
      <c r="M251" s="16"/>
    </row>
    <row r="252" spans="1:18">
      <c r="L252" s="14"/>
      <c r="M252" s="16"/>
    </row>
    <row r="253" spans="1:18">
      <c r="L253" s="14"/>
      <c r="M253" s="16"/>
    </row>
    <row r="254" spans="1:18">
      <c r="L254" s="14"/>
      <c r="M254" s="16"/>
    </row>
    <row r="255" spans="1:18">
      <c r="L255" s="14"/>
      <c r="M255" s="16"/>
    </row>
    <row r="256" spans="1:18">
      <c r="M256" s="16"/>
    </row>
    <row r="257" spans="12:13" s="13" customFormat="1" ht="12.75">
      <c r="M257" s="16"/>
    </row>
    <row r="258" spans="12:13" s="13" customFormat="1" ht="12.75">
      <c r="M258" s="16"/>
    </row>
    <row r="259" spans="12:13" s="13" customFormat="1" ht="12.75">
      <c r="M259" s="16"/>
    </row>
    <row r="260" spans="12:13" s="13" customFormat="1" ht="12.75">
      <c r="L260" s="14"/>
      <c r="M260" s="16"/>
    </row>
    <row r="261" spans="12:13" s="13" customFormat="1" ht="12.75">
      <c r="L261" s="14"/>
      <c r="M261" s="16"/>
    </row>
    <row r="262" spans="12:13" s="13" customFormat="1" ht="12.75">
      <c r="L262" s="14"/>
      <c r="M262" s="16"/>
    </row>
    <row r="263" spans="12:13" s="13" customFormat="1" ht="12.75">
      <c r="L263" s="14"/>
      <c r="M263" s="16"/>
    </row>
    <row r="264" spans="12:13" s="13" customFormat="1" ht="12.75">
      <c r="M264" s="16"/>
    </row>
    <row r="265" spans="12:13" s="13" customFormat="1" ht="12.75">
      <c r="M265" s="16"/>
    </row>
    <row r="266" spans="12:13" s="13" customFormat="1" ht="12.75">
      <c r="M266" s="16"/>
    </row>
    <row r="267" spans="12:13" s="13" customFormat="1" ht="12.75">
      <c r="M267" s="16"/>
    </row>
    <row r="268" spans="12:13" s="13" customFormat="1" ht="12.75">
      <c r="L268" s="14"/>
      <c r="M268" s="16"/>
    </row>
    <row r="269" spans="12:13" s="13" customFormat="1" ht="12.75">
      <c r="L269" s="14"/>
      <c r="M269" s="16"/>
    </row>
    <row r="270" spans="12:13" s="13" customFormat="1" ht="12.75">
      <c r="L270" s="14"/>
      <c r="M270" s="16"/>
    </row>
    <row r="271" spans="12:13" s="13" customFormat="1" ht="12.75">
      <c r="L271" s="14"/>
      <c r="M271" s="16"/>
    </row>
    <row r="272" spans="12:13" s="13" customFormat="1" ht="12.75">
      <c r="M272" s="16"/>
    </row>
    <row r="273" spans="12:13" s="13" customFormat="1" ht="12.75">
      <c r="M273" s="16"/>
    </row>
    <row r="274" spans="12:13" s="13" customFormat="1" ht="12.75">
      <c r="M274" s="16"/>
    </row>
    <row r="275" spans="12:13" s="13" customFormat="1" ht="12.75">
      <c r="M275" s="16"/>
    </row>
    <row r="276" spans="12:13" s="13" customFormat="1" ht="12.75">
      <c r="L276" s="14"/>
      <c r="M276" s="16"/>
    </row>
    <row r="277" spans="12:13" s="13" customFormat="1" ht="12.75">
      <c r="L277" s="14"/>
      <c r="M277" s="16"/>
    </row>
    <row r="278" spans="12:13" s="13" customFormat="1" ht="12.75">
      <c r="L278" s="14"/>
      <c r="M278" s="16"/>
    </row>
    <row r="279" spans="12:13" s="13" customFormat="1" ht="12.75">
      <c r="L279" s="14"/>
      <c r="M279" s="16"/>
    </row>
    <row r="280" spans="12:13" s="13" customFormat="1" ht="12.75">
      <c r="M280" s="16"/>
    </row>
    <row r="281" spans="12:13" s="13" customFormat="1" ht="12.75">
      <c r="M281" s="16"/>
    </row>
    <row r="282" spans="12:13" s="13" customFormat="1" ht="12.75">
      <c r="M282" s="16"/>
    </row>
    <row r="283" spans="12:13" s="13" customFormat="1" ht="12.75">
      <c r="M283" s="16"/>
    </row>
    <row r="284" spans="12:13" s="13" customFormat="1" ht="12.75">
      <c r="M284" s="16"/>
    </row>
    <row r="285" spans="12:13" s="13" customFormat="1" ht="12.75">
      <c r="M285" s="16"/>
    </row>
    <row r="286" spans="12:13" s="13" customFormat="1" ht="12.75">
      <c r="M286" s="16"/>
    </row>
    <row r="287" spans="12:13" s="13" customFormat="1" ht="12.75">
      <c r="M287" s="16"/>
    </row>
    <row r="304" spans="13:13" s="13" customFormat="1" ht="12.75">
      <c r="M304" s="16"/>
    </row>
    <row r="305" spans="13:13" s="13" customFormat="1" ht="12.75">
      <c r="M305" s="16"/>
    </row>
    <row r="306" spans="13:13" s="13" customFormat="1" ht="12.75">
      <c r="M306" s="16"/>
    </row>
    <row r="307" spans="13:13" s="13" customFormat="1" ht="12.75">
      <c r="M307" s="16"/>
    </row>
    <row r="308" spans="13:13" s="13" customFormat="1" ht="12.75">
      <c r="M308" s="16"/>
    </row>
    <row r="309" spans="13:13" s="13" customFormat="1" ht="12.75">
      <c r="M309" s="16"/>
    </row>
    <row r="310" spans="13:13" s="13" customFormat="1" ht="12.75">
      <c r="M310" s="16"/>
    </row>
    <row r="311" spans="13:13" s="13" customFormat="1" ht="12.75">
      <c r="M311" s="16"/>
    </row>
    <row r="312" spans="13:13" s="13" customFormat="1" ht="12.75">
      <c r="M312" s="16"/>
    </row>
    <row r="313" spans="13:13" s="13" customFormat="1" ht="12.75">
      <c r="M313" s="16"/>
    </row>
    <row r="314" spans="13:13" s="13" customFormat="1" ht="12.75">
      <c r="M314" s="16"/>
    </row>
    <row r="315" spans="13:13" s="13" customFormat="1" ht="12.75">
      <c r="M315" s="16"/>
    </row>
    <row r="316" spans="13:13" s="13" customFormat="1" ht="12.75">
      <c r="M316" s="16"/>
    </row>
    <row r="317" spans="13:13" s="13" customFormat="1" ht="12.75">
      <c r="M317" s="16"/>
    </row>
    <row r="318" spans="13:13" s="13" customFormat="1" ht="12.75">
      <c r="M318" s="16"/>
    </row>
    <row r="319" spans="13:13" s="13" customFormat="1" ht="12.75">
      <c r="M319" s="16"/>
    </row>
    <row r="320" spans="13:13" s="13" customFormat="1" ht="12.75">
      <c r="M320" s="16"/>
    </row>
    <row r="321" spans="13:13" s="13" customFormat="1" ht="12.75">
      <c r="M321" s="16"/>
    </row>
    <row r="322" spans="13:13" s="13" customFormat="1" ht="12.75">
      <c r="M322" s="16"/>
    </row>
    <row r="323" spans="13:13" s="13" customFormat="1" ht="12.75">
      <c r="M323" s="16"/>
    </row>
    <row r="324" spans="13:13" s="13" customFormat="1" ht="12.75">
      <c r="M324" s="16"/>
    </row>
    <row r="325" spans="13:13" s="13" customFormat="1" ht="12.75">
      <c r="M325" s="16"/>
    </row>
    <row r="326" spans="13:13" s="13" customFormat="1" ht="12.75">
      <c r="M326" s="16"/>
    </row>
    <row r="327" spans="13:13" s="13" customFormat="1" ht="12.75">
      <c r="M327" s="16"/>
    </row>
    <row r="328" spans="13:13" s="13" customFormat="1" ht="12.75">
      <c r="M328" s="16"/>
    </row>
    <row r="329" spans="13:13" s="13" customFormat="1" ht="12.75">
      <c r="M329" s="16"/>
    </row>
    <row r="330" spans="13:13" s="13" customFormat="1" ht="12.75">
      <c r="M330" s="16"/>
    </row>
    <row r="331" spans="13:13" s="13" customFormat="1" ht="12.75">
      <c r="M331" s="16"/>
    </row>
    <row r="332" spans="13:13" s="13" customFormat="1" ht="12.75">
      <c r="M332" s="16"/>
    </row>
    <row r="333" spans="13:13" s="13" customFormat="1" ht="12.75">
      <c r="M333" s="16"/>
    </row>
    <row r="334" spans="13:13" s="13" customFormat="1" ht="12.75">
      <c r="M334" s="16"/>
    </row>
    <row r="335" spans="13:13" s="13" customFormat="1" ht="12.75">
      <c r="M335" s="16"/>
    </row>
    <row r="336" spans="13:13" s="13" customFormat="1" ht="12.75">
      <c r="M336" s="16"/>
    </row>
    <row r="337" spans="13:13" s="13" customFormat="1" ht="12.75">
      <c r="M337" s="16"/>
    </row>
    <row r="338" spans="13:13" s="13" customFormat="1" ht="12.75">
      <c r="M338" s="16"/>
    </row>
    <row r="339" spans="13:13" s="13" customFormat="1" ht="12.75">
      <c r="M339" s="16"/>
    </row>
    <row r="340" spans="13:13" s="13" customFormat="1" ht="12.75">
      <c r="M340" s="16"/>
    </row>
    <row r="341" spans="13:13" s="13" customFormat="1" ht="12.75">
      <c r="M341" s="16"/>
    </row>
    <row r="342" spans="13:13" s="13" customFormat="1" ht="12.75">
      <c r="M342" s="16"/>
    </row>
    <row r="343" spans="13:13" s="13" customFormat="1" ht="12.75">
      <c r="M343" s="16"/>
    </row>
    <row r="344" spans="13:13" s="13" customFormat="1" ht="12.75">
      <c r="M344" s="16"/>
    </row>
    <row r="345" spans="13:13" s="13" customFormat="1" ht="12.75">
      <c r="M345" s="16"/>
    </row>
    <row r="346" spans="13:13" s="13" customFormat="1" ht="12.75">
      <c r="M346" s="16"/>
    </row>
    <row r="347" spans="13:13" s="13" customFormat="1" ht="12.75">
      <c r="M347" s="16"/>
    </row>
    <row r="348" spans="13:13" s="13" customFormat="1" ht="12.75">
      <c r="M348" s="16"/>
    </row>
    <row r="349" spans="13:13" s="13" customFormat="1" ht="12.75">
      <c r="M349" s="16"/>
    </row>
    <row r="350" spans="13:13" s="13" customFormat="1" ht="12.75">
      <c r="M350" s="16"/>
    </row>
    <row r="351" spans="13:13" s="13" customFormat="1" ht="12.75">
      <c r="M351" s="16"/>
    </row>
    <row r="352" spans="13:13" s="13" customFormat="1" ht="12.75">
      <c r="M352" s="16"/>
    </row>
    <row r="353" spans="13:13" s="13" customFormat="1" ht="12.75">
      <c r="M353" s="16"/>
    </row>
    <row r="354" spans="13:13" s="13" customFormat="1" ht="12.75">
      <c r="M354" s="16"/>
    </row>
    <row r="355" spans="13:13" s="13" customFormat="1" ht="12.75">
      <c r="M355" s="16"/>
    </row>
    <row r="356" spans="13:13" s="13" customFormat="1" ht="12.75">
      <c r="M356" s="16"/>
    </row>
    <row r="357" spans="13:13" s="13" customFormat="1" ht="12.75">
      <c r="M357" s="16"/>
    </row>
    <row r="358" spans="13:13" s="13" customFormat="1" ht="12.75">
      <c r="M358" s="16"/>
    </row>
    <row r="359" spans="13:13" s="13" customFormat="1" ht="12.75">
      <c r="M359" s="16"/>
    </row>
    <row r="360" spans="13:13" s="13" customFormat="1" ht="12.75">
      <c r="M360" s="16"/>
    </row>
    <row r="361" spans="13:13" s="13" customFormat="1" ht="12.75">
      <c r="M361" s="16"/>
    </row>
    <row r="362" spans="13:13" s="13" customFormat="1" ht="12.75">
      <c r="M362" s="16"/>
    </row>
    <row r="363" spans="13:13" s="13" customFormat="1" ht="12.75">
      <c r="M363" s="16"/>
    </row>
    <row r="364" spans="13:13" s="13" customFormat="1" ht="12.75">
      <c r="M364" s="16"/>
    </row>
    <row r="365" spans="13:13" s="13" customFormat="1" ht="12.75">
      <c r="M365" s="16"/>
    </row>
    <row r="366" spans="13:13" s="13" customFormat="1" ht="12.75">
      <c r="M366" s="16"/>
    </row>
    <row r="367" spans="13:13" s="13" customFormat="1" ht="12.75">
      <c r="M367" s="16"/>
    </row>
    <row r="368" spans="13:13" s="13" customFormat="1" ht="12.75">
      <c r="M368" s="16"/>
    </row>
    <row r="369" spans="13:13" s="13" customFormat="1" ht="12.75">
      <c r="M369" s="16"/>
    </row>
    <row r="370" spans="13:13" s="13" customFormat="1" ht="12.75">
      <c r="M370" s="16"/>
    </row>
    <row r="371" spans="13:13" s="13" customFormat="1" ht="12.75">
      <c r="M371" s="16"/>
    </row>
    <row r="372" spans="13:13" s="13" customFormat="1" ht="12.75">
      <c r="M372" s="16"/>
    </row>
    <row r="373" spans="13:13" s="13" customFormat="1" ht="12.75">
      <c r="M373" s="16"/>
    </row>
    <row r="374" spans="13:13" s="13" customFormat="1" ht="12.75">
      <c r="M374" s="16"/>
    </row>
    <row r="375" spans="13:13" s="13" customFormat="1" ht="12.75">
      <c r="M375" s="16"/>
    </row>
    <row r="376" spans="13:13" s="13" customFormat="1" ht="12.75">
      <c r="M376" s="16"/>
    </row>
    <row r="377" spans="13:13" s="13" customFormat="1" ht="12.75">
      <c r="M377" s="16"/>
    </row>
    <row r="378" spans="13:13" s="13" customFormat="1" ht="12.75">
      <c r="M378" s="16"/>
    </row>
    <row r="379" spans="13:13" s="13" customFormat="1" ht="12.75">
      <c r="M379" s="16"/>
    </row>
    <row r="380" spans="13:13" s="13" customFormat="1" ht="12.75">
      <c r="M380" s="16"/>
    </row>
    <row r="381" spans="13:13" s="13" customFormat="1" ht="12.75">
      <c r="M381" s="16"/>
    </row>
    <row r="382" spans="13:13" s="13" customFormat="1" ht="12.75">
      <c r="M382" s="16"/>
    </row>
    <row r="383" spans="13:13" s="13" customFormat="1" ht="12.75">
      <c r="M383" s="16"/>
    </row>
    <row r="384" spans="13:13" s="13" customFormat="1" ht="12.75">
      <c r="M384" s="16"/>
    </row>
    <row r="385" spans="13:13" s="13" customFormat="1" ht="12.75">
      <c r="M385" s="16"/>
    </row>
    <row r="386" spans="13:13" s="13" customFormat="1" ht="12.75">
      <c r="M386" s="16"/>
    </row>
    <row r="387" spans="13:13" s="13" customFormat="1" ht="12.75">
      <c r="M387" s="16"/>
    </row>
    <row r="388" spans="13:13" s="13" customFormat="1" ht="12.75">
      <c r="M388" s="16"/>
    </row>
    <row r="389" spans="13:13" s="13" customFormat="1" ht="12.75">
      <c r="M389" s="16"/>
    </row>
    <row r="390" spans="13:13" s="13" customFormat="1" ht="12.75">
      <c r="M390" s="16"/>
    </row>
    <row r="391" spans="13:13" s="13" customFormat="1" ht="12.75">
      <c r="M391" s="16"/>
    </row>
    <row r="396" spans="13:13" s="13" customFormat="1" ht="12.75">
      <c r="M396" s="16"/>
    </row>
    <row r="397" spans="13:13" s="13" customFormat="1" ht="12.75">
      <c r="M397" s="16"/>
    </row>
    <row r="398" spans="13:13" s="13" customFormat="1" ht="12.75">
      <c r="M398" s="16"/>
    </row>
    <row r="399" spans="13:13" s="13" customFormat="1" ht="12.75">
      <c r="M399" s="16"/>
    </row>
    <row r="400" spans="13:13" s="13" customFormat="1" ht="12.75">
      <c r="M400" s="16"/>
    </row>
    <row r="401" spans="13:13" s="13" customFormat="1" ht="12.75">
      <c r="M401" s="16"/>
    </row>
    <row r="402" spans="13:13" s="13" customFormat="1" ht="12.75">
      <c r="M402" s="16"/>
    </row>
    <row r="403" spans="13:13" s="13" customFormat="1" ht="12.75">
      <c r="M403" s="16"/>
    </row>
  </sheetData>
  <autoFilter ref="A7:T7"/>
  <mergeCells count="241">
    <mergeCell ref="J233:J237"/>
    <mergeCell ref="J238:J242"/>
    <mergeCell ref="A228:A232"/>
    <mergeCell ref="B228:B232"/>
    <mergeCell ref="D228:D232"/>
    <mergeCell ref="I228:I232"/>
    <mergeCell ref="J228:J232"/>
    <mergeCell ref="A233:A237"/>
    <mergeCell ref="B233:B237"/>
    <mergeCell ref="D233:D237"/>
    <mergeCell ref="A223:A227"/>
    <mergeCell ref="B223:B227"/>
    <mergeCell ref="D223:D227"/>
    <mergeCell ref="I223:I227"/>
    <mergeCell ref="A238:A242"/>
    <mergeCell ref="B238:B242"/>
    <mergeCell ref="D238:D242"/>
    <mergeCell ref="I238:I242"/>
    <mergeCell ref="I233:I237"/>
    <mergeCell ref="J223:J227"/>
    <mergeCell ref="J213:J217"/>
    <mergeCell ref="A218:A222"/>
    <mergeCell ref="B218:B222"/>
    <mergeCell ref="D218:D222"/>
    <mergeCell ref="I218:I222"/>
    <mergeCell ref="J218:J222"/>
    <mergeCell ref="A213:A217"/>
    <mergeCell ref="B213:B217"/>
    <mergeCell ref="D213:D217"/>
    <mergeCell ref="I213:I217"/>
    <mergeCell ref="J203:J207"/>
    <mergeCell ref="A208:A212"/>
    <mergeCell ref="B208:B212"/>
    <mergeCell ref="D208:D212"/>
    <mergeCell ref="I208:I212"/>
    <mergeCell ref="J208:J212"/>
    <mergeCell ref="A203:A207"/>
    <mergeCell ref="B203:B207"/>
    <mergeCell ref="D203:D207"/>
    <mergeCell ref="I203:I207"/>
    <mergeCell ref="J193:J197"/>
    <mergeCell ref="A198:A202"/>
    <mergeCell ref="B198:B202"/>
    <mergeCell ref="D198:D202"/>
    <mergeCell ref="I198:I202"/>
    <mergeCell ref="J198:J202"/>
    <mergeCell ref="A193:A197"/>
    <mergeCell ref="B193:B197"/>
    <mergeCell ref="D193:D197"/>
    <mergeCell ref="I193:I197"/>
    <mergeCell ref="J183:J187"/>
    <mergeCell ref="A188:A192"/>
    <mergeCell ref="B188:B192"/>
    <mergeCell ref="D188:D192"/>
    <mergeCell ref="I188:I192"/>
    <mergeCell ref="J188:J192"/>
    <mergeCell ref="A183:A187"/>
    <mergeCell ref="B183:B187"/>
    <mergeCell ref="D183:D187"/>
    <mergeCell ref="I183:I187"/>
    <mergeCell ref="J173:J177"/>
    <mergeCell ref="A178:A182"/>
    <mergeCell ref="B178:B182"/>
    <mergeCell ref="D178:D182"/>
    <mergeCell ref="I178:I182"/>
    <mergeCell ref="J178:J182"/>
    <mergeCell ref="A173:A177"/>
    <mergeCell ref="B173:B177"/>
    <mergeCell ref="D173:D177"/>
    <mergeCell ref="I173:I177"/>
    <mergeCell ref="J163:J167"/>
    <mergeCell ref="A168:A172"/>
    <mergeCell ref="B168:B172"/>
    <mergeCell ref="D168:D172"/>
    <mergeCell ref="I168:I172"/>
    <mergeCell ref="J168:J172"/>
    <mergeCell ref="A163:A167"/>
    <mergeCell ref="B163:B167"/>
    <mergeCell ref="D163:D167"/>
    <mergeCell ref="I163:I167"/>
    <mergeCell ref="J153:J157"/>
    <mergeCell ref="A158:A162"/>
    <mergeCell ref="B158:B162"/>
    <mergeCell ref="D158:D162"/>
    <mergeCell ref="I158:I162"/>
    <mergeCell ref="J158:J162"/>
    <mergeCell ref="A153:A157"/>
    <mergeCell ref="B153:B157"/>
    <mergeCell ref="D153:D157"/>
    <mergeCell ref="I153:I157"/>
    <mergeCell ref="J143:J147"/>
    <mergeCell ref="A148:A152"/>
    <mergeCell ref="B148:B152"/>
    <mergeCell ref="D148:D152"/>
    <mergeCell ref="I148:I152"/>
    <mergeCell ref="J148:J152"/>
    <mergeCell ref="A143:A147"/>
    <mergeCell ref="B143:B147"/>
    <mergeCell ref="D143:D147"/>
    <mergeCell ref="I143:I147"/>
    <mergeCell ref="J133:J137"/>
    <mergeCell ref="A138:A142"/>
    <mergeCell ref="B138:B142"/>
    <mergeCell ref="D138:D142"/>
    <mergeCell ref="I138:I142"/>
    <mergeCell ref="J138:J142"/>
    <mergeCell ref="A133:A137"/>
    <mergeCell ref="B133:B137"/>
    <mergeCell ref="D133:D137"/>
    <mergeCell ref="I133:I137"/>
    <mergeCell ref="M123:M127"/>
    <mergeCell ref="A128:A132"/>
    <mergeCell ref="B128:B132"/>
    <mergeCell ref="D128:D132"/>
    <mergeCell ref="I128:I132"/>
    <mergeCell ref="J128:J132"/>
    <mergeCell ref="J118:J122"/>
    <mergeCell ref="A123:A127"/>
    <mergeCell ref="B123:B127"/>
    <mergeCell ref="D123:D127"/>
    <mergeCell ref="I123:I127"/>
    <mergeCell ref="J123:J127"/>
    <mergeCell ref="A118:A122"/>
    <mergeCell ref="B118:B122"/>
    <mergeCell ref="D118:D122"/>
    <mergeCell ref="I118:I122"/>
    <mergeCell ref="J108:J112"/>
    <mergeCell ref="A113:A117"/>
    <mergeCell ref="B113:B117"/>
    <mergeCell ref="D113:D117"/>
    <mergeCell ref="I113:I117"/>
    <mergeCell ref="J113:J117"/>
    <mergeCell ref="A108:A112"/>
    <mergeCell ref="B108:B112"/>
    <mergeCell ref="D108:D112"/>
    <mergeCell ref="I108:I112"/>
    <mergeCell ref="J98:J102"/>
    <mergeCell ref="A103:A107"/>
    <mergeCell ref="B103:B107"/>
    <mergeCell ref="D103:D107"/>
    <mergeCell ref="I103:I107"/>
    <mergeCell ref="J103:J107"/>
    <mergeCell ref="A98:A102"/>
    <mergeCell ref="B98:B102"/>
    <mergeCell ref="D98:D102"/>
    <mergeCell ref="I98:I102"/>
    <mergeCell ref="J88:J92"/>
    <mergeCell ref="A93:A97"/>
    <mergeCell ref="B93:B97"/>
    <mergeCell ref="D93:D97"/>
    <mergeCell ref="I93:I97"/>
    <mergeCell ref="J93:J97"/>
    <mergeCell ref="A88:A92"/>
    <mergeCell ref="B88:B92"/>
    <mergeCell ref="D88:D92"/>
    <mergeCell ref="I88:I92"/>
    <mergeCell ref="J78:J82"/>
    <mergeCell ref="A83:A87"/>
    <mergeCell ref="B83:B87"/>
    <mergeCell ref="D83:D87"/>
    <mergeCell ref="I83:I87"/>
    <mergeCell ref="J83:J87"/>
    <mergeCell ref="A78:A82"/>
    <mergeCell ref="B78:B82"/>
    <mergeCell ref="D78:D82"/>
    <mergeCell ref="I78:I82"/>
    <mergeCell ref="J68:J72"/>
    <mergeCell ref="A73:A77"/>
    <mergeCell ref="B73:B77"/>
    <mergeCell ref="D73:D77"/>
    <mergeCell ref="I73:I77"/>
    <mergeCell ref="J73:J77"/>
    <mergeCell ref="A68:A72"/>
    <mergeCell ref="B68:B72"/>
    <mergeCell ref="D68:D72"/>
    <mergeCell ref="I68:I72"/>
    <mergeCell ref="J58:J62"/>
    <mergeCell ref="A63:A67"/>
    <mergeCell ref="B63:B67"/>
    <mergeCell ref="D63:D67"/>
    <mergeCell ref="I63:I67"/>
    <mergeCell ref="J63:J67"/>
    <mergeCell ref="A58:A62"/>
    <mergeCell ref="B58:B62"/>
    <mergeCell ref="D58:D62"/>
    <mergeCell ref="I58:I62"/>
    <mergeCell ref="J48:J52"/>
    <mergeCell ref="A53:A57"/>
    <mergeCell ref="B53:B57"/>
    <mergeCell ref="D53:D57"/>
    <mergeCell ref="I53:I57"/>
    <mergeCell ref="J53:J57"/>
    <mergeCell ref="A48:A52"/>
    <mergeCell ref="B48:B52"/>
    <mergeCell ref="D48:D52"/>
    <mergeCell ref="I48:I52"/>
    <mergeCell ref="J38:J42"/>
    <mergeCell ref="A43:A47"/>
    <mergeCell ref="B43:B47"/>
    <mergeCell ref="D43:D47"/>
    <mergeCell ref="I43:I47"/>
    <mergeCell ref="J43:J47"/>
    <mergeCell ref="A38:A42"/>
    <mergeCell ref="B38:B42"/>
    <mergeCell ref="D38:D42"/>
    <mergeCell ref="I38:I42"/>
    <mergeCell ref="J33:J37"/>
    <mergeCell ref="A28:A32"/>
    <mergeCell ref="B28:B32"/>
    <mergeCell ref="D28:D32"/>
    <mergeCell ref="I28:I32"/>
    <mergeCell ref="A33:A37"/>
    <mergeCell ref="B33:B37"/>
    <mergeCell ref="D33:D37"/>
    <mergeCell ref="I33:I37"/>
    <mergeCell ref="J28:J32"/>
    <mergeCell ref="A13:B17"/>
    <mergeCell ref="D13:D17"/>
    <mergeCell ref="I13:I17"/>
    <mergeCell ref="J13:J17"/>
    <mergeCell ref="M5:M6"/>
    <mergeCell ref="A8:B12"/>
    <mergeCell ref="D8:D12"/>
    <mergeCell ref="I8:I12"/>
    <mergeCell ref="J8:J12"/>
    <mergeCell ref="J5:J6"/>
    <mergeCell ref="I1:J1"/>
    <mergeCell ref="I2:J2"/>
    <mergeCell ref="A5:A6"/>
    <mergeCell ref="B5:B6"/>
    <mergeCell ref="C5:C6"/>
    <mergeCell ref="D5:D6"/>
    <mergeCell ref="I5:I6"/>
    <mergeCell ref="A18:B22"/>
    <mergeCell ref="D18:D22"/>
    <mergeCell ref="I18:I22"/>
    <mergeCell ref="J18:J22"/>
    <mergeCell ref="A23:B27"/>
    <mergeCell ref="D23:D27"/>
    <mergeCell ref="I23:I27"/>
    <mergeCell ref="J23:J27"/>
  </mergeCells>
  <phoneticPr fontId="0" type="noConversion"/>
  <printOptions horizontalCentered="1"/>
  <pageMargins left="0.39370078740157483" right="0.39370078740157483" top="0.98425196850393704" bottom="0.39370078740157483" header="0.27559055118110237" footer="0.27559055118110237"/>
  <pageSetup paperSize="9" scale="70" firstPageNumber="14" fitToHeight="0" orientation="landscape" useFirstPageNumber="1" r:id="rId1"/>
  <headerFooter alignWithMargins="0">
    <oddHeader>&amp;C&amp;P</oddHeader>
  </headerFooter>
  <rowBreaks count="4" manualBreakCount="4">
    <brk id="42" max="9" man="1"/>
    <brk id="82" max="9" man="1"/>
    <brk id="162" max="9" man="1"/>
    <brk id="20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Мероприятия</vt:lpstr>
      <vt:lpstr>Деньги</vt:lpstr>
      <vt:lpstr>Деньги!Print_Area</vt:lpstr>
      <vt:lpstr>Деньги!Print_Titles</vt:lpstr>
      <vt:lpstr>Мероприятия!Print_Titles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Осовская</dc:creator>
  <cp:lastModifiedBy>Зубарева</cp:lastModifiedBy>
  <cp:lastPrinted>2015-01-15T11:56:52Z</cp:lastPrinted>
  <dcterms:created xsi:type="dcterms:W3CDTF">2009-10-21T13:14:05Z</dcterms:created>
  <dcterms:modified xsi:type="dcterms:W3CDTF">2015-01-15T13:51:10Z</dcterms:modified>
</cp:coreProperties>
</file>