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1.1.154\obmen\Управление учета и найма жилья\Богук\бюджет 2023\бюджет 2023\Программа переселения\"/>
    </mc:Choice>
  </mc:AlternateContent>
  <xr:revisionPtr revIDLastSave="0" documentId="13_ncr:1_{9DA568EF-871E-440F-9C9C-CD1B637EAF71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Общие сведения" sheetId="6" state="hidden" r:id="rId1"/>
    <sheet name="Приложение № 1" sheetId="7" r:id="rId2"/>
    <sheet name="Приложение № 2" sheetId="8" r:id="rId3"/>
    <sheet name="Приложение № 3" sheetId="9" r:id="rId4"/>
    <sheet name="Приложение № 4" sheetId="10" r:id="rId5"/>
    <sheet name="Приложение № 5" sheetId="15" r:id="rId6"/>
    <sheet name="Приложение № 6" sheetId="12" r:id="rId7"/>
  </sheets>
  <definedNames>
    <definedName name="_xlnm._FilterDatabase" localSheetId="0" hidden="1">'Общие сведения'!$A$1:$S$93</definedName>
    <definedName name="JR_PAGE_ANCHOR_0_1" localSheetId="5">#REF!</definedName>
    <definedName name="JR_PAGE_ANCHOR_0_1" localSheetId="6">#REF!</definedName>
    <definedName name="JR_PAGE_ANCHOR_0_1">'Общие сведения'!#REF!</definedName>
    <definedName name="JR_PAGE_ANCHOR_0_2" localSheetId="5">#REF!</definedName>
    <definedName name="JR_PAGE_ANCHOR_0_2">#REF!</definedName>
    <definedName name="_xlnm.Print_Titles" localSheetId="1">'Приложение № 1'!$9:$9</definedName>
    <definedName name="_xlnm.Print_Titles" localSheetId="3">'Приложение № 3'!$6:$8</definedName>
    <definedName name="_xlnm.Print_Titles" localSheetId="4">'Приложение № 4'!$8:$10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5" l="1"/>
  <c r="K9" i="15"/>
  <c r="G9" i="15"/>
  <c r="M8" i="15"/>
  <c r="I7" i="15" s="1"/>
  <c r="K8" i="15"/>
  <c r="G8" i="15"/>
  <c r="L7" i="15" s="1"/>
  <c r="K7" i="15"/>
  <c r="J7" i="15"/>
  <c r="F7" i="15"/>
  <c r="G7" i="15" s="1"/>
  <c r="D24" i="12"/>
  <c r="D22" i="12"/>
  <c r="D21" i="12"/>
  <c r="D11" i="12" s="1"/>
  <c r="D20" i="12"/>
  <c r="D17" i="12"/>
  <c r="D16" i="12"/>
  <c r="D15" i="12"/>
  <c r="D14" i="12" s="1"/>
  <c r="D12" i="12"/>
  <c r="D10" i="12"/>
  <c r="R25" i="10"/>
  <c r="R24" i="10" s="1"/>
  <c r="J25" i="10"/>
  <c r="J24" i="10" s="1"/>
  <c r="Q24" i="10"/>
  <c r="P24" i="10"/>
  <c r="O24" i="10"/>
  <c r="N24" i="10"/>
  <c r="M24" i="10"/>
  <c r="L24" i="10"/>
  <c r="K24" i="10"/>
  <c r="I24" i="10"/>
  <c r="H24" i="10"/>
  <c r="G24" i="10"/>
  <c r="F24" i="10"/>
  <c r="E24" i="10"/>
  <c r="D24" i="10"/>
  <c r="C24" i="10"/>
  <c r="R23" i="10"/>
  <c r="J23" i="10"/>
  <c r="J22" i="10" s="1"/>
  <c r="R22" i="10"/>
  <c r="Q22" i="10"/>
  <c r="P22" i="10"/>
  <c r="O22" i="10"/>
  <c r="N22" i="10"/>
  <c r="M22" i="10"/>
  <c r="L22" i="10"/>
  <c r="K22" i="10"/>
  <c r="I22" i="10"/>
  <c r="H22" i="10"/>
  <c r="G22" i="10"/>
  <c r="F22" i="10"/>
  <c r="E22" i="10"/>
  <c r="D22" i="10"/>
  <c r="C22" i="10"/>
  <c r="R21" i="10"/>
  <c r="R20" i="10" s="1"/>
  <c r="J21" i="10"/>
  <c r="J20" i="10" s="1"/>
  <c r="Q20" i="10"/>
  <c r="P20" i="10"/>
  <c r="O20" i="10"/>
  <c r="N20" i="10"/>
  <c r="M20" i="10"/>
  <c r="L20" i="10"/>
  <c r="K20" i="10"/>
  <c r="I20" i="10"/>
  <c r="H20" i="10"/>
  <c r="G20" i="10"/>
  <c r="F20" i="10"/>
  <c r="E20" i="10"/>
  <c r="D20" i="10"/>
  <c r="C20" i="10"/>
  <c r="R19" i="10"/>
  <c r="J19" i="10"/>
  <c r="J18" i="10" s="1"/>
  <c r="R18" i="10"/>
  <c r="Q18" i="10"/>
  <c r="P18" i="10"/>
  <c r="O18" i="10"/>
  <c r="N18" i="10"/>
  <c r="M18" i="10"/>
  <c r="L18" i="10"/>
  <c r="K18" i="10"/>
  <c r="I18" i="10"/>
  <c r="H18" i="10"/>
  <c r="G18" i="10"/>
  <c r="F18" i="10"/>
  <c r="E18" i="10"/>
  <c r="D18" i="10"/>
  <c r="C18" i="10"/>
  <c r="R17" i="10"/>
  <c r="R16" i="10" s="1"/>
  <c r="R13" i="10" s="1"/>
  <c r="R12" i="10" s="1"/>
  <c r="J17" i="10"/>
  <c r="J16" i="10" s="1"/>
  <c r="J13" i="10" s="1"/>
  <c r="J12" i="10" s="1"/>
  <c r="Q16" i="10"/>
  <c r="P16" i="10"/>
  <c r="P13" i="10" s="1"/>
  <c r="P12" i="10" s="1"/>
  <c r="O16" i="10"/>
  <c r="O13" i="10" s="1"/>
  <c r="O12" i="10" s="1"/>
  <c r="N16" i="10"/>
  <c r="M16" i="10"/>
  <c r="L16" i="10"/>
  <c r="L13" i="10" s="1"/>
  <c r="L12" i="10" s="1"/>
  <c r="K16" i="10"/>
  <c r="K13" i="10" s="1"/>
  <c r="K12" i="10" s="1"/>
  <c r="I16" i="10"/>
  <c r="H16" i="10"/>
  <c r="H13" i="10" s="1"/>
  <c r="H12" i="10" s="1"/>
  <c r="G16" i="10"/>
  <c r="G13" i="10" s="1"/>
  <c r="G12" i="10" s="1"/>
  <c r="F16" i="10"/>
  <c r="E16" i="10"/>
  <c r="D16" i="10"/>
  <c r="D13" i="10" s="1"/>
  <c r="D12" i="10" s="1"/>
  <c r="C16" i="10"/>
  <c r="C13" i="10" s="1"/>
  <c r="C12" i="10" s="1"/>
  <c r="R15" i="10"/>
  <c r="J15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Q13" i="10"/>
  <c r="N13" i="10"/>
  <c r="M13" i="10"/>
  <c r="I13" i="10"/>
  <c r="F13" i="10"/>
  <c r="E13" i="10"/>
  <c r="Q12" i="10"/>
  <c r="N12" i="10"/>
  <c r="M12" i="10"/>
  <c r="I12" i="10"/>
  <c r="F12" i="10"/>
  <c r="E12" i="10"/>
  <c r="D19" i="12" l="1"/>
  <c r="H7" i="15"/>
  <c r="D9" i="12"/>
  <c r="J21" i="9"/>
  <c r="G21" i="9"/>
  <c r="D21" i="9"/>
  <c r="M20" i="9"/>
  <c r="L20" i="9"/>
  <c r="K20" i="9"/>
  <c r="J20" i="9"/>
  <c r="I20" i="9"/>
  <c r="H20" i="9"/>
  <c r="G20" i="9"/>
  <c r="F20" i="9"/>
  <c r="E20" i="9"/>
  <c r="D20" i="9"/>
  <c r="C20" i="9"/>
  <c r="J19" i="9"/>
  <c r="G19" i="9"/>
  <c r="D19" i="9"/>
  <c r="M18" i="9"/>
  <c r="L18" i="9"/>
  <c r="K18" i="9"/>
  <c r="J18" i="9"/>
  <c r="I18" i="9"/>
  <c r="H18" i="9"/>
  <c r="G18" i="9"/>
  <c r="F18" i="9"/>
  <c r="E18" i="9"/>
  <c r="D18" i="9"/>
  <c r="C18" i="9"/>
  <c r="J17" i="9"/>
  <c r="G17" i="9"/>
  <c r="D17" i="9"/>
  <c r="M16" i="9"/>
  <c r="L16" i="9"/>
  <c r="K16" i="9"/>
  <c r="J16" i="9"/>
  <c r="I16" i="9"/>
  <c r="H16" i="9"/>
  <c r="G16" i="9"/>
  <c r="F16" i="9"/>
  <c r="E16" i="9"/>
  <c r="D16" i="9"/>
  <c r="C16" i="9"/>
  <c r="J15" i="9"/>
  <c r="G15" i="9"/>
  <c r="G14" i="9" s="1"/>
  <c r="G11" i="9" s="1"/>
  <c r="D15" i="9"/>
  <c r="M14" i="9"/>
  <c r="L14" i="9"/>
  <c r="K14" i="9"/>
  <c r="K11" i="9" s="1"/>
  <c r="J14" i="9"/>
  <c r="I14" i="9"/>
  <c r="H14" i="9"/>
  <c r="F14" i="9"/>
  <c r="E14" i="9"/>
  <c r="D14" i="9"/>
  <c r="C14" i="9"/>
  <c r="C11" i="9" s="1"/>
  <c r="J13" i="9"/>
  <c r="G13" i="9"/>
  <c r="D13" i="9"/>
  <c r="M12" i="9"/>
  <c r="M11" i="9" s="1"/>
  <c r="L12" i="9"/>
  <c r="K12" i="9"/>
  <c r="J12" i="9"/>
  <c r="I12" i="9"/>
  <c r="I11" i="9" s="1"/>
  <c r="H12" i="9"/>
  <c r="G12" i="9"/>
  <c r="F12" i="9"/>
  <c r="E12" i="9"/>
  <c r="E11" i="9" s="1"/>
  <c r="D12" i="9"/>
  <c r="C12" i="9"/>
  <c r="L11" i="9"/>
  <c r="J11" i="9"/>
  <c r="H11" i="9"/>
  <c r="F11" i="9"/>
  <c r="D11" i="9"/>
  <c r="P22" i="8" l="1"/>
  <c r="D22" i="8" s="1"/>
  <c r="D21" i="8" s="1"/>
  <c r="O22" i="8"/>
  <c r="O21" i="8" s="1"/>
  <c r="E22" i="8"/>
  <c r="E21" i="8" s="1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M21" i="8"/>
  <c r="L21" i="8"/>
  <c r="K21" i="8"/>
  <c r="J21" i="8"/>
  <c r="I21" i="8"/>
  <c r="H21" i="8"/>
  <c r="G21" i="8"/>
  <c r="F21" i="8"/>
  <c r="C21" i="8"/>
  <c r="P20" i="8"/>
  <c r="D20" i="8" s="1"/>
  <c r="D19" i="8" s="1"/>
  <c r="O20" i="8"/>
  <c r="E20" i="8"/>
  <c r="N20" i="8" s="1"/>
  <c r="N19" i="8" s="1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M19" i="8"/>
  <c r="L19" i="8"/>
  <c r="K19" i="8"/>
  <c r="J19" i="8"/>
  <c r="I19" i="8"/>
  <c r="H19" i="8"/>
  <c r="G19" i="8"/>
  <c r="F19" i="8"/>
  <c r="C19" i="8"/>
  <c r="P18" i="8"/>
  <c r="D18" i="8" s="1"/>
  <c r="D17" i="8" s="1"/>
  <c r="O18" i="8"/>
  <c r="O17" i="8" s="1"/>
  <c r="E18" i="8"/>
  <c r="E17" i="8" s="1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M17" i="8"/>
  <c r="L17" i="8"/>
  <c r="K17" i="8"/>
  <c r="J17" i="8"/>
  <c r="I17" i="8"/>
  <c r="H17" i="8"/>
  <c r="G17" i="8"/>
  <c r="F17" i="8"/>
  <c r="C17" i="8"/>
  <c r="P16" i="8"/>
  <c r="P15" i="8" s="1"/>
  <c r="O16" i="8"/>
  <c r="O15" i="8" s="1"/>
  <c r="E16" i="8"/>
  <c r="E15" i="8" s="1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M15" i="8"/>
  <c r="L15" i="8"/>
  <c r="K15" i="8"/>
  <c r="J15" i="8"/>
  <c r="I15" i="8"/>
  <c r="H15" i="8"/>
  <c r="G15" i="8"/>
  <c r="F15" i="8"/>
  <c r="C15" i="8"/>
  <c r="P14" i="8"/>
  <c r="D14" i="8" s="1"/>
  <c r="D13" i="8" s="1"/>
  <c r="O14" i="8"/>
  <c r="O13" i="8" s="1"/>
  <c r="E14" i="8"/>
  <c r="E13" i="8" s="1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M13" i="8"/>
  <c r="L13" i="8"/>
  <c r="K13" i="8"/>
  <c r="J13" i="8"/>
  <c r="I13" i="8"/>
  <c r="H13" i="8"/>
  <c r="G13" i="8"/>
  <c r="F13" i="8"/>
  <c r="C13" i="8"/>
  <c r="P21" i="8" l="1"/>
  <c r="P12" i="8" s="1"/>
  <c r="F12" i="8"/>
  <c r="Q12" i="8"/>
  <c r="Y12" i="8"/>
  <c r="U12" i="8"/>
  <c r="AC12" i="8"/>
  <c r="J12" i="8"/>
  <c r="I12" i="8"/>
  <c r="M12" i="8"/>
  <c r="R12" i="8"/>
  <c r="V12" i="8"/>
  <c r="Z12" i="8"/>
  <c r="O12" i="8"/>
  <c r="S12" i="8"/>
  <c r="W12" i="8"/>
  <c r="AA12" i="8"/>
  <c r="D16" i="8"/>
  <c r="D15" i="8" s="1"/>
  <c r="D12" i="8" s="1"/>
  <c r="G12" i="8"/>
  <c r="K12" i="8"/>
  <c r="T12" i="8"/>
  <c r="X12" i="8"/>
  <c r="AB12" i="8"/>
  <c r="C12" i="8"/>
  <c r="H12" i="8"/>
  <c r="L12" i="8"/>
  <c r="N14" i="8"/>
  <c r="N13" i="8" s="1"/>
  <c r="N16" i="8"/>
  <c r="N15" i="8" s="1"/>
  <c r="N18" i="8"/>
  <c r="N17" i="8" s="1"/>
  <c r="N22" i="8"/>
  <c r="N21" i="8" s="1"/>
  <c r="E19" i="8"/>
  <c r="E12" i="8" s="1"/>
  <c r="N12" i="8" l="1"/>
  <c r="J88" i="7"/>
  <c r="J87" i="7" s="1"/>
  <c r="I88" i="7"/>
  <c r="I87" i="7" s="1"/>
  <c r="G88" i="7"/>
  <c r="G87" i="7" s="1"/>
  <c r="F88" i="7"/>
  <c r="F87" i="7" s="1"/>
  <c r="J12" i="7"/>
  <c r="J11" i="7" s="1"/>
  <c r="I12" i="7"/>
  <c r="I11" i="7" s="1"/>
  <c r="G12" i="7"/>
  <c r="G11" i="7" s="1"/>
  <c r="F12" i="7"/>
  <c r="F11" i="7" s="1"/>
  <c r="J10" i="7" l="1"/>
  <c r="I10" i="7"/>
  <c r="G10" i="7"/>
  <c r="F10" i="7"/>
  <c r="F20" i="12" l="1"/>
  <c r="F10" i="12" s="1"/>
  <c r="F21" i="12"/>
  <c r="F11" i="12" s="1"/>
  <c r="F22" i="12"/>
  <c r="F12" i="12" s="1"/>
  <c r="F15" i="12"/>
  <c r="F16" i="12"/>
  <c r="F17" i="12"/>
  <c r="F24" i="12"/>
  <c r="E15" i="12"/>
  <c r="E16" i="12"/>
  <c r="E17" i="12"/>
  <c r="E20" i="12"/>
  <c r="E10" i="12" s="1"/>
  <c r="E21" i="12"/>
  <c r="E11" i="12" s="1"/>
  <c r="E22" i="12"/>
  <c r="E12" i="12" s="1"/>
  <c r="E24" i="12"/>
  <c r="F19" i="12" l="1"/>
  <c r="E9" i="12"/>
  <c r="E14" i="12"/>
  <c r="E19" i="12"/>
  <c r="F14" i="12"/>
  <c r="F9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Багмутова Елена Александровна</author>
  </authors>
  <commentList>
    <comment ref="H5" authorId="0" shapeId="0" xr:uid="{1A556397-615B-454A-AFA6-48AB50732E9F}">
      <text>
        <r>
          <rPr>
            <b/>
            <sz val="9"/>
            <color indexed="81"/>
            <rFont val="Tahoma"/>
            <family val="2"/>
            <charset val="204"/>
          </rPr>
          <t>просто скрывается значение 2021 года</t>
        </r>
      </text>
    </comment>
    <comment ref="F7" authorId="0" shapeId="0" xr:uid="{7DA1B387-A41D-4BE7-BEAA-DCFDBEAE0DE1}">
      <text>
        <r>
          <rPr>
            <b/>
            <sz val="9"/>
            <color indexed="81"/>
            <rFont val="Tahoma"/>
            <charset val="1"/>
          </rPr>
          <t>считаем с начала реализации Региоанльного проекта (с 2019 года) расселенную площадь по отношению к общей площади всееего аварийного нерасселенного фонда на дату расчетов, а дальше нарастающим итогом!!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7" authorId="0" shapeId="0" xr:uid="{CEE7D2E3-682E-4767-B93A-908EC6613857}">
      <text>
        <r>
          <rPr>
            <b/>
            <sz val="9"/>
            <color indexed="81"/>
            <rFont val="Tahoma"/>
            <family val="2"/>
            <charset val="204"/>
          </rPr>
          <t xml:space="preserve">рассчитывается:
как площадь, расселенная за время реализации программы до года, в котором считается показатель+включенная в год расселения,деленная на общую площадь всееего аварийного фонда*100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8" authorId="0" shapeId="0" xr:uid="{1CD4D7F7-240B-495C-86AC-8980AD540166}">
      <text>
        <r>
          <rPr>
            <b/>
            <sz val="9"/>
            <color indexed="81"/>
            <rFont val="Tahoma"/>
            <family val="2"/>
            <charset val="204"/>
          </rPr>
          <t xml:space="preserve">к региональному проекту добавлена площадь, возможная к расселению за счет средств, выделенных из ГБ на 2024 (дома, признанные после 01.01.2017):
Боткина, 8 и Семипалатинская, 76: 1 144 кв.м, 55 чел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8" authorId="0" shapeId="0" xr:uid="{796C0972-DBA2-45D2-8A8C-25AA268441C0}">
      <text>
        <r>
          <rPr>
            <b/>
            <sz val="9"/>
            <color indexed="81"/>
            <rFont val="Tahoma"/>
            <family val="2"/>
            <charset val="204"/>
          </rPr>
          <t>площадь, возможная к расселению за счет средств, выделенных из ГБ на 2025 (дома, признанные после 01.01.2017):
Батальная 31-37, 1322,5 кв. м,52 чел</t>
        </r>
      </text>
    </comment>
    <comment ref="M8" authorId="0" shapeId="0" xr:uid="{A62A8B44-320F-4534-A908-3E0859846467}">
      <text>
        <r>
          <rPr>
            <b/>
            <sz val="9"/>
            <color indexed="81"/>
            <rFont val="Tahoma"/>
            <family val="2"/>
            <charset val="204"/>
          </rPr>
          <t>Вееесь аварийный и непригодный фонд на дату расчета программы (20.12.2022)</t>
        </r>
      </text>
    </comment>
  </commentList>
</comments>
</file>

<file path=xl/sharedStrings.xml><?xml version="1.0" encoding="utf-8"?>
<sst xmlns="http://schemas.openxmlformats.org/spreadsheetml/2006/main" count="2856" uniqueCount="560">
  <si>
    <t>МБ</t>
  </si>
  <si>
    <t>Всего</t>
  </si>
  <si>
    <t>№ п/п</t>
  </si>
  <si>
    <t>Единицы измерения</t>
  </si>
  <si>
    <t>Базовое значение</t>
  </si>
  <si>
    <t>2019 г.</t>
  </si>
  <si>
    <t>Целевое значение</t>
  </si>
  <si>
    <t xml:space="preserve"> 1.1</t>
  </si>
  <si>
    <t>%</t>
  </si>
  <si>
    <t>2020 г.</t>
  </si>
  <si>
    <t>2021 г.</t>
  </si>
  <si>
    <t>ОБ</t>
  </si>
  <si>
    <t>2022 г.</t>
  </si>
  <si>
    <t>2023 г.</t>
  </si>
  <si>
    <t>2024 г.</t>
  </si>
  <si>
    <t>КМИиЗР</t>
  </si>
  <si>
    <t>ВЫГРУЗКА из АИС ЖКХ 1 квартал</t>
  </si>
  <si>
    <t>Тип дома</t>
  </si>
  <si>
    <t>Стадия жизненного цикла</t>
  </si>
  <si>
    <t>Год постройки</t>
  </si>
  <si>
    <t>Год ввода дома в эксплуатацию</t>
  </si>
  <si>
    <t>Серия, тип постройки здания</t>
  </si>
  <si>
    <t>Количество этажей, ед.</t>
  </si>
  <si>
    <t>Количество подъездов, ед.</t>
  </si>
  <si>
    <t>Количество жилых помещений, ед.</t>
  </si>
  <si>
    <t>Количество добавленных помещений, ед.</t>
  </si>
  <si>
    <t>Количество жителей, чел.</t>
  </si>
  <si>
    <t>Площадь дома, кв.м.</t>
  </si>
  <si>
    <t>Общая степень износа здания, %</t>
  </si>
  <si>
    <t>Дата, на которую установлен износ здания</t>
  </si>
  <si>
    <t>Статус памятника архитектуры</t>
  </si>
  <si>
    <t>Тип перекрытий</t>
  </si>
  <si>
    <t>Материал несущих стен</t>
  </si>
  <si>
    <t xml:space="preserve">Кадастровый номер </t>
  </si>
  <si>
    <t>Дата постановки</t>
  </si>
  <si>
    <t>Общая площадь земельного участка, кв.м.</t>
  </si>
  <si>
    <t>Дата признания</t>
  </si>
  <si>
    <t>Номер документа</t>
  </si>
  <si>
    <t>Причина</t>
  </si>
  <si>
    <t xml:space="preserve">Дата вывода  из эксплуатации </t>
  </si>
  <si>
    <t xml:space="preserve">Срок для принятия  решения о сносе или реконструкции </t>
  </si>
  <si>
    <t>Дальнейшее использование</t>
  </si>
  <si>
    <t>Калининградская область</t>
  </si>
  <si>
    <t>Город Калининград</t>
  </si>
  <si>
    <t>Калининград</t>
  </si>
  <si>
    <t>обл. Калининградская, г. Калининград, пгт. А.Космодемьянского, ул. Сестрорецкая, д. 13</t>
  </si>
  <si>
    <t>Не расселено</t>
  </si>
  <si>
    <t>Многоквартирный дом</t>
  </si>
  <si>
    <t>Эксплуатируемый</t>
  </si>
  <si>
    <t>Кирпичный</t>
  </si>
  <si>
    <t>Не имеется</t>
  </si>
  <si>
    <t/>
  </si>
  <si>
    <t>39:15:141622:136</t>
  </si>
  <si>
    <t>283</t>
  </si>
  <si>
    <t>Физический износ</t>
  </si>
  <si>
    <t>Снос</t>
  </si>
  <si>
    <t>1 квартал 2019 года</t>
  </si>
  <si>
    <t>обл. Калининградская, г. Калининград, пгт. А.Космодемьянского, ул. Челюскинская, д. 9  9а</t>
  </si>
  <si>
    <t>кирпичный</t>
  </si>
  <si>
    <t>39:15:110703:106</t>
  </si>
  <si>
    <t>304</t>
  </si>
  <si>
    <t>Пост.№ 120 от 18.02.2019 о переносе срока</t>
  </si>
  <si>
    <t>обл. Калининградская, г. Калининград, пгт. Прибрежный, ул. Заводская, д. 1</t>
  </si>
  <si>
    <t>Сборно-щитовой</t>
  </si>
  <si>
    <t>39:15:120314:111</t>
  </si>
  <si>
    <t>301</t>
  </si>
  <si>
    <t>Пост. № 331 от 09.04.2018 о переносе срока</t>
  </si>
  <si>
    <t>обл. Калининградская, г. Калининград, пгт. Прибрежный, ул. Заводская, д. 16</t>
  </si>
  <si>
    <t>39:15:111509:6</t>
  </si>
  <si>
    <t>302</t>
  </si>
  <si>
    <t>обл. Калининградская, г. Калининград, пгт. Прибрежный, ул. Рабочая, д. 3</t>
  </si>
  <si>
    <t>Сборно-Щитовой</t>
  </si>
  <si>
    <t>39:15:121602:24</t>
  </si>
  <si>
    <t>849</t>
  </si>
  <si>
    <t>обл. Калининградская, г. Калининград, пгт. Прибрежный, ул. Рабочая, д. 5</t>
  </si>
  <si>
    <t>39:15:131920:89</t>
  </si>
  <si>
    <t>851</t>
  </si>
  <si>
    <t>обл. Калининградская, г. Калининград, пер. Литовский, д. 16</t>
  </si>
  <si>
    <t>39:15:140803:18</t>
  </si>
  <si>
    <t>885</t>
  </si>
  <si>
    <t>обл. Калининградская, г. Калининград, пер. Литовский, д. 18</t>
  </si>
  <si>
    <t>обл. Калининградская, г. Калининград, п. Прегольский, д. 13А</t>
  </si>
  <si>
    <t>шлакоблочный</t>
  </si>
  <si>
    <t>39:15:142023:92</t>
  </si>
  <si>
    <t>939</t>
  </si>
  <si>
    <t>обл. Калининградская, г. Калининград, пр-кт. Московский, д. 70</t>
  </si>
  <si>
    <t>Выведенный из эксплуатации</t>
  </si>
  <si>
    <t>Крупноблочный</t>
  </si>
  <si>
    <t>39:15:151314:691</t>
  </si>
  <si>
    <t>1225</t>
  </si>
  <si>
    <t>обл. Калининградская, г. Калининград, пр-кт. Победы, д. 180</t>
  </si>
  <si>
    <t>39:15:142016:170</t>
  </si>
  <si>
    <t>1222</t>
  </si>
  <si>
    <t>обл. Калининградская, г. Калининград, пр-кт. Победы, д. 226</t>
  </si>
  <si>
    <t>39:15:110310:136</t>
  </si>
  <si>
    <t>1221</t>
  </si>
  <si>
    <t>обл. Калининградская, г. Калининград, пр-кт. Победы, д. 95/99</t>
  </si>
  <si>
    <t>шлакобетон</t>
  </si>
  <si>
    <t>39:15:131409:108</t>
  </si>
  <si>
    <t>1223</t>
  </si>
  <si>
    <t>обл. Калининградская, г. Калининград, п. Совхозный, д. 3</t>
  </si>
  <si>
    <t>39:15:133212:1034</t>
  </si>
  <si>
    <t>1226</t>
  </si>
  <si>
    <t>обл. Калининградская, г. Калининград, туп. Транспортный, д. 10а</t>
  </si>
  <si>
    <t>39:15:150403:300</t>
  </si>
  <si>
    <t>1224</t>
  </si>
  <si>
    <t>обл. Калининградская, г. Калининград, туп. Транспортный, д. 1/1а</t>
  </si>
  <si>
    <t>39:15:131915:123</t>
  </si>
  <si>
    <t>1607</t>
  </si>
  <si>
    <t>обл. Калининградская, г. Калининград, туп. Транспортный, д. 7/9</t>
  </si>
  <si>
    <t>39:15:140803:15</t>
  </si>
  <si>
    <t>1611</t>
  </si>
  <si>
    <t>обл. Калининградская, г. Калининград, ул. Аллея смелых, д. 180</t>
  </si>
  <si>
    <t>39:15:141503:506</t>
  </si>
  <si>
    <t>1612</t>
  </si>
  <si>
    <t>обл. Калининградская, г. Калининград, ул. Аллея смелых, д. 213</t>
  </si>
  <si>
    <t>39:15:142010:164</t>
  </si>
  <si>
    <t>1609</t>
  </si>
  <si>
    <t>обл. Калининградская, г. Калининград, ул. А.Толстого, д. 22</t>
  </si>
  <si>
    <t>39:15:141622:143</t>
  </si>
  <si>
    <t>1610</t>
  </si>
  <si>
    <t>обл. Калининградская, г. Калининград, ул. Баженова, д. 48_50</t>
  </si>
  <si>
    <t>шлакобетонный</t>
  </si>
  <si>
    <t>39:15:121039:356</t>
  </si>
  <si>
    <t>1659</t>
  </si>
  <si>
    <t>обл. Калининградская, г. Калининград, ул. Бассейная, д. 27/29</t>
  </si>
  <si>
    <t>39:15:121203:147</t>
  </si>
  <si>
    <t>1767</t>
  </si>
  <si>
    <t>обл. Калининградская, г. Калининград, ул. Бассейная, д. 85</t>
  </si>
  <si>
    <t>39:15:131804:38</t>
  </si>
  <si>
    <t>1766</t>
  </si>
  <si>
    <t>обл. Калининградская, г. Калининград, ул. Беговая, д. 70-80</t>
  </si>
  <si>
    <t>39:15:131802:23</t>
  </si>
  <si>
    <t>1765</t>
  </si>
  <si>
    <t>обл. Калининградская, г. Калининград, ул. Белгородская, д. 32/38</t>
  </si>
  <si>
    <t>39:15:151311:151</t>
  </si>
  <si>
    <t>1851</t>
  </si>
  <si>
    <t>обл. Калининградская, г. Калининград, ул. Белгородская, д. 6</t>
  </si>
  <si>
    <t>39:15:151310:426</t>
  </si>
  <si>
    <t>1853</t>
  </si>
  <si>
    <t>обл. Калининградская, г. Калининград, ул. Бойко, д. 13</t>
  </si>
  <si>
    <t>39:15:151310:510</t>
  </si>
  <si>
    <t>1850</t>
  </si>
  <si>
    <t>обл. Калининградская, г. Калининград, ул. Бойко, д. 14</t>
  </si>
  <si>
    <t>39:15:130903:67</t>
  </si>
  <si>
    <t>1852</t>
  </si>
  <si>
    <t>обл. Калининградская, г. Калининград, ул. Брянская, д. 3-5</t>
  </si>
  <si>
    <t>Каркасно-засыпной</t>
  </si>
  <si>
    <t>39:15:150830:1697</t>
  </si>
  <si>
    <t>233</t>
  </si>
  <si>
    <t>обл. Калининградская, г. Калининград, ул. Воздушная, д. 74/76</t>
  </si>
  <si>
    <t>Имеется</t>
  </si>
  <si>
    <t>49</t>
  </si>
  <si>
    <t>Администрация Калининградской области</t>
  </si>
  <si>
    <t>39:15:132532:31</t>
  </si>
  <si>
    <t>399</t>
  </si>
  <si>
    <t>Реконструкция</t>
  </si>
  <si>
    <t>обл. Калининградская, г. Калининград, ул. Волоколамская, д. 2</t>
  </si>
  <si>
    <t>39:15:131802:27</t>
  </si>
  <si>
    <t>397</t>
  </si>
  <si>
    <t>обл. Калининградская, г. Калининград, ул. Восточная, д. 3,5</t>
  </si>
  <si>
    <t>39:15:121043:552</t>
  </si>
  <si>
    <t>303</t>
  </si>
  <si>
    <t>обл. Калининградская, г. Калининград, ул. Гончарова, д. 13/15</t>
  </si>
  <si>
    <t>39:15:133211:159</t>
  </si>
  <si>
    <t>475</t>
  </si>
  <si>
    <t>обл. Калининградская, г. Калининград, ул. Дарвина, д. 4</t>
  </si>
  <si>
    <t>39:15:121011:137</t>
  </si>
  <si>
    <t>516</t>
  </si>
  <si>
    <t>обл. Калининградская, г. Калининград, ул. Дзержинского, д. 139</t>
  </si>
  <si>
    <t>39:15:131924:146</t>
  </si>
  <si>
    <t>761</t>
  </si>
  <si>
    <t>обл. Калининградская, г. Калининград, ул. Камская, д. 33/35</t>
  </si>
  <si>
    <t>39:15:141612:168</t>
  </si>
  <si>
    <t>879</t>
  </si>
  <si>
    <t>обл. Калининградская, г. Калининград, ул. Карташева, д. 7</t>
  </si>
  <si>
    <t>39:15:141612:167</t>
  </si>
  <si>
    <t>880</t>
  </si>
  <si>
    <t>обл. Калининградская, г. Калининград, ул. Колесная, д. 14</t>
  </si>
  <si>
    <t>39:15:141612:169</t>
  </si>
  <si>
    <t>881</t>
  </si>
  <si>
    <t>обл. Калининградская, г. Калининград, ул. Колхозная, д. 16</t>
  </si>
  <si>
    <t>39:15:141612:171</t>
  </si>
  <si>
    <t>878</t>
  </si>
  <si>
    <t>обл. Калининградская, г. Калининград, ул. Кольцова, д. 40</t>
  </si>
  <si>
    <t>39:15:110613:3</t>
  </si>
  <si>
    <t>918</t>
  </si>
  <si>
    <t>обл. Калининградская, г. Калининград, ул. Красная, д. 272, стр. 272/274</t>
  </si>
  <si>
    <t>Кирпичный, Шлакобетонный</t>
  </si>
  <si>
    <t>39:15:110833:26</t>
  </si>
  <si>
    <t>924</t>
  </si>
  <si>
    <t>обл. Калининградская, г. Калининград, ул. Красная, д. 284, стр. 284/286</t>
  </si>
  <si>
    <t>кирпичная</t>
  </si>
  <si>
    <t>39:15:141607:74</t>
  </si>
  <si>
    <t>925</t>
  </si>
  <si>
    <t>обл. Калининградская, г. Калининград, ул. Краснохолмская, д. 8/10</t>
  </si>
  <si>
    <t>сборно-щитовой</t>
  </si>
  <si>
    <t>39:15:110653:23</t>
  </si>
  <si>
    <t>920</t>
  </si>
  <si>
    <t>обл. Калининградская, г. Калининград, ул. Крылова, д. 24</t>
  </si>
  <si>
    <t>39:15:120320:66</t>
  </si>
  <si>
    <t>922</t>
  </si>
  <si>
    <t>обл. Калининградская, г. Калининград, ул. Крылова, д. 8</t>
  </si>
  <si>
    <t>39:15:133219:26</t>
  </si>
  <si>
    <t>923</t>
  </si>
  <si>
    <t>обл. Калининградская, г. Калининград, ул. Лейтенанта Катина, д. 85-87</t>
  </si>
  <si>
    <t>39:15:121102:75</t>
  </si>
  <si>
    <t>952</t>
  </si>
  <si>
    <t>обл. Калининградская, г. Калининград, ул. Литовский Вал, д. 66</t>
  </si>
  <si>
    <t>39:15:150401:94</t>
  </si>
  <si>
    <t>977</t>
  </si>
  <si>
    <t>обл. Калининградская, г. Калининград, ул. Лукашова, д. 5</t>
  </si>
  <si>
    <t>щлакоблочный</t>
  </si>
  <si>
    <t>39:15:141605:246</t>
  </si>
  <si>
    <t>973</t>
  </si>
  <si>
    <t>обл. Калининградская, г. Калининград, ул. Маршала Борзова, д. 27-37</t>
  </si>
  <si>
    <t>969</t>
  </si>
  <si>
    <t>обл. Калининградская, г. Калининград, ул. Маршала Борзова, д. 40/48</t>
  </si>
  <si>
    <t>39:15:131802:131</t>
  </si>
  <si>
    <t>975</t>
  </si>
  <si>
    <t>обл. Калининградская, г. Калининград, ул. Муромская, д. 12/14</t>
  </si>
  <si>
    <t>39:15:130406:71</t>
  </si>
  <si>
    <t>1171</t>
  </si>
  <si>
    <t>обл. Калининградская, г. Калининград, ул. Муромская, д. 7</t>
  </si>
  <si>
    <t>39:15:150817:39</t>
  </si>
  <si>
    <t>обл. Калининградская, г. Калининград, ул. Муромская, д. 8/10</t>
  </si>
  <si>
    <t>39:15:142010:162</t>
  </si>
  <si>
    <t>обл. Калининградская, г. Калининград, ул. Нансена, д. 1а</t>
  </si>
  <si>
    <t>39:15:131405:26</t>
  </si>
  <si>
    <t>обл. Калининградская, г. Калининград, ул. Нарвская, д. 47</t>
  </si>
  <si>
    <t>39:15:130908:162</t>
  </si>
  <si>
    <t>1235</t>
  </si>
  <si>
    <t>обл. Калининградская, г. Калининград, ул. Новинская, д. 14</t>
  </si>
  <si>
    <t>39:15:110833:456</t>
  </si>
  <si>
    <t>1233</t>
  </si>
  <si>
    <t>обл. Калининградская, г. Калининград, ул. Новинская, д. 16</t>
  </si>
  <si>
    <t>39:15:121008:103</t>
  </si>
  <si>
    <t>1234</t>
  </si>
  <si>
    <t>обл. Калининградская, г. Калининград, ул. Новинская, д. 18</t>
  </si>
  <si>
    <t>39:15:141404:311</t>
  </si>
  <si>
    <t>1232</t>
  </si>
  <si>
    <t>обл. Калининградская, г. Калининград, ул. Новинская, д. 20</t>
  </si>
  <si>
    <t>39:15:150807:38</t>
  </si>
  <si>
    <t>1236</t>
  </si>
  <si>
    <t>обл. Калининградская, г. Калининград, ул. Новинская, д. 22</t>
  </si>
  <si>
    <t>39:15:130414:38</t>
  </si>
  <si>
    <t>1231</t>
  </si>
  <si>
    <t>обл. Калининградская, г. Калининград, ул. Новинская, д. 43</t>
  </si>
  <si>
    <t>39:15:120315:87</t>
  </si>
  <si>
    <t>1304</t>
  </si>
  <si>
    <t>обл. Калининградская, г. Калининград, ул. Орудийная, д. 27</t>
  </si>
  <si>
    <t>39:15:130501:38</t>
  </si>
  <si>
    <t>1305</t>
  </si>
  <si>
    <t>обл. Калининградская, г. Калининград, ул. Островского, д. 1</t>
  </si>
  <si>
    <t>39:15:110831:38</t>
  </si>
  <si>
    <t>1422</t>
  </si>
  <si>
    <t>обл. Калининградская, г. Калининград, ул. Островского, д. 3</t>
  </si>
  <si>
    <t>39:15:130814:181</t>
  </si>
  <si>
    <t>1566</t>
  </si>
  <si>
    <t>обл. Калининградская, г. Калининград, ул. Парковая аллея, д. 4</t>
  </si>
  <si>
    <t>39:15:110408:11</t>
  </si>
  <si>
    <t>1587</t>
  </si>
  <si>
    <t>обл. Калининградская, г. Калининград, ул. Полевая, д. 6</t>
  </si>
  <si>
    <t>39:15:150808:694</t>
  </si>
  <si>
    <t>51</t>
  </si>
  <si>
    <t>обл. Калининградская, г. Калининград, ул. Рижская, д. 14</t>
  </si>
  <si>
    <t>39:15:132506:69</t>
  </si>
  <si>
    <t>50</t>
  </si>
  <si>
    <t>обл. Калининградская, г. Калининград, ул. Рыбников, д. 41-43</t>
  </si>
  <si>
    <t>39:15:150403:297</t>
  </si>
  <si>
    <t>460</t>
  </si>
  <si>
    <t>обл. Калининградская, г. Калининград, ул. Солнечногорская, д. 19</t>
  </si>
  <si>
    <t>39:15:121026:51</t>
  </si>
  <si>
    <t>754</t>
  </si>
  <si>
    <t>обл. Калининградская, г. Калининград, ул. Станочная, д. 2/8</t>
  </si>
  <si>
    <t>39:15:132533:9</t>
  </si>
  <si>
    <t>1169</t>
  </si>
  <si>
    <t>Пост. № 735 от 20.07.2018 о переносе срока</t>
  </si>
  <si>
    <t>обл. Калининградская, г. Калининград, ул. Старорусская, д. 22/24</t>
  </si>
  <si>
    <t>39:15:110643:1</t>
  </si>
  <si>
    <t>1246</t>
  </si>
  <si>
    <t>обл. Калининградская, г. Калининград, ул. Сурикова, д. 13</t>
  </si>
  <si>
    <t>39:15:111509:9</t>
  </si>
  <si>
    <t>1247</t>
  </si>
  <si>
    <t>Пост. № 938 от 24.09.2018 о переносе срока</t>
  </si>
  <si>
    <t>обл. Калининградская, г. Калининград, ул. Тамбовская, д. 13_15</t>
  </si>
  <si>
    <t>шлакоблочные</t>
  </si>
  <si>
    <t>39:15:130908:163</t>
  </si>
  <si>
    <t>1244</t>
  </si>
  <si>
    <t>обл. Калининградская, г. Калининград, ул. Тамбовская, д. 34_36</t>
  </si>
  <si>
    <t>39:15:150508:12</t>
  </si>
  <si>
    <t>1245</t>
  </si>
  <si>
    <t>обл. Калининградская, г. Калининград, ул. Тихорецкая, д. 3</t>
  </si>
  <si>
    <t>39:15:150403:299</t>
  </si>
  <si>
    <t>1399</t>
  </si>
  <si>
    <t>обл. Калининградская, г. Калининград, ул. Тихорецкая, д. 9</t>
  </si>
  <si>
    <t>39:15:110703:113</t>
  </si>
  <si>
    <t>1757</t>
  </si>
  <si>
    <t>обл. Калининградская, г. Калининград, ул. Транспортная, д. 10/12</t>
  </si>
  <si>
    <t>1758</t>
  </si>
  <si>
    <t>обл. Калининградская, г. Калининград, ул. Транспортная, д. 23</t>
  </si>
  <si>
    <t>39:15:150807:32</t>
  </si>
  <si>
    <t>1843</t>
  </si>
  <si>
    <t>обл. Калининградская, г. Калининград, ул. Тульская, д. 23</t>
  </si>
  <si>
    <t>39:15:111814:23</t>
  </si>
  <si>
    <t>2100</t>
  </si>
  <si>
    <t>обл. Калининградская, г. Калининград, ул. Урицкого, д. 7/7А</t>
  </si>
  <si>
    <t>39:15:131802:126</t>
  </si>
  <si>
    <t>2166</t>
  </si>
  <si>
    <t>обл. Калининградская, г. Калининград, ул. Фурманова, д. 5-7</t>
  </si>
  <si>
    <t>39:15:150807:30</t>
  </si>
  <si>
    <t>54</t>
  </si>
  <si>
    <t>обл. Калининградская, г. Калининград, ул. Хрисанфова, д. 5</t>
  </si>
  <si>
    <t>39:15:120312:783</t>
  </si>
  <si>
    <t>71</t>
  </si>
  <si>
    <t>обл. Калининградская, г. Калининград, ул. Целлюлозная, д. 12</t>
  </si>
  <si>
    <t>39:15:130910:123</t>
  </si>
  <si>
    <t>70</t>
  </si>
  <si>
    <t>обл. Калининградская, г. Калининград, ул. Цирковая, д. 17</t>
  </si>
  <si>
    <t>Каркасно-засыпные</t>
  </si>
  <si>
    <t>39:15:121011:135</t>
  </si>
  <si>
    <t>192</t>
  </si>
  <si>
    <t>обл. Калининградская, г. Калининград, ул. Чехова, д. 12_14</t>
  </si>
  <si>
    <t>39:15:120814:79</t>
  </si>
  <si>
    <t>575</t>
  </si>
  <si>
    <t>обл. Калининградская, г. Калининград, ул. Чехова, д. 19</t>
  </si>
  <si>
    <t>39:15:133211:148</t>
  </si>
  <si>
    <t>606</t>
  </si>
  <si>
    <t>обл. Калининградская, г. Калининград, ул. Чехова, д. 27_29</t>
  </si>
  <si>
    <t>39:15:110842:295</t>
  </si>
  <si>
    <t>1073</t>
  </si>
  <si>
    <t>обл. Калининградская, г. Калининград, ул. Чехова, д. 31~33</t>
  </si>
  <si>
    <t>39:15:150405:18</t>
  </si>
  <si>
    <t>1094</t>
  </si>
  <si>
    <t>обл. Калининградская, г. Калининград, ул. Чехова, д. 3-5</t>
  </si>
  <si>
    <t>39:15:142003:40</t>
  </si>
  <si>
    <t>1406</t>
  </si>
  <si>
    <t>обл. Калининградская, г. Калининград, ул. Щепкина, д. 5</t>
  </si>
  <si>
    <t>39:15:132530:1241</t>
  </si>
  <si>
    <t>1570</t>
  </si>
  <si>
    <t>обл. Калининградская, г. Калининград, ул. Ямская, д. 69/71</t>
  </si>
  <si>
    <t>1571</t>
  </si>
  <si>
    <t>обл. Калининградская, г. Калининград, ул. Ямская, д. 73</t>
  </si>
  <si>
    <t>39:15:131405:29</t>
  </si>
  <si>
    <t>1694</t>
  </si>
  <si>
    <t>кв.м</t>
  </si>
  <si>
    <t>Адрес многоквартирного дома</t>
  </si>
  <si>
    <t xml:space="preserve">Дата признания многоквартирного дома аварийным </t>
  </si>
  <si>
    <t>Планируемая дата окончания переселения</t>
  </si>
  <si>
    <t>г. Калининград, ул. Аллея смелых, д. 180</t>
  </si>
  <si>
    <t>г. Калининград, ул. Бассейная, д. 85</t>
  </si>
  <si>
    <t>г. Калининград, ул. Беговая, д. 70-80</t>
  </si>
  <si>
    <t>г. Калининград, ул. Бойко, д. 13</t>
  </si>
  <si>
    <t>г. Калининград, ул. Бойко, д. 14</t>
  </si>
  <si>
    <t>г. Калининград, ул. Брянская, д. 3-5</t>
  </si>
  <si>
    <t>г. Калининград, ул. Волоколамская, д. 2</t>
  </si>
  <si>
    <t>г. Калининград, ул. Дарвина, д. 4</t>
  </si>
  <si>
    <t>г. Калининград, ул. Дзержинского, д. 139</t>
  </si>
  <si>
    <t>г. Калининград, ул. Карташева, д. 7</t>
  </si>
  <si>
    <t>г. Калининград, ул. Колесная, д. 14</t>
  </si>
  <si>
    <t>г. Калининград, ул. Колхозная, д. 16</t>
  </si>
  <si>
    <t>г. Калининград, ул. Кольцова, д. 40</t>
  </si>
  <si>
    <t>г. Калининград, ул. Крылова, д. 8</t>
  </si>
  <si>
    <t>г. Калининград, ул. Крылова, д. 24</t>
  </si>
  <si>
    <t>г. Калининград, пер. Литовский, д. 16</t>
  </si>
  <si>
    <t>г. Калининград, пер. Литовский, д. 18</t>
  </si>
  <si>
    <t>г. Калининград, ул. Лукашова, д. 5</t>
  </si>
  <si>
    <t>г. Калининград, ул. Муромская, д. 7</t>
  </si>
  <si>
    <t>г. Калининград, ул. Нансена, д. 1а</t>
  </si>
  <si>
    <t>г. Калининград, ул. Новинская, д. 14</t>
  </si>
  <si>
    <t>г. Калининград, ул. Новинская, д. 16</t>
  </si>
  <si>
    <t>г. Калининград, ул. Новинская, д. 18</t>
  </si>
  <si>
    <t>г. Калининград, ул. Новинская, д. 20</t>
  </si>
  <si>
    <t>г. Калининград, ул. Новинская, д. 22</t>
  </si>
  <si>
    <t>г. Калининград, ул. Новинская, д. 43</t>
  </si>
  <si>
    <t>г. Калининград, ул. Орудийная, д. 27</t>
  </si>
  <si>
    <t>г. Калининград, ул. Островского, д. 1</t>
  </si>
  <si>
    <t>г. Калининград, ул. Островского, д. 3</t>
  </si>
  <si>
    <t>г. Калининград, ул. Парковая аллея, д. 4</t>
  </si>
  <si>
    <t>г. Калининград, ул. Полевая, д. 6</t>
  </si>
  <si>
    <t>г. Калининград, ул. Рижская, д. 14</t>
  </si>
  <si>
    <t>г. Калининград, ул. Рыбников, д. 41-43</t>
  </si>
  <si>
    <t>г. Калининград, ул. Солнечногорская, д. 19</t>
  </si>
  <si>
    <t>г. Калининград, ул. Тихорецкая, д. 3</t>
  </si>
  <si>
    <t>г. Калининград, ул. Тихорецкая, д. 9</t>
  </si>
  <si>
    <t>г. Калининград, ул. Транспортная, д. 23</t>
  </si>
  <si>
    <t>г. Калининград, туп. Транспортный, д. 10а</t>
  </si>
  <si>
    <t>г. Калининград, ул. Тульская, д. 23</t>
  </si>
  <si>
    <t>г. Калининград, ул. Фурманова, д. 5-7</t>
  </si>
  <si>
    <t>г. Калининград, ул. Хрисанфова, д. 5</t>
  </si>
  <si>
    <t>г. Калининград, ул. Целлюлозная, д. 12</t>
  </si>
  <si>
    <t>г. Калининград, ул. Чехова, д. 3-5</t>
  </si>
  <si>
    <t>г. Калининград, ул. Чехова, д. 19</t>
  </si>
  <si>
    <t>г. Калининград, ул. Щепкина, д. 5</t>
  </si>
  <si>
    <t>г. Калининград, ул. Ямская, д. 73</t>
  </si>
  <si>
    <t>г. Калининград, ул. Аллея смелых, д. 213</t>
  </si>
  <si>
    <t>г. Калининград, ул. Белгородская, д. 6</t>
  </si>
  <si>
    <t>г. Калининград, ул. Беломорская, д. 15</t>
  </si>
  <si>
    <t>г. Калининград, ул. Нарвская, д. 47</t>
  </si>
  <si>
    <t>в том числе:</t>
  </si>
  <si>
    <t>в строящихся домах</t>
  </si>
  <si>
    <t>в домах, введенных в эксплуатацию</t>
  </si>
  <si>
    <t>Всего по этапу 2019 года</t>
  </si>
  <si>
    <t>Всего по этапу 2020 года</t>
  </si>
  <si>
    <t>Всего по этапу 2021 года</t>
  </si>
  <si>
    <t>Всего по этапу 2022 года</t>
  </si>
  <si>
    <t>Всего по этапу 2023 года</t>
  </si>
  <si>
    <t>Количество расселяемых жилых помещений</t>
  </si>
  <si>
    <t>Расселяемая площадь жилых помещений</t>
  </si>
  <si>
    <t>Источники финансирования программы</t>
  </si>
  <si>
    <t>в том числе</t>
  </si>
  <si>
    <t>2025 г.</t>
  </si>
  <si>
    <t xml:space="preserve">Всего по этапу 2019 года </t>
  </si>
  <si>
    <t xml:space="preserve">Всего по этапу 2020 года </t>
  </si>
  <si>
    <t xml:space="preserve">Всего по этапу 2021 года </t>
  </si>
  <si>
    <t xml:space="preserve">Всего по этапу 2022 года </t>
  </si>
  <si>
    <t xml:space="preserve">Всего по этапу 2023 года </t>
  </si>
  <si>
    <t xml:space="preserve">
</t>
  </si>
  <si>
    <t>Приложение  № 1</t>
  </si>
  <si>
    <t xml:space="preserve">       к Программе</t>
  </si>
  <si>
    <t>Приложение  № 2</t>
  </si>
  <si>
    <t>площадь, кв.м</t>
  </si>
  <si>
    <t>количество человек</t>
  </si>
  <si>
    <t>Наименование муниципального образования</t>
  </si>
  <si>
    <t xml:space="preserve">Наименование муниципального образования </t>
  </si>
  <si>
    <t>год</t>
  </si>
  <si>
    <t>дата</t>
  </si>
  <si>
    <t>город Калининград</t>
  </si>
  <si>
    <t>г. Калининград, ул. А.Толстого, д. 22</t>
  </si>
  <si>
    <t>По иным программам субъекта РФ, в рамках которых не предусмотрено финансирование за счет средств Фонда, в том числе:</t>
  </si>
  <si>
    <t>Расселяемая площадь</t>
  </si>
  <si>
    <t>чел.</t>
  </si>
  <si>
    <t>Количество переселяемых жителей</t>
  </si>
  <si>
    <t>Система основных мероприятий Программы</t>
  </si>
  <si>
    <t>№ задачи/
основного меро-приятия</t>
  </si>
  <si>
    <t>Наименование задачи, целевого показателя, основного мероприятия</t>
  </si>
  <si>
    <t>Наименование показателя основного мероприятия</t>
  </si>
  <si>
    <t>Ответственный исполнитель/
соисполнитель</t>
  </si>
  <si>
    <t>выполнения основных мероприятий Программы</t>
  </si>
  <si>
    <t>№ 
основного мероприятия</t>
  </si>
  <si>
    <t>Наименование основного мероприятия</t>
  </si>
  <si>
    <t>Общий объем финансового обеспечения выполнения основных мероприятий Программы</t>
  </si>
  <si>
    <t>Источник финансирования</t>
  </si>
  <si>
    <t>01</t>
  </si>
  <si>
    <t>кв. м</t>
  </si>
  <si>
    <t>ФБ (ФСР ЖКХ)</t>
  </si>
  <si>
    <t>Комитет муниципального имущества и земельных ресурсов</t>
  </si>
  <si>
    <t>Региональный проект «Обеспечение устойчивого сокращения непригодного для проживания жилищного фонда»</t>
  </si>
  <si>
    <t>г. Калининград, ул. Лейтенанта Катина, д. 85-87</t>
  </si>
  <si>
    <t>г. Калининград, ул. Маршала Борзова, д. 27-37</t>
  </si>
  <si>
    <t>Всего расселяемая площадь жилых помещений</t>
  </si>
  <si>
    <t>руб.</t>
  </si>
  <si>
    <t>чел</t>
  </si>
  <si>
    <t>Обеспечение устойчивого сокращения непригодного для проживания жилищного фонда</t>
  </si>
  <si>
    <t>Перечень многоквартирных домов, признанных аварийными до 01 января 2017 г.</t>
  </si>
  <si>
    <t xml:space="preserve"> Сведения об аварийном жилищном фонде, подлежащем расселению до 1 сентября 2025 года </t>
  </si>
  <si>
    <t>Всего подлежит переселению в 2019 – 2025 гг.</t>
  </si>
  <si>
    <t>x</t>
  </si>
  <si>
    <t>По программе переселения 2019 – 2025 гг., в рамках которой предусмотрено финансирование за счет средств Фонда, в том числе:</t>
  </si>
  <si>
    <t>Итого по Городской округ "Город Калининград"</t>
  </si>
  <si>
    <t>г. Калининград, ул. Литовский Вал, д. 66</t>
  </si>
  <si>
    <t>г. Калининград, ул. Дзержинского, д. 142/2</t>
  </si>
  <si>
    <t>N п/п</t>
  </si>
  <si>
    <t xml:space="preserve">Всего стоимость мероприятий по переселению               </t>
  </si>
  <si>
    <t>Мероприятия по переселению, не связанные с приобретением жилых помещений</t>
  </si>
  <si>
    <t>Мероприятия по переселению, связанные с приобретением (строительством) жилых помещений</t>
  </si>
  <si>
    <t>всего</t>
  </si>
  <si>
    <t xml:space="preserve">выплата собственникам жилых помещений возмещения за изымаемые жилые помещения и предоставление субсидий </t>
  </si>
  <si>
    <t>договоры о развитии застроенной территории и комплексном развитии территории</t>
  </si>
  <si>
    <t>переселение в свободный жилищный фонд</t>
  </si>
  <si>
    <t>строительство домов</t>
  </si>
  <si>
    <t>приобретение жилых помещений у застройщиков</t>
  </si>
  <si>
    <t>приобретение жилых помещений у лиц, не являющихся застройщиками</t>
  </si>
  <si>
    <t>расселяемая площадь</t>
  </si>
  <si>
    <t>стоимость возмещения</t>
  </si>
  <si>
    <t>субсидия на приобретение (строительство) жилых помещений</t>
  </si>
  <si>
    <t>субсидия на возмещение части расходов на уплату процентов за пользование займом или кредитом</t>
  </si>
  <si>
    <t xml:space="preserve">субсидия на возмещение расходов по договорам о комплексном и устойчивом развитии территорий </t>
  </si>
  <si>
    <t>приобретаемая площадь</t>
  </si>
  <si>
    <t>стоимость</t>
  </si>
  <si>
    <t>Число жителей, планируемых  к переселению</t>
  </si>
  <si>
    <t>Всего:</t>
  </si>
  <si>
    <t>Собственность граждан</t>
  </si>
  <si>
    <t>Муниципальная собственность</t>
  </si>
  <si>
    <t>собственность граждан</t>
  </si>
  <si>
    <t xml:space="preserve">муниципальная собственность </t>
  </si>
  <si>
    <t>за счет средств Фонда</t>
  </si>
  <si>
    <t>за счет средств бюджета субъекта Российской Федерации</t>
  </si>
  <si>
    <t>за счет средств местного бюджета</t>
  </si>
  <si>
    <t>ед.</t>
  </si>
  <si>
    <t>ФИНАНСОВОЕ ОБЕСПЕЧЕНИЕ</t>
  </si>
  <si>
    <t>ПП</t>
  </si>
  <si>
    <t>дальнейшее использование приобретенных 
(построенных) жилых помещений</t>
  </si>
  <si>
    <t xml:space="preserve">приведение жилых помещений свободного жилищного фонда в состояние, пригодное для постоянного проживания граждан </t>
  </si>
  <si>
    <t xml:space="preserve">приведение приобретенных жилых помещений в состояние, пригодное для постоянного проживания граждан </t>
  </si>
  <si>
    <t>предоставление по договорам социального найма</t>
  </si>
  <si>
    <t>предоставление по договорам найма жилищного фонда социального использования</t>
  </si>
  <si>
    <t>предоставление по договорам найма жилого помещения маневренного фонда</t>
  </si>
  <si>
    <t>предоставление по договорам мены</t>
  </si>
  <si>
    <t>площадь</t>
  </si>
  <si>
    <t xml:space="preserve">                                                        к Программе</t>
  </si>
  <si>
    <t>План реализации мероприятий по переселению граждан из аварийного жилищного фонда, признанного таковым до 1 января 2017 года, по способам переселения</t>
  </si>
  <si>
    <t>План мероприятий по переселению граждан из аварийного жилищного фонда, признанного таковым до 1 января 2017 года</t>
  </si>
  <si>
    <t>Планируемые показатели переселения граждан из аварийного жилищного фонда, признанного таковым до 1 января 2017 года</t>
  </si>
  <si>
    <t>Площадь застройки многоквартирного дома</t>
  </si>
  <si>
    <t>Информация о формировании земельного участка под аварийным многоквартирным домом</t>
  </si>
  <si>
    <t>площадь земельного участка</t>
  </si>
  <si>
    <t xml:space="preserve">кадастровый номер земельного участка </t>
  </si>
  <si>
    <t>характеристика земельного участка (сформирован под одним домом, не сформирован)</t>
  </si>
  <si>
    <t xml:space="preserve"> кв.м</t>
  </si>
  <si>
    <t>39:15:141612:170</t>
  </si>
  <si>
    <t>39:15:110616:82</t>
  </si>
  <si>
    <t>39:15:131421:425</t>
  </si>
  <si>
    <t>39:15:141608:94</t>
  </si>
  <si>
    <t>г. Калининград, мкр. А.Космодемьянского, ул. Сестрорецкая, д. 13</t>
  </si>
  <si>
    <t>г. Калининград, ул. Баженова, д. 48-50</t>
  </si>
  <si>
    <t>г. Калининград, ул. Бассейная, д. 27-29</t>
  </si>
  <si>
    <t>г. Калининград, ул. Белгородская, д. 32-38</t>
  </si>
  <si>
    <t>г. Калининград, ул. Воздушная, д. 74-76</t>
  </si>
  <si>
    <t>г. Калининград, ул. Восточная, д. 3-5</t>
  </si>
  <si>
    <t>г. Калининград, ул. Гончарова, д. 13-15</t>
  </si>
  <si>
    <t>г. Калининград, ул. Камская, д. 33-35</t>
  </si>
  <si>
    <t>г. Калининград, ул. Красная, д. 272, стр. 272-274</t>
  </si>
  <si>
    <t>г. Калининград, ул. Красная, д. 284, стр. 284-286</t>
  </si>
  <si>
    <t>г. Калининград, ул. Краснохолмская, д. 8-10</t>
  </si>
  <si>
    <t>г. Калининград, ул. Маршала Борзова, д. 40-48</t>
  </si>
  <si>
    <t>г. Калининград, ул. Муромская, д. 8-10</t>
  </si>
  <si>
    <t>г. Калининград, проспект Победы, д. 95-99</t>
  </si>
  <si>
    <t>г. Калининград, проспект Победы, д. 180</t>
  </si>
  <si>
    <t>г. Калининград, проспект Победы, д. 226</t>
  </si>
  <si>
    <t>г. Калининград, пос. Прегольский, д. 13А</t>
  </si>
  <si>
    <t>г. Калининград, мкр. Прибрежный, ул. Рабочая, д. 3</t>
  </si>
  <si>
    <t>г. Калининград,мкр. Прибрежный, ул. Рабочая, д. 5</t>
  </si>
  <si>
    <t>г. Калининград, пос. Совхозный, д. 3</t>
  </si>
  <si>
    <t>г. Калининград, ул. Старорусская, д. 22-24</t>
  </si>
  <si>
    <t>г. Калининград, ул. Тамбовская, д. 13-15</t>
  </si>
  <si>
    <t>г. Калининград, ул. Тамбовская, д. 34-36</t>
  </si>
  <si>
    <t>г. Калининград, ул. Транспортная, д. 10-12</t>
  </si>
  <si>
    <t>г. Калининград, туп. Транспортный, д. 1-1а</t>
  </si>
  <si>
    <t>г. Калининград, туп. Транспортный, д. 7-9</t>
  </si>
  <si>
    <t>г. Калининград, ул. Урицкого, д. 7-7А</t>
  </si>
  <si>
    <t>г. Калининград, ул. Чехова, д. 12-14</t>
  </si>
  <si>
    <t>г. Калининград, ул. Чехова, д. 31-33</t>
  </si>
  <si>
    <t>г. Калининград, ул. Ямская, д. 69-71</t>
  </si>
  <si>
    <t>г. Калининград, проспект Московский, д. 70</t>
  </si>
  <si>
    <t>г. Калининград, ул. Муромская, д. 12-14</t>
  </si>
  <si>
    <t>г. Калининград, мкр. Прибрежный, ул. Заводская, д. 1</t>
  </si>
  <si>
    <t>г. Калининград, мкр. Прибрежный, ул. Заводская, д. 16</t>
  </si>
  <si>
    <t>г. Калининград, ул. Станочная, д. 2-8</t>
  </si>
  <si>
    <t>г. Калининград, ул. Чехова, д. 27-29</t>
  </si>
  <si>
    <t>г. Калининград, пгт. А.Космодемьянского, ул. Челюскинская, д. 9-9а</t>
  </si>
  <si>
    <t>Приложение № 2
к Программе</t>
  </si>
  <si>
    <t>Приложение  № 3
к Программе</t>
  </si>
  <si>
    <t>Итого по городскому округу  «Город Калининград»</t>
  </si>
  <si>
    <t>Приложение  № 4
к Программе</t>
  </si>
  <si>
    <t>Всего по  программе переселения, в рамках которой предусмотрено финансирование за счет средств Фонда. в том числе:</t>
  </si>
  <si>
    <t>Приложение № 5
к Программе</t>
  </si>
  <si>
    <t>Приложение № 6
к Программе</t>
  </si>
  <si>
    <t>х</t>
  </si>
  <si>
    <t>Увеличение доли площади жилищного фонда, расселённого в период реализации Программы, по отношению к общей площади жилищного фонда, признанного аварийным и непригодным для проживания, нарастающим итогом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</si>
</sst>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₽&quot;;[Red]\-#,##0.00\ &quot;₽&quot;"/>
    <numFmt numFmtId="164" formatCode="#,##0.0"/>
    <numFmt numFmtId="165" formatCode="#0"/>
    <numFmt numFmtId="166" formatCode="#0.00"/>
    <numFmt numFmtId="167" formatCode="dd\.mm\.yyyy"/>
    <numFmt numFmtId="168" formatCode="dd\.mm\.yyyy\ hh\.mm\.ss"/>
    <numFmt numFmtId="169" formatCode="#,##0.00_ ;\-#,##0.00\ "/>
    <numFmt numFmtId="170" formatCode="#,##0_ ;\-#,##0\ "/>
  </numFmts>
  <fonts count="5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0"/>
      <color theme="0" tint="-0.49998474074526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sz val="34"/>
      <color rgb="FF000000"/>
      <name val="Times New Roman"/>
      <family val="1"/>
      <charset val="204"/>
    </font>
    <font>
      <sz val="34"/>
      <color theme="1"/>
      <name val="Calibri"/>
      <family val="2"/>
      <charset val="204"/>
      <scheme val="minor"/>
    </font>
    <font>
      <sz val="28"/>
      <color rgb="FF00000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40"/>
      <color theme="1"/>
      <name val="Times New Roman"/>
      <family val="1"/>
      <charset val="204"/>
    </font>
    <font>
      <sz val="4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0"/>
      <color rgb="FF000000"/>
      <name val="Arial Cyr"/>
    </font>
    <font>
      <b/>
      <sz val="18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3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13" fillId="0" borderId="0"/>
    <xf numFmtId="0" fontId="13" fillId="0" borderId="0"/>
    <xf numFmtId="0" fontId="14" fillId="0" borderId="0"/>
  </cellStyleXfs>
  <cellXfs count="21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>
      <alignment horizontal="center" vertical="center" wrapText="1"/>
    </xf>
    <xf numFmtId="0" fontId="7" fillId="0" borderId="0" xfId="1"/>
    <xf numFmtId="0" fontId="8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65" fontId="8" fillId="0" borderId="4" xfId="1" applyNumberFormat="1" applyFont="1" applyBorder="1" applyAlignment="1">
      <alignment horizontal="center" vertical="center" wrapText="1"/>
    </xf>
    <xf numFmtId="166" fontId="8" fillId="0" borderId="4" xfId="1" applyNumberFormat="1" applyFont="1" applyBorder="1" applyAlignment="1">
      <alignment horizontal="center" vertical="center" wrapText="1"/>
    </xf>
    <xf numFmtId="167" fontId="8" fillId="0" borderId="4" xfId="1" applyNumberFormat="1" applyFont="1" applyBorder="1" applyAlignment="1">
      <alignment horizontal="center" vertical="center" wrapText="1"/>
    </xf>
    <xf numFmtId="167" fontId="8" fillId="2" borderId="4" xfId="1" applyNumberFormat="1" applyFont="1" applyFill="1" applyBorder="1" applyAlignment="1">
      <alignment horizontal="center" vertical="center" wrapText="1"/>
    </xf>
    <xf numFmtId="168" fontId="8" fillId="0" borderId="4" xfId="1" applyNumberFormat="1" applyFont="1" applyBorder="1" applyAlignment="1">
      <alignment horizontal="center" vertical="center" wrapText="1"/>
    </xf>
    <xf numFmtId="0" fontId="7" fillId="2" borderId="0" xfId="1" applyFill="1"/>
    <xf numFmtId="0" fontId="8" fillId="0" borderId="4" xfId="1" applyFont="1" applyBorder="1" applyAlignment="1">
      <alignment horizontal="left" vertical="center" wrapText="1"/>
    </xf>
    <xf numFmtId="0" fontId="7" fillId="0" borderId="0" xfId="1" applyAlignment="1">
      <alignment horizontal="left"/>
    </xf>
    <xf numFmtId="0" fontId="12" fillId="0" borderId="0" xfId="0" applyFont="1" applyAlignment="1">
      <alignment horizontal="center" vertical="top"/>
    </xf>
    <xf numFmtId="0" fontId="14" fillId="0" borderId="0" xfId="2" applyFont="1"/>
    <xf numFmtId="0" fontId="15" fillId="0" borderId="0" xfId="2" applyFont="1" applyAlignment="1">
      <alignment wrapText="1"/>
    </xf>
    <xf numFmtId="0" fontId="15" fillId="0" borderId="0" xfId="2" applyFont="1"/>
    <xf numFmtId="0" fontId="13" fillId="0" borderId="0" xfId="2"/>
    <xf numFmtId="0" fontId="14" fillId="0" borderId="0" xfId="3" applyFont="1"/>
    <xf numFmtId="0" fontId="15" fillId="0" borderId="0" xfId="3" applyFont="1" applyAlignment="1">
      <alignment wrapText="1"/>
    </xf>
    <xf numFmtId="0" fontId="15" fillId="0" borderId="0" xfId="3" applyFont="1"/>
    <xf numFmtId="0" fontId="17" fillId="0" borderId="0" xfId="3" applyFont="1"/>
    <xf numFmtId="0" fontId="13" fillId="0" borderId="0" xfId="3"/>
    <xf numFmtId="0" fontId="17" fillId="0" borderId="0" xfId="4" applyFont="1"/>
    <xf numFmtId="0" fontId="17" fillId="0" borderId="0" xfId="4" applyFont="1" applyAlignment="1">
      <alignment wrapText="1"/>
    </xf>
    <xf numFmtId="0" fontId="17" fillId="0" borderId="0" xfId="3" applyFont="1" applyAlignment="1">
      <alignment wrapText="1"/>
    </xf>
    <xf numFmtId="4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4" fontId="10" fillId="0" borderId="0" xfId="0" applyNumberFormat="1" applyFont="1" applyAlignment="1">
      <alignment vertical="top" wrapText="1"/>
    </xf>
    <xf numFmtId="0" fontId="11" fillId="0" borderId="0" xfId="0" applyFont="1" applyAlignment="1">
      <alignment vertical="top"/>
    </xf>
    <xf numFmtId="0" fontId="21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0" fillId="0" borderId="4" xfId="0" applyFont="1" applyBorder="1" applyAlignment="1">
      <alignment vertical="center"/>
    </xf>
    <xf numFmtId="0" fontId="20" fillId="0" borderId="4" xfId="0" applyFont="1" applyBorder="1" applyAlignment="1">
      <alignment horizontal="left" vertical="center" wrapText="1"/>
    </xf>
    <xf numFmtId="3" fontId="17" fillId="0" borderId="4" xfId="0" applyNumberFormat="1" applyFont="1" applyBorder="1" applyAlignment="1">
      <alignment horizontal="right" vertical="center"/>
    </xf>
    <xf numFmtId="4" fontId="17" fillId="0" borderId="4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169" fontId="20" fillId="0" borderId="4" xfId="0" applyNumberFormat="1" applyFont="1" applyBorder="1" applyAlignment="1">
      <alignment horizontal="right" vertical="center"/>
    </xf>
    <xf numFmtId="169" fontId="20" fillId="0" borderId="4" xfId="0" applyNumberFormat="1" applyFont="1" applyBorder="1" applyAlignment="1">
      <alignment horizontal="right" vertical="center" wrapText="1"/>
    </xf>
    <xf numFmtId="170" fontId="20" fillId="0" borderId="4" xfId="0" applyNumberFormat="1" applyFont="1" applyBorder="1" applyAlignment="1">
      <alignment horizontal="right" vertical="center"/>
    </xf>
    <xf numFmtId="170" fontId="20" fillId="0" borderId="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right" vertical="center"/>
    </xf>
    <xf numFmtId="3" fontId="26" fillId="0" borderId="4" xfId="0" applyNumberFormat="1" applyFont="1" applyBorder="1" applyAlignment="1">
      <alignment horizontal="right" vertical="center"/>
    </xf>
    <xf numFmtId="4" fontId="25" fillId="0" borderId="4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49" fontId="25" fillId="0" borderId="4" xfId="0" applyNumberFormat="1" applyFont="1" applyBorder="1" applyAlignment="1">
      <alignment horizontal="center" vertical="center" wrapText="1"/>
    </xf>
    <xf numFmtId="14" fontId="25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textRotation="90" wrapText="1"/>
    </xf>
    <xf numFmtId="0" fontId="20" fillId="3" borderId="4" xfId="0" applyFont="1" applyFill="1" applyBorder="1" applyAlignment="1">
      <alignment horizontal="center" vertical="center" textRotation="90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4" fontId="20" fillId="0" borderId="4" xfId="0" applyNumberFormat="1" applyFont="1" applyBorder="1" applyAlignment="1">
      <alignment horizontal="right" vertical="center" wrapText="1"/>
    </xf>
    <xf numFmtId="4" fontId="20" fillId="3" borderId="4" xfId="0" applyNumberFormat="1" applyFont="1" applyFill="1" applyBorder="1" applyAlignment="1">
      <alignment horizontal="right" vertical="center" wrapText="1"/>
    </xf>
    <xf numFmtId="4" fontId="20" fillId="0" borderId="4" xfId="0" applyNumberFormat="1" applyFont="1" applyBorder="1" applyAlignment="1">
      <alignment horizontal="right" vertical="center"/>
    </xf>
    <xf numFmtId="0" fontId="18" fillId="0" borderId="0" xfId="4" applyFont="1"/>
    <xf numFmtId="0" fontId="17" fillId="0" borderId="0" xfId="4" applyFont="1" applyAlignment="1">
      <alignment vertical="top"/>
    </xf>
    <xf numFmtId="0" fontId="17" fillId="0" borderId="0" xfId="4" applyFont="1" applyAlignment="1">
      <alignment vertical="top" wrapText="1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5" fillId="0" borderId="0" xfId="0" applyFont="1"/>
    <xf numFmtId="0" fontId="27" fillId="0" borderId="0" xfId="0" applyFont="1" applyAlignment="1">
      <alignment vertical="top"/>
    </xf>
    <xf numFmtId="0" fontId="3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/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4" fontId="20" fillId="3" borderId="4" xfId="0" applyNumberFormat="1" applyFont="1" applyFill="1" applyBorder="1" applyAlignment="1">
      <alignment horizontal="right" vertical="center"/>
    </xf>
    <xf numFmtId="0" fontId="40" fillId="0" borderId="0" xfId="0" applyFont="1"/>
    <xf numFmtId="0" fontId="33" fillId="0" borderId="0" xfId="3" applyFont="1" applyAlignment="1">
      <alignment horizontal="right" wrapText="1"/>
    </xf>
    <xf numFmtId="0" fontId="33" fillId="0" borderId="0" xfId="3" applyFont="1" applyAlignment="1">
      <alignment horizontal="center" vertical="top" wrapText="1"/>
    </xf>
    <xf numFmtId="0" fontId="35" fillId="0" borderId="0" xfId="4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35" fillId="0" borderId="0" xfId="4" applyFont="1" applyAlignment="1">
      <alignment horizontal="right"/>
    </xf>
    <xf numFmtId="49" fontId="17" fillId="0" borderId="4" xfId="0" applyNumberFormat="1" applyFont="1" applyBorder="1" applyAlignment="1">
      <alignment horizontal="center" vertical="center" wrapText="1"/>
    </xf>
    <xf numFmtId="0" fontId="34" fillId="0" borderId="0" xfId="0" applyFont="1"/>
    <xf numFmtId="0" fontId="0" fillId="0" borderId="0" xfId="0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46" fillId="0" borderId="0" xfId="0" applyFont="1" applyAlignment="1">
      <alignment horizontal="right" vertical="center"/>
    </xf>
    <xf numFmtId="0" fontId="28" fillId="0" borderId="0" xfId="0" applyFont="1"/>
    <xf numFmtId="0" fontId="47" fillId="0" borderId="0" xfId="0" applyFont="1" applyAlignment="1">
      <alignment horizontal="center" vertical="center"/>
    </xf>
    <xf numFmtId="0" fontId="48" fillId="0" borderId="0" xfId="0" applyFont="1"/>
    <xf numFmtId="3" fontId="1" fillId="0" borderId="0" xfId="0" applyNumberFormat="1" applyFont="1"/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39" fillId="0" borderId="0" xfId="0" applyFont="1" applyAlignment="1">
      <alignment horizontal="right"/>
    </xf>
    <xf numFmtId="4" fontId="39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2" applyFont="1" applyAlignment="1">
      <alignment horizontal="right" vertical="center" wrapText="1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5" fillId="0" borderId="4" xfId="0" applyFont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textRotation="90" wrapText="1"/>
    </xf>
    <xf numFmtId="0" fontId="20" fillId="0" borderId="7" xfId="0" applyFont="1" applyBorder="1" applyAlignment="1">
      <alignment horizontal="center" vertical="center" textRotation="90" wrapText="1"/>
    </xf>
    <xf numFmtId="0" fontId="20" fillId="3" borderId="5" xfId="0" applyFont="1" applyFill="1" applyBorder="1" applyAlignment="1">
      <alignment horizontal="center" vertical="center" textRotation="90" wrapText="1"/>
    </xf>
    <xf numFmtId="0" fontId="20" fillId="3" borderId="7" xfId="0" applyFont="1" applyFill="1" applyBorder="1" applyAlignment="1">
      <alignment horizontal="center" vertical="center" textRotation="90" wrapText="1"/>
    </xf>
    <xf numFmtId="0" fontId="20" fillId="3" borderId="6" xfId="0" applyFont="1" applyFill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0" fontId="20" fillId="0" borderId="4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8" fontId="20" fillId="0" borderId="4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31" fillId="0" borderId="11" xfId="0" applyFont="1" applyBorder="1" applyAlignment="1">
      <alignment vertical="center"/>
    </xf>
    <xf numFmtId="0" fontId="31" fillId="0" borderId="12" xfId="0" applyFont="1" applyBorder="1" applyAlignment="1">
      <alignment vertical="center" wrapText="1"/>
    </xf>
    <xf numFmtId="0" fontId="31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Z93"/>
  <sheetViews>
    <sheetView topLeftCell="D1" workbookViewId="0">
      <selection activeCell="D2" sqref="D2:E93"/>
    </sheetView>
  </sheetViews>
  <sheetFormatPr defaultColWidth="9.140625" defaultRowHeight="15" x14ac:dyDescent="0.25"/>
  <cols>
    <col min="1" max="3" width="41.7109375" style="9" hidden="1" customWidth="1"/>
    <col min="4" max="4" width="7.42578125" style="9" customWidth="1"/>
    <col min="5" max="5" width="74.28515625" style="19" customWidth="1"/>
    <col min="6" max="6" width="29.140625" style="9" customWidth="1"/>
    <col min="7" max="7" width="50" style="9" customWidth="1"/>
    <col min="8" max="8" width="25" style="9" hidden="1" customWidth="1"/>
    <col min="9" max="10" width="15" style="9" hidden="1" customWidth="1"/>
    <col min="11" max="11" width="25" style="9" hidden="1" customWidth="1"/>
    <col min="12" max="14" width="15" style="9" hidden="1" customWidth="1"/>
    <col min="15" max="17" width="15" style="9" customWidth="1"/>
    <col min="18" max="20" width="25" style="9" customWidth="1"/>
    <col min="21" max="21" width="50" style="9" customWidth="1"/>
    <col min="22" max="27" width="15" style="9" customWidth="1"/>
    <col min="28" max="28" width="33.28515625" style="9" customWidth="1"/>
    <col min="29" max="29" width="31.7109375" style="9" customWidth="1"/>
    <col min="30" max="30" width="17.140625" style="9" customWidth="1"/>
    <col min="31" max="32" width="15" style="9" hidden="1" customWidth="1"/>
    <col min="33" max="33" width="15" style="9" customWidth="1"/>
    <col min="34" max="34" width="15" style="9" hidden="1" customWidth="1"/>
    <col min="35" max="35" width="33.28515625" style="9" hidden="1" customWidth="1"/>
    <col min="36" max="38" width="15" style="9" hidden="1" customWidth="1"/>
    <col min="39" max="43" width="33.28515625" style="9" hidden="1" customWidth="1"/>
    <col min="44" max="44" width="83.28515625" style="9" hidden="1" customWidth="1"/>
    <col min="45" max="45" width="15" style="9" hidden="1" customWidth="1"/>
    <col min="46" max="47" width="33.28515625" style="9" hidden="1" customWidth="1"/>
    <col min="48" max="52" width="15" style="9" hidden="1" customWidth="1"/>
    <col min="53" max="16384" width="9.140625" style="9"/>
  </cols>
  <sheetData>
    <row r="1" spans="1:52" ht="42" customHeight="1" x14ac:dyDescent="0.25">
      <c r="A1" s="6"/>
      <c r="B1" s="6"/>
      <c r="C1" s="6"/>
      <c r="D1" s="6"/>
      <c r="E1" s="7" t="s">
        <v>16</v>
      </c>
      <c r="F1" s="6"/>
      <c r="G1" s="8" t="s">
        <v>17</v>
      </c>
      <c r="H1" s="8" t="s">
        <v>18</v>
      </c>
      <c r="I1" s="8" t="s">
        <v>19</v>
      </c>
      <c r="J1" s="8" t="s">
        <v>20</v>
      </c>
      <c r="K1" s="8" t="s">
        <v>21</v>
      </c>
      <c r="L1" s="8" t="s">
        <v>22</v>
      </c>
      <c r="M1" s="6"/>
      <c r="N1" s="8" t="s">
        <v>23</v>
      </c>
      <c r="O1" s="8" t="s">
        <v>24</v>
      </c>
      <c r="P1" s="8" t="s">
        <v>25</v>
      </c>
      <c r="Q1" s="8" t="s">
        <v>26</v>
      </c>
      <c r="R1" s="8" t="s">
        <v>27</v>
      </c>
      <c r="S1" s="6"/>
      <c r="T1" s="6"/>
      <c r="U1" s="6"/>
      <c r="V1" s="8" t="s">
        <v>28</v>
      </c>
      <c r="W1" s="8" t="s">
        <v>29</v>
      </c>
      <c r="X1" s="8" t="s">
        <v>30</v>
      </c>
      <c r="Y1" s="6"/>
      <c r="Z1" s="6"/>
      <c r="AA1" s="6"/>
      <c r="AB1" s="8" t="s">
        <v>31</v>
      </c>
      <c r="AC1" s="8" t="s">
        <v>32</v>
      </c>
      <c r="AD1" s="8" t="s">
        <v>33</v>
      </c>
      <c r="AE1" s="8" t="s">
        <v>34</v>
      </c>
      <c r="AF1" s="8" t="s">
        <v>35</v>
      </c>
      <c r="AG1" s="8" t="s">
        <v>36</v>
      </c>
      <c r="AH1" s="8" t="s">
        <v>37</v>
      </c>
      <c r="AI1" s="8" t="s">
        <v>38</v>
      </c>
      <c r="AJ1" s="8" t="s">
        <v>39</v>
      </c>
      <c r="AK1" s="8" t="s">
        <v>40</v>
      </c>
      <c r="AL1" s="8" t="s">
        <v>41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s="17" customFormat="1" ht="24.95" customHeight="1" x14ac:dyDescent="0.25">
      <c r="A2" s="8" t="s">
        <v>42</v>
      </c>
      <c r="B2" s="8" t="s">
        <v>43</v>
      </c>
      <c r="C2" s="8" t="s">
        <v>44</v>
      </c>
      <c r="D2" s="10">
        <v>1</v>
      </c>
      <c r="E2" s="11" t="s">
        <v>45</v>
      </c>
      <c r="F2" s="8" t="s">
        <v>46</v>
      </c>
      <c r="G2" s="8" t="s">
        <v>47</v>
      </c>
      <c r="H2" s="8" t="s">
        <v>48</v>
      </c>
      <c r="I2" s="12">
        <v>1900</v>
      </c>
      <c r="J2" s="12">
        <v>1900</v>
      </c>
      <c r="K2" s="8" t="s">
        <v>49</v>
      </c>
      <c r="L2" s="12">
        <v>3</v>
      </c>
      <c r="M2" s="12">
        <v>3</v>
      </c>
      <c r="N2" s="12">
        <v>1</v>
      </c>
      <c r="O2" s="12">
        <v>42</v>
      </c>
      <c r="P2" s="12">
        <v>31</v>
      </c>
      <c r="Q2" s="12">
        <v>93</v>
      </c>
      <c r="R2" s="13">
        <v>1473.4</v>
      </c>
      <c r="S2" s="13">
        <v>1472.8</v>
      </c>
      <c r="T2" s="13"/>
      <c r="U2" s="13"/>
      <c r="V2" s="13"/>
      <c r="W2" s="14"/>
      <c r="X2" s="8" t="s">
        <v>50</v>
      </c>
      <c r="Y2" s="14"/>
      <c r="Z2" s="8" t="s">
        <v>51</v>
      </c>
      <c r="AA2" s="8" t="s">
        <v>51</v>
      </c>
      <c r="AB2" s="8" t="s">
        <v>51</v>
      </c>
      <c r="AC2" s="8" t="s">
        <v>51</v>
      </c>
      <c r="AD2" s="10" t="s">
        <v>52</v>
      </c>
      <c r="AE2" s="14">
        <v>41458</v>
      </c>
      <c r="AF2" s="13">
        <v>1505</v>
      </c>
      <c r="AG2" s="15">
        <v>41340</v>
      </c>
      <c r="AH2" s="8" t="s">
        <v>53</v>
      </c>
      <c r="AI2" s="8" t="s">
        <v>54</v>
      </c>
      <c r="AJ2" s="8" t="s">
        <v>51</v>
      </c>
      <c r="AK2" s="14"/>
      <c r="AL2" s="8" t="s">
        <v>55</v>
      </c>
      <c r="AM2" s="14">
        <v>43830</v>
      </c>
      <c r="AN2" s="14"/>
      <c r="AO2" s="14">
        <v>44926</v>
      </c>
      <c r="AP2" s="8" t="s">
        <v>51</v>
      </c>
      <c r="AQ2" s="8" t="s">
        <v>51</v>
      </c>
      <c r="AR2" s="8" t="s">
        <v>45</v>
      </c>
      <c r="AS2" s="16">
        <v>43543.500659722369</v>
      </c>
      <c r="AT2" s="14"/>
      <c r="AU2" s="8" t="s">
        <v>51</v>
      </c>
      <c r="AV2" s="12">
        <v>2247652</v>
      </c>
      <c r="AW2" s="12">
        <v>2247669</v>
      </c>
      <c r="AX2" s="12">
        <v>2372849</v>
      </c>
      <c r="AY2" s="12">
        <v>8718882</v>
      </c>
      <c r="AZ2" s="8" t="s">
        <v>56</v>
      </c>
    </row>
    <row r="3" spans="1:52" s="17" customFormat="1" ht="24.95" customHeight="1" x14ac:dyDescent="0.25">
      <c r="A3" s="8" t="s">
        <v>42</v>
      </c>
      <c r="B3" s="8" t="s">
        <v>43</v>
      </c>
      <c r="C3" s="8" t="s">
        <v>44</v>
      </c>
      <c r="D3" s="10">
        <v>2</v>
      </c>
      <c r="E3" s="11" t="s">
        <v>57</v>
      </c>
      <c r="F3" s="8" t="s">
        <v>46</v>
      </c>
      <c r="G3" s="8" t="s">
        <v>47</v>
      </c>
      <c r="H3" s="8" t="s">
        <v>48</v>
      </c>
      <c r="I3" s="12">
        <v>1945</v>
      </c>
      <c r="J3" s="12">
        <v>1945</v>
      </c>
      <c r="K3" s="8" t="s">
        <v>58</v>
      </c>
      <c r="L3" s="12">
        <v>2</v>
      </c>
      <c r="M3" s="12">
        <v>2</v>
      </c>
      <c r="N3" s="12">
        <v>2</v>
      </c>
      <c r="O3" s="12">
        <v>12</v>
      </c>
      <c r="P3" s="12">
        <v>12</v>
      </c>
      <c r="Q3" s="12">
        <v>20</v>
      </c>
      <c r="R3" s="13">
        <v>498</v>
      </c>
      <c r="S3" s="13">
        <v>474.5</v>
      </c>
      <c r="T3" s="13"/>
      <c r="U3" s="13"/>
      <c r="V3" s="13">
        <v>70</v>
      </c>
      <c r="W3" s="14">
        <v>41313</v>
      </c>
      <c r="X3" s="8" t="s">
        <v>50</v>
      </c>
      <c r="Y3" s="8" t="s">
        <v>51</v>
      </c>
      <c r="Z3" s="8" t="s">
        <v>51</v>
      </c>
      <c r="AA3" s="8" t="s">
        <v>51</v>
      </c>
      <c r="AB3" s="8" t="s">
        <v>51</v>
      </c>
      <c r="AC3" s="8" t="s">
        <v>51</v>
      </c>
      <c r="AD3" s="10" t="s">
        <v>59</v>
      </c>
      <c r="AE3" s="14">
        <v>41467</v>
      </c>
      <c r="AF3" s="13">
        <v>1760</v>
      </c>
      <c r="AG3" s="15">
        <v>41353</v>
      </c>
      <c r="AH3" s="8" t="s">
        <v>60</v>
      </c>
      <c r="AI3" s="8" t="s">
        <v>54</v>
      </c>
      <c r="AJ3" s="8" t="s">
        <v>51</v>
      </c>
      <c r="AK3" s="8" t="s">
        <v>51</v>
      </c>
      <c r="AL3" s="8" t="s">
        <v>55</v>
      </c>
      <c r="AM3" s="14">
        <v>43830</v>
      </c>
      <c r="AN3" s="14"/>
      <c r="AO3" s="14">
        <v>46022</v>
      </c>
      <c r="AP3" s="8" t="s">
        <v>51</v>
      </c>
      <c r="AQ3" s="8" t="s">
        <v>61</v>
      </c>
      <c r="AR3" s="8" t="s">
        <v>57</v>
      </c>
      <c r="AS3" s="16">
        <v>43543.500659722369</v>
      </c>
      <c r="AT3" s="14"/>
      <c r="AU3" s="8" t="s">
        <v>51</v>
      </c>
      <c r="AV3" s="12">
        <v>2247652</v>
      </c>
      <c r="AW3" s="12">
        <v>2247669</v>
      </c>
      <c r="AX3" s="12">
        <v>2372849</v>
      </c>
      <c r="AY3" s="12">
        <v>8718075</v>
      </c>
      <c r="AZ3" s="8" t="s">
        <v>56</v>
      </c>
    </row>
    <row r="4" spans="1:52" s="17" customFormat="1" ht="24.95" customHeight="1" x14ac:dyDescent="0.25">
      <c r="A4" s="8" t="s">
        <v>42</v>
      </c>
      <c r="B4" s="8" t="s">
        <v>43</v>
      </c>
      <c r="C4" s="8" t="s">
        <v>44</v>
      </c>
      <c r="D4" s="10">
        <v>3</v>
      </c>
      <c r="E4" s="11" t="s">
        <v>62</v>
      </c>
      <c r="F4" s="8" t="s">
        <v>46</v>
      </c>
      <c r="G4" s="8" t="s">
        <v>47</v>
      </c>
      <c r="H4" s="8" t="s">
        <v>48</v>
      </c>
      <c r="I4" s="12">
        <v>1961</v>
      </c>
      <c r="J4" s="12">
        <v>1961</v>
      </c>
      <c r="K4" s="8" t="s">
        <v>63</v>
      </c>
      <c r="L4" s="12">
        <v>2</v>
      </c>
      <c r="M4" s="12">
        <v>2</v>
      </c>
      <c r="N4" s="12">
        <v>1</v>
      </c>
      <c r="O4" s="12">
        <v>8</v>
      </c>
      <c r="P4" s="12">
        <v>8</v>
      </c>
      <c r="Q4" s="12">
        <v>37</v>
      </c>
      <c r="R4" s="13">
        <v>302.89999999999998</v>
      </c>
      <c r="S4" s="13">
        <v>302.89999999999998</v>
      </c>
      <c r="T4" s="13"/>
      <c r="U4" s="13"/>
      <c r="V4" s="13"/>
      <c r="W4" s="14"/>
      <c r="X4" s="8" t="s">
        <v>50</v>
      </c>
      <c r="Y4" s="14"/>
      <c r="Z4" s="8" t="s">
        <v>51</v>
      </c>
      <c r="AA4" s="8" t="s">
        <v>51</v>
      </c>
      <c r="AB4" s="8" t="s">
        <v>51</v>
      </c>
      <c r="AC4" s="8" t="s">
        <v>51</v>
      </c>
      <c r="AD4" s="10" t="s">
        <v>64</v>
      </c>
      <c r="AE4" s="14">
        <v>41736</v>
      </c>
      <c r="AF4" s="13">
        <v>2006</v>
      </c>
      <c r="AG4" s="15">
        <v>41353</v>
      </c>
      <c r="AH4" s="8" t="s">
        <v>65</v>
      </c>
      <c r="AI4" s="8" t="s">
        <v>54</v>
      </c>
      <c r="AJ4" s="8" t="s">
        <v>51</v>
      </c>
      <c r="AK4" s="14"/>
      <c r="AL4" s="8" t="s">
        <v>55</v>
      </c>
      <c r="AM4" s="14">
        <v>43830</v>
      </c>
      <c r="AN4" s="14"/>
      <c r="AO4" s="14">
        <v>44561</v>
      </c>
      <c r="AP4" s="8" t="s">
        <v>51</v>
      </c>
      <c r="AQ4" s="8" t="s">
        <v>66</v>
      </c>
      <c r="AR4" s="8" t="s">
        <v>62</v>
      </c>
      <c r="AS4" s="16">
        <v>43543.500659722369</v>
      </c>
      <c r="AT4" s="14"/>
      <c r="AU4" s="8" t="s">
        <v>51</v>
      </c>
      <c r="AV4" s="12">
        <v>2247652</v>
      </c>
      <c r="AW4" s="12">
        <v>2247669</v>
      </c>
      <c r="AX4" s="12">
        <v>2372849</v>
      </c>
      <c r="AY4" s="12">
        <v>7700856</v>
      </c>
      <c r="AZ4" s="8" t="s">
        <v>56</v>
      </c>
    </row>
    <row r="5" spans="1:52" s="17" customFormat="1" ht="24.95" customHeight="1" x14ac:dyDescent="0.25">
      <c r="A5" s="8" t="s">
        <v>42</v>
      </c>
      <c r="B5" s="8" t="s">
        <v>43</v>
      </c>
      <c r="C5" s="8" t="s">
        <v>44</v>
      </c>
      <c r="D5" s="10">
        <v>4</v>
      </c>
      <c r="E5" s="11" t="s">
        <v>67</v>
      </c>
      <c r="F5" s="8" t="s">
        <v>46</v>
      </c>
      <c r="G5" s="8" t="s">
        <v>47</v>
      </c>
      <c r="H5" s="8" t="s">
        <v>48</v>
      </c>
      <c r="I5" s="12">
        <v>1959</v>
      </c>
      <c r="J5" s="12">
        <v>1959</v>
      </c>
      <c r="K5" s="8" t="s">
        <v>63</v>
      </c>
      <c r="L5" s="12">
        <v>2</v>
      </c>
      <c r="M5" s="12">
        <v>2</v>
      </c>
      <c r="N5" s="12">
        <v>1</v>
      </c>
      <c r="O5" s="12">
        <v>8</v>
      </c>
      <c r="P5" s="12">
        <v>8</v>
      </c>
      <c r="Q5" s="12">
        <v>27</v>
      </c>
      <c r="R5" s="13">
        <v>306.60000000000002</v>
      </c>
      <c r="S5" s="13">
        <v>306.60000000000002</v>
      </c>
      <c r="T5" s="13"/>
      <c r="U5" s="13"/>
      <c r="V5" s="13">
        <v>70</v>
      </c>
      <c r="W5" s="14">
        <v>41313</v>
      </c>
      <c r="X5" s="8" t="s">
        <v>50</v>
      </c>
      <c r="Y5" s="14"/>
      <c r="Z5" s="8" t="s">
        <v>51</v>
      </c>
      <c r="AA5" s="8" t="s">
        <v>51</v>
      </c>
      <c r="AB5" s="8" t="s">
        <v>51</v>
      </c>
      <c r="AC5" s="8" t="s">
        <v>51</v>
      </c>
      <c r="AD5" s="10" t="s">
        <v>68</v>
      </c>
      <c r="AE5" s="14">
        <v>40602</v>
      </c>
      <c r="AF5" s="13">
        <v>3165</v>
      </c>
      <c r="AG5" s="15">
        <v>41353</v>
      </c>
      <c r="AH5" s="8" t="s">
        <v>69</v>
      </c>
      <c r="AI5" s="8" t="s">
        <v>54</v>
      </c>
      <c r="AJ5" s="8" t="s">
        <v>51</v>
      </c>
      <c r="AK5" s="14"/>
      <c r="AL5" s="8" t="s">
        <v>55</v>
      </c>
      <c r="AM5" s="14">
        <v>43830</v>
      </c>
      <c r="AN5" s="14"/>
      <c r="AO5" s="14">
        <v>44561</v>
      </c>
      <c r="AP5" s="8" t="s">
        <v>51</v>
      </c>
      <c r="AQ5" s="8" t="s">
        <v>66</v>
      </c>
      <c r="AR5" s="8" t="s">
        <v>67</v>
      </c>
      <c r="AS5" s="16">
        <v>43543.500659722369</v>
      </c>
      <c r="AT5" s="14"/>
      <c r="AU5" s="8" t="s">
        <v>51</v>
      </c>
      <c r="AV5" s="12">
        <v>2247652</v>
      </c>
      <c r="AW5" s="12">
        <v>2247669</v>
      </c>
      <c r="AX5" s="12">
        <v>2372849</v>
      </c>
      <c r="AY5" s="12">
        <v>7714404</v>
      </c>
      <c r="AZ5" s="8" t="s">
        <v>56</v>
      </c>
    </row>
    <row r="6" spans="1:52" s="17" customFormat="1" ht="24.95" customHeight="1" x14ac:dyDescent="0.25">
      <c r="A6" s="8" t="s">
        <v>42</v>
      </c>
      <c r="B6" s="8" t="s">
        <v>43</v>
      </c>
      <c r="C6" s="8" t="s">
        <v>44</v>
      </c>
      <c r="D6" s="10">
        <v>5</v>
      </c>
      <c r="E6" s="11" t="s">
        <v>70</v>
      </c>
      <c r="F6" s="8" t="s">
        <v>46</v>
      </c>
      <c r="G6" s="8" t="s">
        <v>47</v>
      </c>
      <c r="H6" s="8" t="s">
        <v>48</v>
      </c>
      <c r="I6" s="12">
        <v>1961</v>
      </c>
      <c r="J6" s="12">
        <v>1961</v>
      </c>
      <c r="K6" s="8" t="s">
        <v>71</v>
      </c>
      <c r="L6" s="12">
        <v>2</v>
      </c>
      <c r="M6" s="12">
        <v>2</v>
      </c>
      <c r="N6" s="12">
        <v>1</v>
      </c>
      <c r="O6" s="12">
        <v>8</v>
      </c>
      <c r="P6" s="12">
        <v>8</v>
      </c>
      <c r="Q6" s="12">
        <v>24</v>
      </c>
      <c r="R6" s="13">
        <v>301.89999999999998</v>
      </c>
      <c r="S6" s="13">
        <v>301.3</v>
      </c>
      <c r="T6" s="13"/>
      <c r="U6" s="13"/>
      <c r="V6" s="13"/>
      <c r="W6" s="14"/>
      <c r="X6" s="8" t="s">
        <v>50</v>
      </c>
      <c r="Y6" s="14"/>
      <c r="Z6" s="8" t="s">
        <v>51</v>
      </c>
      <c r="AA6" s="8" t="s">
        <v>51</v>
      </c>
      <c r="AB6" s="8" t="s">
        <v>51</v>
      </c>
      <c r="AC6" s="8" t="s">
        <v>51</v>
      </c>
      <c r="AD6" s="10" t="s">
        <v>72</v>
      </c>
      <c r="AE6" s="14">
        <v>40616</v>
      </c>
      <c r="AF6" s="13">
        <v>2020</v>
      </c>
      <c r="AG6" s="15">
        <v>41436</v>
      </c>
      <c r="AH6" s="8" t="s">
        <v>73</v>
      </c>
      <c r="AI6" s="8" t="s">
        <v>54</v>
      </c>
      <c r="AJ6" s="8" t="s">
        <v>51</v>
      </c>
      <c r="AK6" s="14"/>
      <c r="AL6" s="8" t="s">
        <v>55</v>
      </c>
      <c r="AM6" s="14">
        <v>43830</v>
      </c>
      <c r="AN6" s="14"/>
      <c r="AO6" s="14">
        <v>44561</v>
      </c>
      <c r="AP6" s="8" t="s">
        <v>51</v>
      </c>
      <c r="AQ6" s="8" t="s">
        <v>66</v>
      </c>
      <c r="AR6" s="8" t="s">
        <v>70</v>
      </c>
      <c r="AS6" s="16">
        <v>43543.500659722369</v>
      </c>
      <c r="AT6" s="14"/>
      <c r="AU6" s="8" t="s">
        <v>51</v>
      </c>
      <c r="AV6" s="12">
        <v>2247652</v>
      </c>
      <c r="AW6" s="12">
        <v>2247669</v>
      </c>
      <c r="AX6" s="12">
        <v>2372849</v>
      </c>
      <c r="AY6" s="12">
        <v>7759539</v>
      </c>
      <c r="AZ6" s="8" t="s">
        <v>56</v>
      </c>
    </row>
    <row r="7" spans="1:52" s="17" customFormat="1" ht="24.95" customHeight="1" x14ac:dyDescent="0.25">
      <c r="A7" s="8" t="s">
        <v>42</v>
      </c>
      <c r="B7" s="8" t="s">
        <v>43</v>
      </c>
      <c r="C7" s="8" t="s">
        <v>44</v>
      </c>
      <c r="D7" s="10">
        <v>6</v>
      </c>
      <c r="E7" s="11" t="s">
        <v>74</v>
      </c>
      <c r="F7" s="8" t="s">
        <v>46</v>
      </c>
      <c r="G7" s="8" t="s">
        <v>47</v>
      </c>
      <c r="H7" s="8" t="s">
        <v>48</v>
      </c>
      <c r="I7" s="12">
        <v>1945</v>
      </c>
      <c r="J7" s="12">
        <v>1945</v>
      </c>
      <c r="K7" s="8" t="s">
        <v>71</v>
      </c>
      <c r="L7" s="12">
        <v>2</v>
      </c>
      <c r="M7" s="12">
        <v>2</v>
      </c>
      <c r="N7" s="12">
        <v>1</v>
      </c>
      <c r="O7" s="12">
        <v>8</v>
      </c>
      <c r="P7" s="12">
        <v>8</v>
      </c>
      <c r="Q7" s="12">
        <v>33</v>
      </c>
      <c r="R7" s="13">
        <v>321</v>
      </c>
      <c r="S7" s="13">
        <v>304.5</v>
      </c>
      <c r="T7" s="13"/>
      <c r="U7" s="13"/>
      <c r="V7" s="13">
        <v>70</v>
      </c>
      <c r="W7" s="14">
        <v>41409</v>
      </c>
      <c r="X7" s="8" t="s">
        <v>50</v>
      </c>
      <c r="Y7" s="14"/>
      <c r="Z7" s="8" t="s">
        <v>51</v>
      </c>
      <c r="AA7" s="8" t="s">
        <v>51</v>
      </c>
      <c r="AB7" s="8" t="s">
        <v>51</v>
      </c>
      <c r="AC7" s="8" t="s">
        <v>51</v>
      </c>
      <c r="AD7" s="10" t="s">
        <v>75</v>
      </c>
      <c r="AE7" s="14">
        <v>41596</v>
      </c>
      <c r="AF7" s="13">
        <v>797</v>
      </c>
      <c r="AG7" s="15">
        <v>41436</v>
      </c>
      <c r="AH7" s="8" t="s">
        <v>76</v>
      </c>
      <c r="AI7" s="8" t="s">
        <v>54</v>
      </c>
      <c r="AJ7" s="8" t="s">
        <v>51</v>
      </c>
      <c r="AK7" s="14"/>
      <c r="AL7" s="8" t="s">
        <v>55</v>
      </c>
      <c r="AM7" s="14">
        <v>43830</v>
      </c>
      <c r="AN7" s="14"/>
      <c r="AO7" s="14">
        <v>44561</v>
      </c>
      <c r="AP7" s="8" t="s">
        <v>51</v>
      </c>
      <c r="AQ7" s="8" t="s">
        <v>66</v>
      </c>
      <c r="AR7" s="8" t="s">
        <v>74</v>
      </c>
      <c r="AS7" s="16">
        <v>43543.500659722369</v>
      </c>
      <c r="AT7" s="14"/>
      <c r="AU7" s="8" t="s">
        <v>51</v>
      </c>
      <c r="AV7" s="12">
        <v>2247652</v>
      </c>
      <c r="AW7" s="12">
        <v>2247669</v>
      </c>
      <c r="AX7" s="12">
        <v>2372849</v>
      </c>
      <c r="AY7" s="12">
        <v>7759549</v>
      </c>
      <c r="AZ7" s="8" t="s">
        <v>56</v>
      </c>
    </row>
    <row r="8" spans="1:52" s="17" customFormat="1" ht="24.95" customHeight="1" x14ac:dyDescent="0.25">
      <c r="A8" s="8" t="s">
        <v>42</v>
      </c>
      <c r="B8" s="8" t="s">
        <v>43</v>
      </c>
      <c r="C8" s="8" t="s">
        <v>44</v>
      </c>
      <c r="D8" s="10">
        <v>7</v>
      </c>
      <c r="E8" s="11" t="s">
        <v>77</v>
      </c>
      <c r="F8" s="8" t="s">
        <v>46</v>
      </c>
      <c r="G8" s="8" t="s">
        <v>47</v>
      </c>
      <c r="H8" s="8" t="s">
        <v>48</v>
      </c>
      <c r="I8" s="12">
        <v>1945</v>
      </c>
      <c r="J8" s="12">
        <v>1945</v>
      </c>
      <c r="K8" s="8" t="s">
        <v>58</v>
      </c>
      <c r="L8" s="12">
        <v>4</v>
      </c>
      <c r="M8" s="12">
        <v>4</v>
      </c>
      <c r="N8" s="12">
        <v>1</v>
      </c>
      <c r="O8" s="12">
        <v>14</v>
      </c>
      <c r="P8" s="12">
        <v>14</v>
      </c>
      <c r="Q8" s="12">
        <v>31</v>
      </c>
      <c r="R8" s="13">
        <v>513.20000000000005</v>
      </c>
      <c r="S8" s="13">
        <v>494.3</v>
      </c>
      <c r="T8" s="13"/>
      <c r="U8" s="13"/>
      <c r="V8" s="13"/>
      <c r="W8" s="14"/>
      <c r="X8" s="8" t="s">
        <v>50</v>
      </c>
      <c r="Y8" s="8" t="s">
        <v>51</v>
      </c>
      <c r="Z8" s="8" t="s">
        <v>51</v>
      </c>
      <c r="AA8" s="8" t="s">
        <v>51</v>
      </c>
      <c r="AB8" s="8" t="s">
        <v>51</v>
      </c>
      <c r="AC8" s="8" t="s">
        <v>51</v>
      </c>
      <c r="AD8" s="10" t="s">
        <v>78</v>
      </c>
      <c r="AE8" s="14">
        <v>39891</v>
      </c>
      <c r="AF8" s="13">
        <v>715</v>
      </c>
      <c r="AG8" s="15">
        <v>41446</v>
      </c>
      <c r="AH8" s="8" t="s">
        <v>79</v>
      </c>
      <c r="AI8" s="8" t="s">
        <v>54</v>
      </c>
      <c r="AJ8" s="8" t="s">
        <v>51</v>
      </c>
      <c r="AK8" s="14"/>
      <c r="AL8" s="8" t="s">
        <v>55</v>
      </c>
      <c r="AM8" s="14">
        <v>43830</v>
      </c>
      <c r="AN8" s="14"/>
      <c r="AO8" s="14">
        <v>45627</v>
      </c>
      <c r="AP8" s="8" t="s">
        <v>51</v>
      </c>
      <c r="AQ8" s="8" t="s">
        <v>51</v>
      </c>
      <c r="AR8" s="8" t="s">
        <v>77</v>
      </c>
      <c r="AS8" s="16">
        <v>43543.500659722369</v>
      </c>
      <c r="AT8" s="14"/>
      <c r="AU8" s="8" t="s">
        <v>51</v>
      </c>
      <c r="AV8" s="12">
        <v>2247652</v>
      </c>
      <c r="AW8" s="12">
        <v>2247669</v>
      </c>
      <c r="AX8" s="12">
        <v>2372849</v>
      </c>
      <c r="AY8" s="12">
        <v>7709110</v>
      </c>
      <c r="AZ8" s="8" t="s">
        <v>56</v>
      </c>
    </row>
    <row r="9" spans="1:52" s="17" customFormat="1" ht="24.95" customHeight="1" x14ac:dyDescent="0.25">
      <c r="A9" s="8" t="s">
        <v>42</v>
      </c>
      <c r="B9" s="8" t="s">
        <v>43</v>
      </c>
      <c r="C9" s="8" t="s">
        <v>44</v>
      </c>
      <c r="D9" s="10">
        <v>8</v>
      </c>
      <c r="E9" s="11" t="s">
        <v>80</v>
      </c>
      <c r="F9" s="8" t="s">
        <v>46</v>
      </c>
      <c r="G9" s="8" t="s">
        <v>47</v>
      </c>
      <c r="H9" s="8" t="s">
        <v>48</v>
      </c>
      <c r="I9" s="12">
        <v>1945</v>
      </c>
      <c r="J9" s="12">
        <v>1945</v>
      </c>
      <c r="K9" s="8" t="s">
        <v>49</v>
      </c>
      <c r="L9" s="12">
        <v>4</v>
      </c>
      <c r="M9" s="12">
        <v>4</v>
      </c>
      <c r="N9" s="12">
        <v>1</v>
      </c>
      <c r="O9" s="12">
        <v>12</v>
      </c>
      <c r="P9" s="12">
        <v>12</v>
      </c>
      <c r="Q9" s="12">
        <v>33</v>
      </c>
      <c r="R9" s="13">
        <v>525.20000000000005</v>
      </c>
      <c r="S9" s="13">
        <v>525.20000000000005</v>
      </c>
      <c r="T9" s="13"/>
      <c r="U9" s="13"/>
      <c r="V9" s="13"/>
      <c r="W9" s="14"/>
      <c r="X9" s="8" t="s">
        <v>50</v>
      </c>
      <c r="Y9" s="14"/>
      <c r="Z9" s="8" t="s">
        <v>51</v>
      </c>
      <c r="AA9" s="8" t="s">
        <v>51</v>
      </c>
      <c r="AB9" s="8" t="s">
        <v>51</v>
      </c>
      <c r="AC9" s="8" t="s">
        <v>51</v>
      </c>
      <c r="AD9" s="10" t="s">
        <v>51</v>
      </c>
      <c r="AE9" s="14"/>
      <c r="AF9" s="13">
        <v>2119</v>
      </c>
      <c r="AG9" s="15">
        <v>41446</v>
      </c>
      <c r="AH9" s="8" t="s">
        <v>79</v>
      </c>
      <c r="AI9" s="8" t="s">
        <v>54</v>
      </c>
      <c r="AJ9" s="8" t="s">
        <v>51</v>
      </c>
      <c r="AK9" s="14"/>
      <c r="AL9" s="8" t="s">
        <v>55</v>
      </c>
      <c r="AM9" s="14">
        <v>43250</v>
      </c>
      <c r="AN9" s="14"/>
      <c r="AO9" s="14">
        <v>45261</v>
      </c>
      <c r="AP9" s="8" t="s">
        <v>51</v>
      </c>
      <c r="AQ9" s="8" t="s">
        <v>51</v>
      </c>
      <c r="AR9" s="8" t="s">
        <v>80</v>
      </c>
      <c r="AS9" s="16">
        <v>43543.500659722369</v>
      </c>
      <c r="AT9" s="14"/>
      <c r="AU9" s="8" t="s">
        <v>51</v>
      </c>
      <c r="AV9" s="12">
        <v>2247652</v>
      </c>
      <c r="AW9" s="12">
        <v>2247669</v>
      </c>
      <c r="AX9" s="12">
        <v>2372849</v>
      </c>
      <c r="AY9" s="12">
        <v>7709118</v>
      </c>
      <c r="AZ9" s="8" t="s">
        <v>56</v>
      </c>
    </row>
    <row r="10" spans="1:52" s="17" customFormat="1" ht="24.95" customHeight="1" x14ac:dyDescent="0.25">
      <c r="A10" s="8" t="s">
        <v>42</v>
      </c>
      <c r="B10" s="8" t="s">
        <v>43</v>
      </c>
      <c r="C10" s="8" t="s">
        <v>44</v>
      </c>
      <c r="D10" s="10">
        <v>9</v>
      </c>
      <c r="E10" s="11" t="s">
        <v>81</v>
      </c>
      <c r="F10" s="8" t="s">
        <v>46</v>
      </c>
      <c r="G10" s="8" t="s">
        <v>47</v>
      </c>
      <c r="H10" s="8" t="s">
        <v>48</v>
      </c>
      <c r="I10" s="12">
        <v>1966</v>
      </c>
      <c r="J10" s="12">
        <v>1966</v>
      </c>
      <c r="K10" s="8" t="s">
        <v>82</v>
      </c>
      <c r="L10" s="12">
        <v>1</v>
      </c>
      <c r="M10" s="12">
        <v>1</v>
      </c>
      <c r="N10" s="12">
        <v>1</v>
      </c>
      <c r="O10" s="12">
        <v>4</v>
      </c>
      <c r="P10" s="12">
        <v>4</v>
      </c>
      <c r="Q10" s="12">
        <v>7</v>
      </c>
      <c r="R10" s="13">
        <v>152.9</v>
      </c>
      <c r="S10" s="13">
        <v>141.30000000000001</v>
      </c>
      <c r="T10" s="13"/>
      <c r="U10" s="13"/>
      <c r="V10" s="13"/>
      <c r="W10" s="14"/>
      <c r="X10" s="8" t="s">
        <v>50</v>
      </c>
      <c r="Y10" s="8" t="s">
        <v>51</v>
      </c>
      <c r="Z10" s="8" t="s">
        <v>51</v>
      </c>
      <c r="AA10" s="8" t="s">
        <v>51</v>
      </c>
      <c r="AB10" s="8" t="s">
        <v>51</v>
      </c>
      <c r="AC10" s="8" t="s">
        <v>51</v>
      </c>
      <c r="AD10" s="10" t="s">
        <v>83</v>
      </c>
      <c r="AE10" s="14">
        <v>40735</v>
      </c>
      <c r="AF10" s="13">
        <v>2574</v>
      </c>
      <c r="AG10" s="15">
        <v>41457</v>
      </c>
      <c r="AH10" s="8" t="s">
        <v>84</v>
      </c>
      <c r="AI10" s="8" t="s">
        <v>54</v>
      </c>
      <c r="AJ10" s="8" t="s">
        <v>51</v>
      </c>
      <c r="AK10" s="14"/>
      <c r="AL10" s="8" t="s">
        <v>55</v>
      </c>
      <c r="AM10" s="14">
        <v>43830</v>
      </c>
      <c r="AN10" s="14"/>
      <c r="AO10" s="14">
        <v>44926</v>
      </c>
      <c r="AP10" s="8" t="s">
        <v>51</v>
      </c>
      <c r="AQ10" s="8" t="s">
        <v>51</v>
      </c>
      <c r="AR10" s="8" t="s">
        <v>81</v>
      </c>
      <c r="AS10" s="16">
        <v>43543.500659722369</v>
      </c>
      <c r="AT10" s="14"/>
      <c r="AU10" s="8" t="s">
        <v>51</v>
      </c>
      <c r="AV10" s="12">
        <v>2247652</v>
      </c>
      <c r="AW10" s="12">
        <v>2247669</v>
      </c>
      <c r="AX10" s="12">
        <v>2372849</v>
      </c>
      <c r="AY10" s="12">
        <v>7853460</v>
      </c>
      <c r="AZ10" s="8" t="s">
        <v>56</v>
      </c>
    </row>
    <row r="11" spans="1:52" ht="24.95" customHeight="1" x14ac:dyDescent="0.25">
      <c r="A11" s="8" t="s">
        <v>42</v>
      </c>
      <c r="B11" s="8" t="s">
        <v>43</v>
      </c>
      <c r="C11" s="8" t="s">
        <v>44</v>
      </c>
      <c r="D11" s="8">
        <v>10</v>
      </c>
      <c r="E11" s="18" t="s">
        <v>85</v>
      </c>
      <c r="F11" s="8" t="s">
        <v>46</v>
      </c>
      <c r="G11" s="8" t="s">
        <v>47</v>
      </c>
      <c r="H11" s="8" t="s">
        <v>86</v>
      </c>
      <c r="I11" s="12">
        <v>1981</v>
      </c>
      <c r="J11" s="12">
        <v>1981</v>
      </c>
      <c r="K11" s="8" t="s">
        <v>87</v>
      </c>
      <c r="L11" s="12">
        <v>12</v>
      </c>
      <c r="M11" s="12">
        <v>12</v>
      </c>
      <c r="N11" s="12">
        <v>1</v>
      </c>
      <c r="O11" s="12">
        <v>81</v>
      </c>
      <c r="P11" s="12">
        <v>81</v>
      </c>
      <c r="Q11" s="12">
        <v>193</v>
      </c>
      <c r="R11" s="13">
        <v>4404.3</v>
      </c>
      <c r="S11" s="13">
        <v>4263.3</v>
      </c>
      <c r="T11" s="13"/>
      <c r="U11" s="13"/>
      <c r="V11" s="13">
        <v>70</v>
      </c>
      <c r="W11" s="14">
        <v>41456</v>
      </c>
      <c r="X11" s="8" t="s">
        <v>50</v>
      </c>
      <c r="Y11" s="8" t="s">
        <v>51</v>
      </c>
      <c r="Z11" s="8" t="s">
        <v>51</v>
      </c>
      <c r="AA11" s="8" t="s">
        <v>51</v>
      </c>
      <c r="AB11" s="8" t="s">
        <v>51</v>
      </c>
      <c r="AC11" s="8" t="s">
        <v>51</v>
      </c>
      <c r="AD11" s="8" t="s">
        <v>88</v>
      </c>
      <c r="AE11" s="14">
        <v>41794</v>
      </c>
      <c r="AF11" s="13">
        <v>1336</v>
      </c>
      <c r="AG11" s="14">
        <v>41501</v>
      </c>
      <c r="AH11" s="8" t="s">
        <v>89</v>
      </c>
      <c r="AI11" s="8" t="s">
        <v>54</v>
      </c>
      <c r="AJ11" s="8" t="s">
        <v>51</v>
      </c>
      <c r="AK11" s="8" t="s">
        <v>51</v>
      </c>
      <c r="AL11" s="8" t="s">
        <v>55</v>
      </c>
      <c r="AM11" s="14">
        <v>43830</v>
      </c>
      <c r="AN11" s="14"/>
      <c r="AO11" s="14">
        <v>43830</v>
      </c>
      <c r="AP11" s="8" t="s">
        <v>51</v>
      </c>
      <c r="AQ11" s="8" t="s">
        <v>51</v>
      </c>
      <c r="AR11" s="8" t="s">
        <v>85</v>
      </c>
      <c r="AS11" s="16">
        <v>43543.500659722369</v>
      </c>
      <c r="AT11" s="14"/>
      <c r="AU11" s="8" t="s">
        <v>51</v>
      </c>
      <c r="AV11" s="12">
        <v>2247652</v>
      </c>
      <c r="AW11" s="12">
        <v>2247669</v>
      </c>
      <c r="AX11" s="12">
        <v>2372849</v>
      </c>
      <c r="AY11" s="12">
        <v>8762261</v>
      </c>
      <c r="AZ11" s="8" t="s">
        <v>56</v>
      </c>
    </row>
    <row r="12" spans="1:52" s="17" customFormat="1" ht="24.95" customHeight="1" x14ac:dyDescent="0.25">
      <c r="A12" s="8" t="s">
        <v>42</v>
      </c>
      <c r="B12" s="8" t="s">
        <v>43</v>
      </c>
      <c r="C12" s="8" t="s">
        <v>44</v>
      </c>
      <c r="D12" s="10">
        <v>11</v>
      </c>
      <c r="E12" s="11" t="s">
        <v>90</v>
      </c>
      <c r="F12" s="8" t="s">
        <v>46</v>
      </c>
      <c r="G12" s="8" t="s">
        <v>47</v>
      </c>
      <c r="H12" s="8" t="s">
        <v>48</v>
      </c>
      <c r="I12" s="12">
        <v>1945</v>
      </c>
      <c r="J12" s="12">
        <v>1945</v>
      </c>
      <c r="K12" s="8" t="s">
        <v>49</v>
      </c>
      <c r="L12" s="12">
        <v>3</v>
      </c>
      <c r="M12" s="12">
        <v>3</v>
      </c>
      <c r="N12" s="12">
        <v>1</v>
      </c>
      <c r="O12" s="12">
        <v>3</v>
      </c>
      <c r="P12" s="12">
        <v>5</v>
      </c>
      <c r="Q12" s="12">
        <v>17</v>
      </c>
      <c r="R12" s="13">
        <v>363.8</v>
      </c>
      <c r="S12" s="13">
        <v>234.7</v>
      </c>
      <c r="T12" s="13"/>
      <c r="U12" s="13"/>
      <c r="V12" s="13"/>
      <c r="W12" s="14"/>
      <c r="X12" s="8" t="s">
        <v>50</v>
      </c>
      <c r="Y12" s="8" t="s">
        <v>51</v>
      </c>
      <c r="Z12" s="8" t="s">
        <v>51</v>
      </c>
      <c r="AA12" s="8" t="s">
        <v>51</v>
      </c>
      <c r="AB12" s="8" t="s">
        <v>51</v>
      </c>
      <c r="AC12" s="8" t="s">
        <v>51</v>
      </c>
      <c r="AD12" s="10" t="s">
        <v>91</v>
      </c>
      <c r="AE12" s="14">
        <v>41487</v>
      </c>
      <c r="AF12" s="13">
        <v>1271</v>
      </c>
      <c r="AG12" s="15">
        <v>41501</v>
      </c>
      <c r="AH12" s="8" t="s">
        <v>92</v>
      </c>
      <c r="AI12" s="8" t="s">
        <v>54</v>
      </c>
      <c r="AJ12" s="8" t="s">
        <v>51</v>
      </c>
      <c r="AK12" s="14"/>
      <c r="AL12" s="8" t="s">
        <v>55</v>
      </c>
      <c r="AM12" s="14">
        <v>43830</v>
      </c>
      <c r="AN12" s="14"/>
      <c r="AO12" s="14">
        <v>44926</v>
      </c>
      <c r="AP12" s="8" t="s">
        <v>51</v>
      </c>
      <c r="AQ12" s="8" t="s">
        <v>51</v>
      </c>
      <c r="AR12" s="8" t="s">
        <v>90</v>
      </c>
      <c r="AS12" s="16">
        <v>43543.500659722369</v>
      </c>
      <c r="AT12" s="14"/>
      <c r="AU12" s="8" t="s">
        <v>51</v>
      </c>
      <c r="AV12" s="12">
        <v>2247652</v>
      </c>
      <c r="AW12" s="12">
        <v>2247669</v>
      </c>
      <c r="AX12" s="12">
        <v>2372849</v>
      </c>
      <c r="AY12" s="12">
        <v>8245098</v>
      </c>
      <c r="AZ12" s="8" t="s">
        <v>56</v>
      </c>
    </row>
    <row r="13" spans="1:52" s="17" customFormat="1" ht="24.95" customHeight="1" x14ac:dyDescent="0.25">
      <c r="A13" s="8" t="s">
        <v>42</v>
      </c>
      <c r="B13" s="8" t="s">
        <v>43</v>
      </c>
      <c r="C13" s="8" t="s">
        <v>44</v>
      </c>
      <c r="D13" s="10">
        <v>12</v>
      </c>
      <c r="E13" s="11" t="s">
        <v>93</v>
      </c>
      <c r="F13" s="8" t="s">
        <v>46</v>
      </c>
      <c r="G13" s="8" t="s">
        <v>47</v>
      </c>
      <c r="H13" s="8" t="s">
        <v>48</v>
      </c>
      <c r="I13" s="12">
        <v>1945</v>
      </c>
      <c r="J13" s="12">
        <v>1945</v>
      </c>
      <c r="K13" s="8" t="s">
        <v>58</v>
      </c>
      <c r="L13" s="12">
        <v>2</v>
      </c>
      <c r="M13" s="12">
        <v>2</v>
      </c>
      <c r="N13" s="12">
        <v>1</v>
      </c>
      <c r="O13" s="12">
        <v>7</v>
      </c>
      <c r="P13" s="12">
        <v>7</v>
      </c>
      <c r="Q13" s="12">
        <v>14</v>
      </c>
      <c r="R13" s="13">
        <v>256.3</v>
      </c>
      <c r="S13" s="13">
        <v>256.3</v>
      </c>
      <c r="T13" s="13"/>
      <c r="U13" s="13"/>
      <c r="V13" s="13">
        <v>70</v>
      </c>
      <c r="W13" s="14">
        <v>41456</v>
      </c>
      <c r="X13" s="8" t="s">
        <v>50</v>
      </c>
      <c r="Y13" s="8" t="s">
        <v>51</v>
      </c>
      <c r="Z13" s="8" t="s">
        <v>51</v>
      </c>
      <c r="AA13" s="8" t="s">
        <v>51</v>
      </c>
      <c r="AB13" s="8" t="s">
        <v>51</v>
      </c>
      <c r="AC13" s="8" t="s">
        <v>51</v>
      </c>
      <c r="AD13" s="10" t="s">
        <v>94</v>
      </c>
      <c r="AE13" s="14">
        <v>41619</v>
      </c>
      <c r="AF13" s="13">
        <v>1160</v>
      </c>
      <c r="AG13" s="15">
        <v>41501</v>
      </c>
      <c r="AH13" s="8" t="s">
        <v>95</v>
      </c>
      <c r="AI13" s="8" t="s">
        <v>54</v>
      </c>
      <c r="AJ13" s="8" t="s">
        <v>51</v>
      </c>
      <c r="AK13" s="14"/>
      <c r="AL13" s="8" t="s">
        <v>55</v>
      </c>
      <c r="AM13" s="14">
        <v>43830</v>
      </c>
      <c r="AN13" s="14"/>
      <c r="AO13" s="14">
        <v>44561</v>
      </c>
      <c r="AP13" s="8" t="s">
        <v>51</v>
      </c>
      <c r="AQ13" s="8" t="s">
        <v>66</v>
      </c>
      <c r="AR13" s="8" t="s">
        <v>93</v>
      </c>
      <c r="AS13" s="16">
        <v>43543.500659722369</v>
      </c>
      <c r="AT13" s="14"/>
      <c r="AU13" s="8" t="s">
        <v>51</v>
      </c>
      <c r="AV13" s="12">
        <v>2247652</v>
      </c>
      <c r="AW13" s="12">
        <v>2247669</v>
      </c>
      <c r="AX13" s="12">
        <v>2372849</v>
      </c>
      <c r="AY13" s="12">
        <v>7831691</v>
      </c>
      <c r="AZ13" s="8" t="s">
        <v>56</v>
      </c>
    </row>
    <row r="14" spans="1:52" s="17" customFormat="1" ht="24.95" customHeight="1" x14ac:dyDescent="0.25">
      <c r="A14" s="8" t="s">
        <v>42</v>
      </c>
      <c r="B14" s="8" t="s">
        <v>43</v>
      </c>
      <c r="C14" s="8" t="s">
        <v>44</v>
      </c>
      <c r="D14" s="10">
        <v>13</v>
      </c>
      <c r="E14" s="11" t="s">
        <v>96</v>
      </c>
      <c r="F14" s="8" t="s">
        <v>46</v>
      </c>
      <c r="G14" s="8" t="s">
        <v>47</v>
      </c>
      <c r="H14" s="8" t="s">
        <v>48</v>
      </c>
      <c r="I14" s="12">
        <v>1945</v>
      </c>
      <c r="J14" s="12">
        <v>1945</v>
      </c>
      <c r="K14" s="8" t="s">
        <v>97</v>
      </c>
      <c r="L14" s="12">
        <v>2</v>
      </c>
      <c r="M14" s="12">
        <v>2</v>
      </c>
      <c r="N14" s="12">
        <v>3</v>
      </c>
      <c r="O14" s="12">
        <v>18</v>
      </c>
      <c r="P14" s="12">
        <v>18</v>
      </c>
      <c r="Q14" s="12">
        <v>50</v>
      </c>
      <c r="R14" s="13">
        <v>658.1</v>
      </c>
      <c r="S14" s="13">
        <v>658.1</v>
      </c>
      <c r="T14" s="13"/>
      <c r="U14" s="13"/>
      <c r="V14" s="13">
        <v>70</v>
      </c>
      <c r="W14" s="14">
        <v>41456</v>
      </c>
      <c r="X14" s="8" t="s">
        <v>50</v>
      </c>
      <c r="Y14" s="14"/>
      <c r="Z14" s="8" t="s">
        <v>51</v>
      </c>
      <c r="AA14" s="8" t="s">
        <v>51</v>
      </c>
      <c r="AB14" s="8" t="s">
        <v>51</v>
      </c>
      <c r="AC14" s="8" t="s">
        <v>51</v>
      </c>
      <c r="AD14" s="10" t="s">
        <v>98</v>
      </c>
      <c r="AE14" s="14">
        <v>41631</v>
      </c>
      <c r="AF14" s="13">
        <v>1788</v>
      </c>
      <c r="AG14" s="15">
        <v>41501</v>
      </c>
      <c r="AH14" s="8" t="s">
        <v>99</v>
      </c>
      <c r="AI14" s="8" t="s">
        <v>54</v>
      </c>
      <c r="AJ14" s="8" t="s">
        <v>51</v>
      </c>
      <c r="AK14" s="14"/>
      <c r="AL14" s="8" t="s">
        <v>55</v>
      </c>
      <c r="AM14" s="14">
        <v>43830</v>
      </c>
      <c r="AN14" s="14"/>
      <c r="AO14" s="14">
        <v>44561</v>
      </c>
      <c r="AP14" s="8" t="s">
        <v>51</v>
      </c>
      <c r="AQ14" s="8" t="s">
        <v>51</v>
      </c>
      <c r="AR14" s="8" t="s">
        <v>96</v>
      </c>
      <c r="AS14" s="16">
        <v>43543.500659722369</v>
      </c>
      <c r="AT14" s="14"/>
      <c r="AU14" s="8" t="s">
        <v>51</v>
      </c>
      <c r="AV14" s="12">
        <v>2247652</v>
      </c>
      <c r="AW14" s="12">
        <v>2247669</v>
      </c>
      <c r="AX14" s="12">
        <v>2372849</v>
      </c>
      <c r="AY14" s="12">
        <v>8244898</v>
      </c>
      <c r="AZ14" s="8" t="s">
        <v>56</v>
      </c>
    </row>
    <row r="15" spans="1:52" s="17" customFormat="1" ht="24.95" customHeight="1" x14ac:dyDescent="0.25">
      <c r="A15" s="8" t="s">
        <v>42</v>
      </c>
      <c r="B15" s="8" t="s">
        <v>43</v>
      </c>
      <c r="C15" s="8" t="s">
        <v>44</v>
      </c>
      <c r="D15" s="10">
        <v>14</v>
      </c>
      <c r="E15" s="11" t="s">
        <v>100</v>
      </c>
      <c r="F15" s="8" t="s">
        <v>46</v>
      </c>
      <c r="G15" s="8" t="s">
        <v>47</v>
      </c>
      <c r="H15" s="8" t="s">
        <v>48</v>
      </c>
      <c r="I15" s="12">
        <v>1945</v>
      </c>
      <c r="J15" s="12">
        <v>1945</v>
      </c>
      <c r="K15" s="8" t="s">
        <v>49</v>
      </c>
      <c r="L15" s="12">
        <v>2</v>
      </c>
      <c r="M15" s="12">
        <v>2</v>
      </c>
      <c r="N15" s="12">
        <v>1</v>
      </c>
      <c r="O15" s="12">
        <v>6</v>
      </c>
      <c r="P15" s="12">
        <v>6</v>
      </c>
      <c r="Q15" s="12">
        <v>12</v>
      </c>
      <c r="R15" s="13">
        <v>350.8</v>
      </c>
      <c r="S15" s="13">
        <v>264.39999999999998</v>
      </c>
      <c r="T15" s="13"/>
      <c r="U15" s="13"/>
      <c r="V15" s="13"/>
      <c r="W15" s="14"/>
      <c r="X15" s="8" t="s">
        <v>50</v>
      </c>
      <c r="Y15" s="14"/>
      <c r="Z15" s="8" t="s">
        <v>51</v>
      </c>
      <c r="AA15" s="8" t="s">
        <v>51</v>
      </c>
      <c r="AB15" s="8" t="s">
        <v>51</v>
      </c>
      <c r="AC15" s="8" t="s">
        <v>51</v>
      </c>
      <c r="AD15" s="10" t="s">
        <v>101</v>
      </c>
      <c r="AE15" s="14">
        <v>41709</v>
      </c>
      <c r="AF15" s="13">
        <v>894</v>
      </c>
      <c r="AG15" s="15">
        <v>41501</v>
      </c>
      <c r="AH15" s="8" t="s">
        <v>102</v>
      </c>
      <c r="AI15" s="8" t="s">
        <v>54</v>
      </c>
      <c r="AJ15" s="8" t="s">
        <v>51</v>
      </c>
      <c r="AK15" s="14"/>
      <c r="AL15" s="8" t="s">
        <v>55</v>
      </c>
      <c r="AM15" s="14">
        <v>43830</v>
      </c>
      <c r="AN15" s="14"/>
      <c r="AO15" s="14">
        <v>46022</v>
      </c>
      <c r="AP15" s="8" t="s">
        <v>51</v>
      </c>
      <c r="AQ15" s="8" t="s">
        <v>61</v>
      </c>
      <c r="AR15" s="8" t="s">
        <v>100</v>
      </c>
      <c r="AS15" s="16">
        <v>43543.500659722369</v>
      </c>
      <c r="AT15" s="14"/>
      <c r="AU15" s="8" t="s">
        <v>51</v>
      </c>
      <c r="AV15" s="12">
        <v>2247652</v>
      </c>
      <c r="AW15" s="12">
        <v>2247669</v>
      </c>
      <c r="AX15" s="12">
        <v>2372849</v>
      </c>
      <c r="AY15" s="12">
        <v>9103027</v>
      </c>
      <c r="AZ15" s="8" t="s">
        <v>56</v>
      </c>
    </row>
    <row r="16" spans="1:52" s="17" customFormat="1" ht="24.95" customHeight="1" x14ac:dyDescent="0.25">
      <c r="A16" s="8" t="s">
        <v>42</v>
      </c>
      <c r="B16" s="8" t="s">
        <v>43</v>
      </c>
      <c r="C16" s="8" t="s">
        <v>44</v>
      </c>
      <c r="D16" s="10">
        <v>15</v>
      </c>
      <c r="E16" s="11" t="s">
        <v>103</v>
      </c>
      <c r="F16" s="8" t="s">
        <v>46</v>
      </c>
      <c r="G16" s="8" t="s">
        <v>47</v>
      </c>
      <c r="H16" s="8" t="s">
        <v>48</v>
      </c>
      <c r="I16" s="12">
        <v>1945</v>
      </c>
      <c r="J16" s="12">
        <v>1945</v>
      </c>
      <c r="K16" s="8" t="s">
        <v>58</v>
      </c>
      <c r="L16" s="12">
        <v>2</v>
      </c>
      <c r="M16" s="12">
        <v>2</v>
      </c>
      <c r="N16" s="12">
        <v>1</v>
      </c>
      <c r="O16" s="12">
        <v>6</v>
      </c>
      <c r="P16" s="12">
        <v>6</v>
      </c>
      <c r="Q16" s="12">
        <v>18</v>
      </c>
      <c r="R16" s="13">
        <v>340.8</v>
      </c>
      <c r="S16" s="13">
        <v>340.8</v>
      </c>
      <c r="T16" s="13"/>
      <c r="U16" s="13"/>
      <c r="V16" s="13"/>
      <c r="W16" s="14"/>
      <c r="X16" s="8" t="s">
        <v>50</v>
      </c>
      <c r="Y16" s="14"/>
      <c r="Z16" s="8" t="s">
        <v>51</v>
      </c>
      <c r="AA16" s="8" t="s">
        <v>51</v>
      </c>
      <c r="AB16" s="8" t="s">
        <v>51</v>
      </c>
      <c r="AC16" s="8" t="s">
        <v>51</v>
      </c>
      <c r="AD16" s="10" t="s">
        <v>104</v>
      </c>
      <c r="AE16" s="14">
        <v>41534</v>
      </c>
      <c r="AF16" s="13">
        <v>1954</v>
      </c>
      <c r="AG16" s="15">
        <v>41501</v>
      </c>
      <c r="AH16" s="8" t="s">
        <v>105</v>
      </c>
      <c r="AI16" s="8" t="s">
        <v>54</v>
      </c>
      <c r="AJ16" s="8" t="s">
        <v>51</v>
      </c>
      <c r="AK16" s="14"/>
      <c r="AL16" s="8" t="s">
        <v>55</v>
      </c>
      <c r="AM16" s="14">
        <v>43830</v>
      </c>
      <c r="AN16" s="14"/>
      <c r="AO16" s="14">
        <v>46022</v>
      </c>
      <c r="AP16" s="8" t="s">
        <v>51</v>
      </c>
      <c r="AQ16" s="8" t="s">
        <v>61</v>
      </c>
      <c r="AR16" s="8" t="s">
        <v>103</v>
      </c>
      <c r="AS16" s="16">
        <v>43543.500659722369</v>
      </c>
      <c r="AT16" s="14"/>
      <c r="AU16" s="8" t="s">
        <v>51</v>
      </c>
      <c r="AV16" s="12">
        <v>2247652</v>
      </c>
      <c r="AW16" s="12">
        <v>2247669</v>
      </c>
      <c r="AX16" s="12">
        <v>2372849</v>
      </c>
      <c r="AY16" s="12">
        <v>7758732</v>
      </c>
      <c r="AZ16" s="8" t="s">
        <v>56</v>
      </c>
    </row>
    <row r="17" spans="1:52" s="17" customFormat="1" ht="24.95" customHeight="1" x14ac:dyDescent="0.25">
      <c r="A17" s="8" t="s">
        <v>42</v>
      </c>
      <c r="B17" s="8" t="s">
        <v>43</v>
      </c>
      <c r="C17" s="8" t="s">
        <v>44</v>
      </c>
      <c r="D17" s="10">
        <v>16</v>
      </c>
      <c r="E17" s="11" t="s">
        <v>106</v>
      </c>
      <c r="F17" s="8" t="s">
        <v>46</v>
      </c>
      <c r="G17" s="8" t="s">
        <v>47</v>
      </c>
      <c r="H17" s="8" t="s">
        <v>48</v>
      </c>
      <c r="I17" s="12">
        <v>1945</v>
      </c>
      <c r="J17" s="12">
        <v>1945</v>
      </c>
      <c r="K17" s="8" t="s">
        <v>58</v>
      </c>
      <c r="L17" s="12">
        <v>2</v>
      </c>
      <c r="M17" s="12">
        <v>2</v>
      </c>
      <c r="N17" s="12">
        <v>2</v>
      </c>
      <c r="O17" s="12">
        <v>16</v>
      </c>
      <c r="P17" s="12">
        <v>16</v>
      </c>
      <c r="Q17" s="12">
        <v>35</v>
      </c>
      <c r="R17" s="13">
        <v>610.9</v>
      </c>
      <c r="S17" s="13">
        <v>565.4</v>
      </c>
      <c r="T17" s="13"/>
      <c r="U17" s="13"/>
      <c r="V17" s="13">
        <v>70</v>
      </c>
      <c r="W17" s="14">
        <v>41498</v>
      </c>
      <c r="X17" s="8" t="s">
        <v>50</v>
      </c>
      <c r="Y17" s="14"/>
      <c r="Z17" s="8" t="s">
        <v>51</v>
      </c>
      <c r="AA17" s="8" t="s">
        <v>51</v>
      </c>
      <c r="AB17" s="8" t="s">
        <v>51</v>
      </c>
      <c r="AC17" s="8" t="s">
        <v>51</v>
      </c>
      <c r="AD17" s="10" t="s">
        <v>107</v>
      </c>
      <c r="AE17" s="14">
        <v>41585</v>
      </c>
      <c r="AF17" s="13">
        <v>945</v>
      </c>
      <c r="AG17" s="15">
        <v>41564</v>
      </c>
      <c r="AH17" s="8" t="s">
        <v>108</v>
      </c>
      <c r="AI17" s="8" t="s">
        <v>54</v>
      </c>
      <c r="AJ17" s="8" t="s">
        <v>51</v>
      </c>
      <c r="AK17" s="14"/>
      <c r="AL17" s="8" t="s">
        <v>55</v>
      </c>
      <c r="AM17" s="14">
        <v>43830</v>
      </c>
      <c r="AN17" s="14"/>
      <c r="AO17" s="14">
        <v>44561</v>
      </c>
      <c r="AP17" s="8" t="s">
        <v>51</v>
      </c>
      <c r="AQ17" s="8" t="s">
        <v>51</v>
      </c>
      <c r="AR17" s="8" t="s">
        <v>106</v>
      </c>
      <c r="AS17" s="16">
        <v>43543.500659722369</v>
      </c>
      <c r="AT17" s="14"/>
      <c r="AU17" s="8" t="s">
        <v>51</v>
      </c>
      <c r="AV17" s="12">
        <v>2247652</v>
      </c>
      <c r="AW17" s="12">
        <v>2247669</v>
      </c>
      <c r="AX17" s="12">
        <v>2372849</v>
      </c>
      <c r="AY17" s="12">
        <v>7758614</v>
      </c>
      <c r="AZ17" s="8" t="s">
        <v>56</v>
      </c>
    </row>
    <row r="18" spans="1:52" s="17" customFormat="1" ht="24.95" customHeight="1" x14ac:dyDescent="0.25">
      <c r="A18" s="8" t="s">
        <v>42</v>
      </c>
      <c r="B18" s="8" t="s">
        <v>43</v>
      </c>
      <c r="C18" s="8" t="s">
        <v>44</v>
      </c>
      <c r="D18" s="10">
        <v>17</v>
      </c>
      <c r="E18" s="11" t="s">
        <v>109</v>
      </c>
      <c r="F18" s="8" t="s">
        <v>46</v>
      </c>
      <c r="G18" s="8" t="s">
        <v>47</v>
      </c>
      <c r="H18" s="8" t="s">
        <v>48</v>
      </c>
      <c r="I18" s="12">
        <v>1945</v>
      </c>
      <c r="J18" s="12">
        <v>1945</v>
      </c>
      <c r="K18" s="8" t="s">
        <v>58</v>
      </c>
      <c r="L18" s="12">
        <v>3</v>
      </c>
      <c r="M18" s="12">
        <v>3</v>
      </c>
      <c r="N18" s="12">
        <v>3</v>
      </c>
      <c r="O18" s="12">
        <v>19</v>
      </c>
      <c r="P18" s="12">
        <v>19</v>
      </c>
      <c r="Q18" s="12">
        <v>52</v>
      </c>
      <c r="R18" s="13">
        <v>824</v>
      </c>
      <c r="S18" s="13">
        <v>824</v>
      </c>
      <c r="T18" s="13"/>
      <c r="U18" s="13"/>
      <c r="V18" s="13">
        <v>70</v>
      </c>
      <c r="W18" s="14">
        <v>41498</v>
      </c>
      <c r="X18" s="8" t="s">
        <v>50</v>
      </c>
      <c r="Y18" s="8" t="s">
        <v>51</v>
      </c>
      <c r="Z18" s="8" t="s">
        <v>51</v>
      </c>
      <c r="AA18" s="8" t="s">
        <v>51</v>
      </c>
      <c r="AB18" s="8" t="s">
        <v>51</v>
      </c>
      <c r="AC18" s="8" t="s">
        <v>51</v>
      </c>
      <c r="AD18" s="10" t="s">
        <v>110</v>
      </c>
      <c r="AE18" s="14">
        <v>39891</v>
      </c>
      <c r="AF18" s="13">
        <v>3089</v>
      </c>
      <c r="AG18" s="15">
        <v>41565</v>
      </c>
      <c r="AH18" s="8" t="s">
        <v>111</v>
      </c>
      <c r="AI18" s="8" t="s">
        <v>54</v>
      </c>
      <c r="AJ18" s="8" t="s">
        <v>51</v>
      </c>
      <c r="AK18" s="14"/>
      <c r="AL18" s="8" t="s">
        <v>55</v>
      </c>
      <c r="AM18" s="14">
        <v>43830</v>
      </c>
      <c r="AN18" s="14"/>
      <c r="AO18" s="14">
        <v>44561</v>
      </c>
      <c r="AP18" s="8" t="s">
        <v>51</v>
      </c>
      <c r="AQ18" s="8" t="s">
        <v>51</v>
      </c>
      <c r="AR18" s="8" t="s">
        <v>109</v>
      </c>
      <c r="AS18" s="16">
        <v>43543.500659722369</v>
      </c>
      <c r="AT18" s="14"/>
      <c r="AU18" s="8" t="s">
        <v>51</v>
      </c>
      <c r="AV18" s="12">
        <v>2247652</v>
      </c>
      <c r="AW18" s="12">
        <v>2247669</v>
      </c>
      <c r="AX18" s="12">
        <v>2372849</v>
      </c>
      <c r="AY18" s="12">
        <v>7758686</v>
      </c>
      <c r="AZ18" s="8" t="s">
        <v>56</v>
      </c>
    </row>
    <row r="19" spans="1:52" s="17" customFormat="1" ht="24.95" customHeight="1" x14ac:dyDescent="0.25">
      <c r="A19" s="8" t="s">
        <v>42</v>
      </c>
      <c r="B19" s="8" t="s">
        <v>43</v>
      </c>
      <c r="C19" s="8" t="s">
        <v>44</v>
      </c>
      <c r="D19" s="10">
        <v>18</v>
      </c>
      <c r="E19" s="11" t="s">
        <v>112</v>
      </c>
      <c r="F19" s="8" t="s">
        <v>46</v>
      </c>
      <c r="G19" s="8" t="s">
        <v>47</v>
      </c>
      <c r="H19" s="8" t="s">
        <v>48</v>
      </c>
      <c r="I19" s="12">
        <v>1945</v>
      </c>
      <c r="J19" s="12">
        <v>1945</v>
      </c>
      <c r="K19" s="8" t="s">
        <v>58</v>
      </c>
      <c r="L19" s="12">
        <v>2</v>
      </c>
      <c r="M19" s="12">
        <v>2</v>
      </c>
      <c r="N19" s="12">
        <v>1</v>
      </c>
      <c r="O19" s="12">
        <v>8</v>
      </c>
      <c r="P19" s="12">
        <v>8</v>
      </c>
      <c r="Q19" s="12">
        <v>19</v>
      </c>
      <c r="R19" s="13">
        <v>238.8</v>
      </c>
      <c r="S19" s="13">
        <v>238.8</v>
      </c>
      <c r="T19" s="13"/>
      <c r="U19" s="13"/>
      <c r="V19" s="13"/>
      <c r="W19" s="14"/>
      <c r="X19" s="8" t="s">
        <v>50</v>
      </c>
      <c r="Y19" s="8" t="s">
        <v>51</v>
      </c>
      <c r="Z19" s="8" t="s">
        <v>51</v>
      </c>
      <c r="AA19" s="8" t="s">
        <v>51</v>
      </c>
      <c r="AB19" s="8" t="s">
        <v>51</v>
      </c>
      <c r="AC19" s="8" t="s">
        <v>51</v>
      </c>
      <c r="AD19" s="10" t="s">
        <v>113</v>
      </c>
      <c r="AE19" s="14">
        <v>40746</v>
      </c>
      <c r="AF19" s="13">
        <v>912</v>
      </c>
      <c r="AG19" s="15">
        <v>41565</v>
      </c>
      <c r="AH19" s="8" t="s">
        <v>114</v>
      </c>
      <c r="AI19" s="8" t="s">
        <v>54</v>
      </c>
      <c r="AJ19" s="8" t="s">
        <v>51</v>
      </c>
      <c r="AK19" s="14"/>
      <c r="AL19" s="8" t="s">
        <v>55</v>
      </c>
      <c r="AM19" s="14">
        <v>43830</v>
      </c>
      <c r="AN19" s="14"/>
      <c r="AO19" s="14">
        <v>44561</v>
      </c>
      <c r="AP19" s="8" t="s">
        <v>51</v>
      </c>
      <c r="AQ19" s="8" t="s">
        <v>66</v>
      </c>
      <c r="AR19" s="8" t="s">
        <v>112</v>
      </c>
      <c r="AS19" s="16">
        <v>43543.500659722369</v>
      </c>
      <c r="AT19" s="14"/>
      <c r="AU19" s="8" t="s">
        <v>51</v>
      </c>
      <c r="AV19" s="12">
        <v>2247652</v>
      </c>
      <c r="AW19" s="12">
        <v>2247669</v>
      </c>
      <c r="AX19" s="12">
        <v>2372849</v>
      </c>
      <c r="AY19" s="12">
        <v>7689196</v>
      </c>
      <c r="AZ19" s="8" t="s">
        <v>56</v>
      </c>
    </row>
    <row r="20" spans="1:52" ht="24.95" customHeight="1" x14ac:dyDescent="0.25">
      <c r="A20" s="8" t="s">
        <v>42</v>
      </c>
      <c r="B20" s="8" t="s">
        <v>43</v>
      </c>
      <c r="C20" s="8" t="s">
        <v>44</v>
      </c>
      <c r="D20" s="8">
        <v>19</v>
      </c>
      <c r="E20" s="18" t="s">
        <v>115</v>
      </c>
      <c r="F20" s="8" t="s">
        <v>46</v>
      </c>
      <c r="G20" s="8" t="s">
        <v>47</v>
      </c>
      <c r="H20" s="8" t="s">
        <v>48</v>
      </c>
      <c r="I20" s="12">
        <v>1945</v>
      </c>
      <c r="J20" s="12">
        <v>1945</v>
      </c>
      <c r="K20" s="8" t="s">
        <v>49</v>
      </c>
      <c r="L20" s="12">
        <v>2</v>
      </c>
      <c r="M20" s="12">
        <v>2</v>
      </c>
      <c r="N20" s="12">
        <v>1</v>
      </c>
      <c r="O20" s="12">
        <v>22</v>
      </c>
      <c r="P20" s="12">
        <v>22</v>
      </c>
      <c r="Q20" s="12">
        <v>71</v>
      </c>
      <c r="R20" s="13">
        <v>847.2</v>
      </c>
      <c r="S20" s="13">
        <v>676.5</v>
      </c>
      <c r="T20" s="13"/>
      <c r="U20" s="13"/>
      <c r="V20" s="13"/>
      <c r="W20" s="14"/>
      <c r="X20" s="8" t="s">
        <v>50</v>
      </c>
      <c r="Y20" s="14"/>
      <c r="Z20" s="8" t="s">
        <v>51</v>
      </c>
      <c r="AA20" s="8" t="s">
        <v>51</v>
      </c>
      <c r="AB20" s="8" t="s">
        <v>51</v>
      </c>
      <c r="AC20" s="8" t="s">
        <v>51</v>
      </c>
      <c r="AD20" s="8" t="s">
        <v>116</v>
      </c>
      <c r="AE20" s="14">
        <v>41248</v>
      </c>
      <c r="AF20" s="13">
        <v>1100</v>
      </c>
      <c r="AG20" s="14">
        <v>41565</v>
      </c>
      <c r="AH20" s="8" t="s">
        <v>117</v>
      </c>
      <c r="AI20" s="8" t="s">
        <v>54</v>
      </c>
      <c r="AJ20" s="8" t="s">
        <v>51</v>
      </c>
      <c r="AK20" s="14"/>
      <c r="AL20" s="8" t="s">
        <v>55</v>
      </c>
      <c r="AM20" s="14">
        <v>43830</v>
      </c>
      <c r="AN20" s="14"/>
      <c r="AO20" s="14">
        <v>44561</v>
      </c>
      <c r="AP20" s="8" t="s">
        <v>51</v>
      </c>
      <c r="AQ20" s="8" t="s">
        <v>66</v>
      </c>
      <c r="AR20" s="8" t="s">
        <v>115</v>
      </c>
      <c r="AS20" s="16">
        <v>43543.500659722369</v>
      </c>
      <c r="AT20" s="14"/>
      <c r="AU20" s="8" t="s">
        <v>51</v>
      </c>
      <c r="AV20" s="12">
        <v>2247652</v>
      </c>
      <c r="AW20" s="12">
        <v>2247669</v>
      </c>
      <c r="AX20" s="12">
        <v>2372849</v>
      </c>
      <c r="AY20" s="12">
        <v>9103009</v>
      </c>
      <c r="AZ20" s="8" t="s">
        <v>56</v>
      </c>
    </row>
    <row r="21" spans="1:52" s="17" customFormat="1" ht="24.95" customHeight="1" x14ac:dyDescent="0.25">
      <c r="A21" s="8" t="s">
        <v>42</v>
      </c>
      <c r="B21" s="8" t="s">
        <v>43</v>
      </c>
      <c r="C21" s="8" t="s">
        <v>44</v>
      </c>
      <c r="D21" s="10">
        <v>20</v>
      </c>
      <c r="E21" s="11" t="s">
        <v>118</v>
      </c>
      <c r="F21" s="8" t="s">
        <v>46</v>
      </c>
      <c r="G21" s="8" t="s">
        <v>47</v>
      </c>
      <c r="H21" s="8" t="s">
        <v>48</v>
      </c>
      <c r="I21" s="12">
        <v>1945</v>
      </c>
      <c r="J21" s="12">
        <v>1945</v>
      </c>
      <c r="K21" s="8" t="s">
        <v>58</v>
      </c>
      <c r="L21" s="12">
        <v>1</v>
      </c>
      <c r="M21" s="12">
        <v>1</v>
      </c>
      <c r="N21" s="12">
        <v>1</v>
      </c>
      <c r="O21" s="12">
        <v>6</v>
      </c>
      <c r="P21" s="12">
        <v>6</v>
      </c>
      <c r="Q21" s="12">
        <v>12</v>
      </c>
      <c r="R21" s="13">
        <v>194.5</v>
      </c>
      <c r="S21" s="13">
        <v>188.5</v>
      </c>
      <c r="T21" s="13"/>
      <c r="U21" s="13"/>
      <c r="V21" s="13"/>
      <c r="W21" s="14"/>
      <c r="X21" s="8" t="s">
        <v>50</v>
      </c>
      <c r="Y21" s="14"/>
      <c r="Z21" s="8" t="s">
        <v>51</v>
      </c>
      <c r="AA21" s="8" t="s">
        <v>51</v>
      </c>
      <c r="AB21" s="8" t="s">
        <v>51</v>
      </c>
      <c r="AC21" s="8" t="s">
        <v>51</v>
      </c>
      <c r="AD21" s="10" t="s">
        <v>119</v>
      </c>
      <c r="AE21" s="14">
        <v>41611</v>
      </c>
      <c r="AF21" s="13">
        <v>1650</v>
      </c>
      <c r="AG21" s="15">
        <v>41565</v>
      </c>
      <c r="AH21" s="8" t="s">
        <v>120</v>
      </c>
      <c r="AI21" s="8" t="s">
        <v>54</v>
      </c>
      <c r="AJ21" s="8" t="s">
        <v>51</v>
      </c>
      <c r="AK21" s="14"/>
      <c r="AL21" s="8" t="s">
        <v>55</v>
      </c>
      <c r="AM21" s="14">
        <v>43830</v>
      </c>
      <c r="AN21" s="14"/>
      <c r="AO21" s="14">
        <v>44561</v>
      </c>
      <c r="AP21" s="8" t="s">
        <v>51</v>
      </c>
      <c r="AQ21" s="8" t="s">
        <v>66</v>
      </c>
      <c r="AR21" s="8" t="s">
        <v>118</v>
      </c>
      <c r="AS21" s="16">
        <v>43543.500659722369</v>
      </c>
      <c r="AT21" s="14"/>
      <c r="AU21" s="8" t="s">
        <v>51</v>
      </c>
      <c r="AV21" s="12">
        <v>2247652</v>
      </c>
      <c r="AW21" s="12">
        <v>2247669</v>
      </c>
      <c r="AX21" s="12">
        <v>2372849</v>
      </c>
      <c r="AY21" s="12">
        <v>7853389</v>
      </c>
      <c r="AZ21" s="8" t="s">
        <v>56</v>
      </c>
    </row>
    <row r="22" spans="1:52" s="17" customFormat="1" ht="24.95" customHeight="1" x14ac:dyDescent="0.25">
      <c r="A22" s="8" t="s">
        <v>42</v>
      </c>
      <c r="B22" s="8" t="s">
        <v>43</v>
      </c>
      <c r="C22" s="8" t="s">
        <v>44</v>
      </c>
      <c r="D22" s="10">
        <v>21</v>
      </c>
      <c r="E22" s="11" t="s">
        <v>121</v>
      </c>
      <c r="F22" s="8" t="s">
        <v>46</v>
      </c>
      <c r="G22" s="8" t="s">
        <v>47</v>
      </c>
      <c r="H22" s="8" t="s">
        <v>48</v>
      </c>
      <c r="I22" s="12">
        <v>1945</v>
      </c>
      <c r="J22" s="12">
        <v>1945</v>
      </c>
      <c r="K22" s="8" t="s">
        <v>122</v>
      </c>
      <c r="L22" s="12">
        <v>2</v>
      </c>
      <c r="M22" s="12">
        <v>2</v>
      </c>
      <c r="N22" s="12">
        <v>4</v>
      </c>
      <c r="O22" s="12">
        <v>8</v>
      </c>
      <c r="P22" s="12">
        <v>8</v>
      </c>
      <c r="Q22" s="12">
        <v>33</v>
      </c>
      <c r="R22" s="13">
        <v>314.8</v>
      </c>
      <c r="S22" s="13">
        <v>309.7</v>
      </c>
      <c r="T22" s="13"/>
      <c r="U22" s="13"/>
      <c r="V22" s="13">
        <v>70</v>
      </c>
      <c r="W22" s="14">
        <v>41498</v>
      </c>
      <c r="X22" s="8" t="s">
        <v>50</v>
      </c>
      <c r="Y22" s="14"/>
      <c r="Z22" s="8" t="s">
        <v>51</v>
      </c>
      <c r="AA22" s="8" t="s">
        <v>51</v>
      </c>
      <c r="AB22" s="8" t="s">
        <v>51</v>
      </c>
      <c r="AC22" s="8" t="s">
        <v>51</v>
      </c>
      <c r="AD22" s="10" t="s">
        <v>123</v>
      </c>
      <c r="AE22" s="14">
        <v>41936</v>
      </c>
      <c r="AF22" s="13">
        <v>3063</v>
      </c>
      <c r="AG22" s="15">
        <v>41572</v>
      </c>
      <c r="AH22" s="8" t="s">
        <v>124</v>
      </c>
      <c r="AI22" s="8" t="s">
        <v>54</v>
      </c>
      <c r="AJ22" s="8" t="s">
        <v>51</v>
      </c>
      <c r="AK22" s="14"/>
      <c r="AL22" s="8" t="s">
        <v>55</v>
      </c>
      <c r="AM22" s="14">
        <v>43830</v>
      </c>
      <c r="AN22" s="14"/>
      <c r="AO22" s="14">
        <v>46022</v>
      </c>
      <c r="AP22" s="8" t="s">
        <v>51</v>
      </c>
      <c r="AQ22" s="8" t="s">
        <v>61</v>
      </c>
      <c r="AR22" s="8" t="s">
        <v>121</v>
      </c>
      <c r="AS22" s="16">
        <v>43543.500659722369</v>
      </c>
      <c r="AT22" s="14"/>
      <c r="AU22" s="8" t="s">
        <v>51</v>
      </c>
      <c r="AV22" s="12">
        <v>2247652</v>
      </c>
      <c r="AW22" s="12">
        <v>2247669</v>
      </c>
      <c r="AX22" s="12">
        <v>2372849</v>
      </c>
      <c r="AY22" s="12">
        <v>7746990</v>
      </c>
      <c r="AZ22" s="8" t="s">
        <v>56</v>
      </c>
    </row>
    <row r="23" spans="1:52" s="17" customFormat="1" ht="24.95" customHeight="1" x14ac:dyDescent="0.25">
      <c r="A23" s="8" t="s">
        <v>42</v>
      </c>
      <c r="B23" s="8" t="s">
        <v>43</v>
      </c>
      <c r="C23" s="8" t="s">
        <v>44</v>
      </c>
      <c r="D23" s="10">
        <v>22</v>
      </c>
      <c r="E23" s="11" t="s">
        <v>125</v>
      </c>
      <c r="F23" s="8" t="s">
        <v>46</v>
      </c>
      <c r="G23" s="8" t="s">
        <v>47</v>
      </c>
      <c r="H23" s="8" t="s">
        <v>48</v>
      </c>
      <c r="I23" s="12">
        <v>1958</v>
      </c>
      <c r="J23" s="12">
        <v>1958</v>
      </c>
      <c r="K23" s="8" t="s">
        <v>58</v>
      </c>
      <c r="L23" s="12">
        <v>2</v>
      </c>
      <c r="M23" s="12">
        <v>2</v>
      </c>
      <c r="N23" s="12">
        <v>2</v>
      </c>
      <c r="O23" s="12">
        <v>9</v>
      </c>
      <c r="P23" s="12">
        <v>9</v>
      </c>
      <c r="Q23" s="12">
        <v>27</v>
      </c>
      <c r="R23" s="13">
        <v>393.5</v>
      </c>
      <c r="S23" s="13">
        <v>393.5</v>
      </c>
      <c r="T23" s="13"/>
      <c r="U23" s="13"/>
      <c r="V23" s="13"/>
      <c r="W23" s="14"/>
      <c r="X23" s="8" t="s">
        <v>50</v>
      </c>
      <c r="Y23" s="8" t="s">
        <v>51</v>
      </c>
      <c r="Z23" s="8" t="s">
        <v>51</v>
      </c>
      <c r="AA23" s="8" t="s">
        <v>51</v>
      </c>
      <c r="AB23" s="8" t="s">
        <v>51</v>
      </c>
      <c r="AC23" s="8" t="s">
        <v>51</v>
      </c>
      <c r="AD23" s="10" t="s">
        <v>126</v>
      </c>
      <c r="AE23" s="14">
        <v>39974</v>
      </c>
      <c r="AF23" s="13">
        <v>1143</v>
      </c>
      <c r="AG23" s="15">
        <v>41590</v>
      </c>
      <c r="AH23" s="8" t="s">
        <v>127</v>
      </c>
      <c r="AI23" s="8" t="s">
        <v>54</v>
      </c>
      <c r="AJ23" s="8" t="s">
        <v>51</v>
      </c>
      <c r="AK23" s="14"/>
      <c r="AL23" s="8" t="s">
        <v>55</v>
      </c>
      <c r="AM23" s="14">
        <v>43830</v>
      </c>
      <c r="AN23" s="14"/>
      <c r="AO23" s="14">
        <v>46022</v>
      </c>
      <c r="AP23" s="8" t="s">
        <v>51</v>
      </c>
      <c r="AQ23" s="8" t="s">
        <v>61</v>
      </c>
      <c r="AR23" s="8" t="s">
        <v>125</v>
      </c>
      <c r="AS23" s="16">
        <v>43543.500659722369</v>
      </c>
      <c r="AT23" s="14"/>
      <c r="AU23" s="8" t="s">
        <v>51</v>
      </c>
      <c r="AV23" s="12">
        <v>2247652</v>
      </c>
      <c r="AW23" s="12">
        <v>2247669</v>
      </c>
      <c r="AX23" s="12">
        <v>2372849</v>
      </c>
      <c r="AY23" s="12">
        <v>7819866</v>
      </c>
      <c r="AZ23" s="8" t="s">
        <v>56</v>
      </c>
    </row>
    <row r="24" spans="1:52" s="17" customFormat="1" ht="24.95" customHeight="1" x14ac:dyDescent="0.25">
      <c r="A24" s="8" t="s">
        <v>42</v>
      </c>
      <c r="B24" s="8" t="s">
        <v>43</v>
      </c>
      <c r="C24" s="8" t="s">
        <v>44</v>
      </c>
      <c r="D24" s="10">
        <v>23</v>
      </c>
      <c r="E24" s="11" t="s">
        <v>128</v>
      </c>
      <c r="F24" s="8" t="s">
        <v>46</v>
      </c>
      <c r="G24" s="8" t="s">
        <v>47</v>
      </c>
      <c r="H24" s="8" t="s">
        <v>48</v>
      </c>
      <c r="I24" s="12">
        <v>1945</v>
      </c>
      <c r="J24" s="12">
        <v>1945</v>
      </c>
      <c r="K24" s="8" t="s">
        <v>58</v>
      </c>
      <c r="L24" s="12">
        <v>2</v>
      </c>
      <c r="M24" s="12">
        <v>2</v>
      </c>
      <c r="N24" s="12">
        <v>1</v>
      </c>
      <c r="O24" s="12">
        <v>8</v>
      </c>
      <c r="P24" s="12">
        <v>8</v>
      </c>
      <c r="Q24" s="12">
        <v>36</v>
      </c>
      <c r="R24" s="13">
        <v>470.4</v>
      </c>
      <c r="S24" s="13">
        <v>470.4</v>
      </c>
      <c r="T24" s="13"/>
      <c r="U24" s="13"/>
      <c r="V24" s="13">
        <v>70</v>
      </c>
      <c r="W24" s="14">
        <v>41544</v>
      </c>
      <c r="X24" s="8" t="s">
        <v>50</v>
      </c>
      <c r="Y24" s="14"/>
      <c r="Z24" s="8" t="s">
        <v>51</v>
      </c>
      <c r="AA24" s="8" t="s">
        <v>51</v>
      </c>
      <c r="AB24" s="8" t="s">
        <v>51</v>
      </c>
      <c r="AC24" s="8" t="s">
        <v>51</v>
      </c>
      <c r="AD24" s="10" t="s">
        <v>129</v>
      </c>
      <c r="AE24" s="14">
        <v>40723</v>
      </c>
      <c r="AF24" s="13">
        <v>1037</v>
      </c>
      <c r="AG24" s="15">
        <v>41590</v>
      </c>
      <c r="AH24" s="8" t="s">
        <v>130</v>
      </c>
      <c r="AI24" s="8" t="s">
        <v>54</v>
      </c>
      <c r="AJ24" s="8" t="s">
        <v>51</v>
      </c>
      <c r="AK24" s="14"/>
      <c r="AL24" s="8" t="s">
        <v>55</v>
      </c>
      <c r="AM24" s="14">
        <v>43830</v>
      </c>
      <c r="AN24" s="14"/>
      <c r="AO24" s="14">
        <v>44561</v>
      </c>
      <c r="AP24" s="8" t="s">
        <v>51</v>
      </c>
      <c r="AQ24" s="8" t="s">
        <v>66</v>
      </c>
      <c r="AR24" s="8" t="s">
        <v>128</v>
      </c>
      <c r="AS24" s="16">
        <v>43543.500659722369</v>
      </c>
      <c r="AT24" s="14"/>
      <c r="AU24" s="8" t="s">
        <v>51</v>
      </c>
      <c r="AV24" s="12">
        <v>2247652</v>
      </c>
      <c r="AW24" s="12">
        <v>2247669</v>
      </c>
      <c r="AX24" s="12">
        <v>2372849</v>
      </c>
      <c r="AY24" s="12">
        <v>8442387</v>
      </c>
      <c r="AZ24" s="8" t="s">
        <v>56</v>
      </c>
    </row>
    <row r="25" spans="1:52" s="17" customFormat="1" ht="24.95" customHeight="1" x14ac:dyDescent="0.25">
      <c r="A25" s="8" t="s">
        <v>42</v>
      </c>
      <c r="B25" s="8" t="s">
        <v>43</v>
      </c>
      <c r="C25" s="8" t="s">
        <v>44</v>
      </c>
      <c r="D25" s="10">
        <v>24</v>
      </c>
      <c r="E25" s="11" t="s">
        <v>131</v>
      </c>
      <c r="F25" s="8" t="s">
        <v>46</v>
      </c>
      <c r="G25" s="8" t="s">
        <v>47</v>
      </c>
      <c r="H25" s="8" t="s">
        <v>48</v>
      </c>
      <c r="I25" s="12">
        <v>1945</v>
      </c>
      <c r="J25" s="12">
        <v>1945</v>
      </c>
      <c r="K25" s="8" t="s">
        <v>58</v>
      </c>
      <c r="L25" s="12">
        <v>3</v>
      </c>
      <c r="M25" s="12">
        <v>2</v>
      </c>
      <c r="N25" s="12">
        <v>6</v>
      </c>
      <c r="O25" s="12">
        <v>32</v>
      </c>
      <c r="P25" s="12">
        <v>32</v>
      </c>
      <c r="Q25" s="12">
        <v>75</v>
      </c>
      <c r="R25" s="13">
        <v>1104.3</v>
      </c>
      <c r="S25" s="13">
        <v>1104.3</v>
      </c>
      <c r="T25" s="13"/>
      <c r="U25" s="13"/>
      <c r="V25" s="13"/>
      <c r="W25" s="14"/>
      <c r="X25" s="8" t="s">
        <v>50</v>
      </c>
      <c r="Y25" s="14"/>
      <c r="Z25" s="8" t="s">
        <v>51</v>
      </c>
      <c r="AA25" s="8" t="s">
        <v>51</v>
      </c>
      <c r="AB25" s="8" t="s">
        <v>51</v>
      </c>
      <c r="AC25" s="8" t="s">
        <v>51</v>
      </c>
      <c r="AD25" s="10" t="s">
        <v>132</v>
      </c>
      <c r="AE25" s="14">
        <v>39121</v>
      </c>
      <c r="AF25" s="13">
        <v>800</v>
      </c>
      <c r="AG25" s="15">
        <v>41590</v>
      </c>
      <c r="AH25" s="8" t="s">
        <v>133</v>
      </c>
      <c r="AI25" s="8" t="s">
        <v>54</v>
      </c>
      <c r="AJ25" s="8" t="s">
        <v>51</v>
      </c>
      <c r="AK25" s="14"/>
      <c r="AL25" s="8" t="s">
        <v>55</v>
      </c>
      <c r="AM25" s="14">
        <v>43830</v>
      </c>
      <c r="AN25" s="14"/>
      <c r="AO25" s="14">
        <v>44561</v>
      </c>
      <c r="AP25" s="8" t="s">
        <v>51</v>
      </c>
      <c r="AQ25" s="8" t="s">
        <v>66</v>
      </c>
      <c r="AR25" s="8" t="s">
        <v>131</v>
      </c>
      <c r="AS25" s="16">
        <v>43543.500659722369</v>
      </c>
      <c r="AT25" s="14"/>
      <c r="AU25" s="8" t="s">
        <v>51</v>
      </c>
      <c r="AV25" s="12">
        <v>2247652</v>
      </c>
      <c r="AW25" s="12">
        <v>2247669</v>
      </c>
      <c r="AX25" s="12">
        <v>2372849</v>
      </c>
      <c r="AY25" s="12">
        <v>8959802</v>
      </c>
      <c r="AZ25" s="8" t="s">
        <v>56</v>
      </c>
    </row>
    <row r="26" spans="1:52" s="17" customFormat="1" ht="24.95" customHeight="1" x14ac:dyDescent="0.25">
      <c r="A26" s="8" t="s">
        <v>42</v>
      </c>
      <c r="B26" s="8" t="s">
        <v>43</v>
      </c>
      <c r="C26" s="8" t="s">
        <v>44</v>
      </c>
      <c r="D26" s="10">
        <v>25</v>
      </c>
      <c r="E26" s="11" t="s">
        <v>134</v>
      </c>
      <c r="F26" s="8" t="s">
        <v>46</v>
      </c>
      <c r="G26" s="8" t="s">
        <v>47</v>
      </c>
      <c r="H26" s="8" t="s">
        <v>48</v>
      </c>
      <c r="I26" s="12">
        <v>1945</v>
      </c>
      <c r="J26" s="12">
        <v>1945</v>
      </c>
      <c r="K26" s="8" t="s">
        <v>58</v>
      </c>
      <c r="L26" s="12">
        <v>3</v>
      </c>
      <c r="M26" s="12">
        <v>3</v>
      </c>
      <c r="N26" s="12">
        <v>4</v>
      </c>
      <c r="O26" s="12">
        <v>48</v>
      </c>
      <c r="P26" s="12">
        <v>48</v>
      </c>
      <c r="Q26" s="12">
        <v>124</v>
      </c>
      <c r="R26" s="13">
        <v>2031</v>
      </c>
      <c r="S26" s="13">
        <v>2031</v>
      </c>
      <c r="T26" s="13"/>
      <c r="U26" s="13"/>
      <c r="V26" s="13"/>
      <c r="W26" s="14"/>
      <c r="X26" s="8" t="s">
        <v>50</v>
      </c>
      <c r="Y26" s="8" t="s">
        <v>51</v>
      </c>
      <c r="Z26" s="8" t="s">
        <v>51</v>
      </c>
      <c r="AA26" s="8" t="s">
        <v>51</v>
      </c>
      <c r="AB26" s="8" t="s">
        <v>51</v>
      </c>
      <c r="AC26" s="8" t="s">
        <v>51</v>
      </c>
      <c r="AD26" s="10" t="s">
        <v>135</v>
      </c>
      <c r="AE26" s="14">
        <v>41205</v>
      </c>
      <c r="AF26" s="13">
        <v>1335</v>
      </c>
      <c r="AG26" s="15">
        <v>41607</v>
      </c>
      <c r="AH26" s="8" t="s">
        <v>136</v>
      </c>
      <c r="AI26" s="8" t="s">
        <v>54</v>
      </c>
      <c r="AJ26" s="8" t="s">
        <v>51</v>
      </c>
      <c r="AK26" s="8" t="s">
        <v>51</v>
      </c>
      <c r="AL26" s="8" t="s">
        <v>55</v>
      </c>
      <c r="AM26" s="14">
        <v>43830</v>
      </c>
      <c r="AN26" s="14"/>
      <c r="AO26" s="14">
        <v>44561</v>
      </c>
      <c r="AP26" s="8" t="s">
        <v>51</v>
      </c>
      <c r="AQ26" s="8" t="s">
        <v>66</v>
      </c>
      <c r="AR26" s="8" t="s">
        <v>134</v>
      </c>
      <c r="AS26" s="16">
        <v>43543.500659722369</v>
      </c>
      <c r="AT26" s="14"/>
      <c r="AU26" s="8" t="s">
        <v>51</v>
      </c>
      <c r="AV26" s="12">
        <v>2247652</v>
      </c>
      <c r="AW26" s="12">
        <v>2247669</v>
      </c>
      <c r="AX26" s="12">
        <v>2372849</v>
      </c>
      <c r="AY26" s="12">
        <v>7755239</v>
      </c>
      <c r="AZ26" s="8" t="s">
        <v>56</v>
      </c>
    </row>
    <row r="27" spans="1:52" ht="24.95" customHeight="1" x14ac:dyDescent="0.25">
      <c r="A27" s="8" t="s">
        <v>42</v>
      </c>
      <c r="B27" s="8" t="s">
        <v>43</v>
      </c>
      <c r="C27" s="8" t="s">
        <v>44</v>
      </c>
      <c r="D27" s="8">
        <v>26</v>
      </c>
      <c r="E27" s="18" t="s">
        <v>137</v>
      </c>
      <c r="F27" s="8" t="s">
        <v>46</v>
      </c>
      <c r="G27" s="8" t="s">
        <v>47</v>
      </c>
      <c r="H27" s="8" t="s">
        <v>48</v>
      </c>
      <c r="I27" s="12">
        <v>1945</v>
      </c>
      <c r="J27" s="12">
        <v>1945</v>
      </c>
      <c r="K27" s="8" t="s">
        <v>58</v>
      </c>
      <c r="L27" s="12">
        <v>2</v>
      </c>
      <c r="M27" s="12">
        <v>2</v>
      </c>
      <c r="N27" s="12">
        <v>1</v>
      </c>
      <c r="O27" s="12">
        <v>3</v>
      </c>
      <c r="P27" s="12">
        <v>3</v>
      </c>
      <c r="Q27" s="12">
        <v>13</v>
      </c>
      <c r="R27" s="13">
        <v>181.2</v>
      </c>
      <c r="S27" s="13">
        <v>181.2</v>
      </c>
      <c r="T27" s="13"/>
      <c r="U27" s="13"/>
      <c r="V27" s="13">
        <v>70</v>
      </c>
      <c r="W27" s="14">
        <v>41578</v>
      </c>
      <c r="X27" s="8" t="s">
        <v>50</v>
      </c>
      <c r="Y27" s="8" t="s">
        <v>51</v>
      </c>
      <c r="Z27" s="8" t="s">
        <v>51</v>
      </c>
      <c r="AA27" s="8" t="s">
        <v>51</v>
      </c>
      <c r="AB27" s="8" t="s">
        <v>51</v>
      </c>
      <c r="AC27" s="8" t="s">
        <v>51</v>
      </c>
      <c r="AD27" s="8" t="s">
        <v>138</v>
      </c>
      <c r="AE27" s="14">
        <v>40995</v>
      </c>
      <c r="AF27" s="13">
        <v>906</v>
      </c>
      <c r="AG27" s="14">
        <v>41607</v>
      </c>
      <c r="AH27" s="8" t="s">
        <v>139</v>
      </c>
      <c r="AI27" s="8" t="s">
        <v>54</v>
      </c>
      <c r="AJ27" s="8" t="s">
        <v>51</v>
      </c>
      <c r="AK27" s="8" t="s">
        <v>51</v>
      </c>
      <c r="AL27" s="8" t="s">
        <v>55</v>
      </c>
      <c r="AM27" s="14">
        <v>43830</v>
      </c>
      <c r="AN27" s="14"/>
      <c r="AO27" s="14">
        <v>44561</v>
      </c>
      <c r="AP27" s="8" t="s">
        <v>51</v>
      </c>
      <c r="AQ27" s="8" t="s">
        <v>66</v>
      </c>
      <c r="AR27" s="8" t="s">
        <v>137</v>
      </c>
      <c r="AS27" s="16">
        <v>43543.500659722369</v>
      </c>
      <c r="AT27" s="14"/>
      <c r="AU27" s="8" t="s">
        <v>51</v>
      </c>
      <c r="AV27" s="12">
        <v>2247652</v>
      </c>
      <c r="AW27" s="12">
        <v>2247669</v>
      </c>
      <c r="AX27" s="12">
        <v>2372849</v>
      </c>
      <c r="AY27" s="12">
        <v>7755217</v>
      </c>
      <c r="AZ27" s="8" t="s">
        <v>56</v>
      </c>
    </row>
    <row r="28" spans="1:52" s="17" customFormat="1" ht="24.95" customHeight="1" x14ac:dyDescent="0.25">
      <c r="A28" s="8" t="s">
        <v>42</v>
      </c>
      <c r="B28" s="8" t="s">
        <v>43</v>
      </c>
      <c r="C28" s="8" t="s">
        <v>44</v>
      </c>
      <c r="D28" s="10">
        <v>27</v>
      </c>
      <c r="E28" s="11" t="s">
        <v>140</v>
      </c>
      <c r="F28" s="8" t="s">
        <v>46</v>
      </c>
      <c r="G28" s="8" t="s">
        <v>47</v>
      </c>
      <c r="H28" s="8" t="s">
        <v>48</v>
      </c>
      <c r="I28" s="12">
        <v>1945</v>
      </c>
      <c r="J28" s="12">
        <v>1945</v>
      </c>
      <c r="K28" s="8" t="s">
        <v>58</v>
      </c>
      <c r="L28" s="12">
        <v>2</v>
      </c>
      <c r="M28" s="12">
        <v>2</v>
      </c>
      <c r="N28" s="12">
        <v>2</v>
      </c>
      <c r="O28" s="12">
        <v>4</v>
      </c>
      <c r="P28" s="12">
        <v>4</v>
      </c>
      <c r="Q28" s="12">
        <v>13</v>
      </c>
      <c r="R28" s="13">
        <v>146.9</v>
      </c>
      <c r="S28" s="13">
        <v>146.9</v>
      </c>
      <c r="T28" s="13"/>
      <c r="U28" s="13"/>
      <c r="V28" s="13">
        <v>70</v>
      </c>
      <c r="W28" s="14">
        <v>41578</v>
      </c>
      <c r="X28" s="8" t="s">
        <v>50</v>
      </c>
      <c r="Y28" s="8" t="s">
        <v>51</v>
      </c>
      <c r="Z28" s="8" t="s">
        <v>51</v>
      </c>
      <c r="AA28" s="8" t="s">
        <v>51</v>
      </c>
      <c r="AB28" s="8" t="s">
        <v>51</v>
      </c>
      <c r="AC28" s="8" t="s">
        <v>51</v>
      </c>
      <c r="AD28" s="10" t="s">
        <v>141</v>
      </c>
      <c r="AE28" s="14">
        <v>41621</v>
      </c>
      <c r="AF28" s="13">
        <v>1640</v>
      </c>
      <c r="AG28" s="15">
        <v>41607</v>
      </c>
      <c r="AH28" s="8" t="s">
        <v>142</v>
      </c>
      <c r="AI28" s="8" t="s">
        <v>54</v>
      </c>
      <c r="AJ28" s="8" t="s">
        <v>51</v>
      </c>
      <c r="AK28" s="8" t="s">
        <v>51</v>
      </c>
      <c r="AL28" s="8" t="s">
        <v>55</v>
      </c>
      <c r="AM28" s="14">
        <v>43830</v>
      </c>
      <c r="AN28" s="14"/>
      <c r="AO28" s="14">
        <v>45657</v>
      </c>
      <c r="AP28" s="8" t="s">
        <v>51</v>
      </c>
      <c r="AQ28" s="8" t="s">
        <v>51</v>
      </c>
      <c r="AR28" s="8" t="s">
        <v>140</v>
      </c>
      <c r="AS28" s="16">
        <v>43543.500659722369</v>
      </c>
      <c r="AT28" s="14"/>
      <c r="AU28" s="8" t="s">
        <v>51</v>
      </c>
      <c r="AV28" s="12">
        <v>2247652</v>
      </c>
      <c r="AW28" s="12">
        <v>2247669</v>
      </c>
      <c r="AX28" s="12">
        <v>2372849</v>
      </c>
      <c r="AY28" s="12">
        <v>7960819</v>
      </c>
      <c r="AZ28" s="8" t="s">
        <v>56</v>
      </c>
    </row>
    <row r="29" spans="1:52" s="17" customFormat="1" ht="24.95" customHeight="1" x14ac:dyDescent="0.25">
      <c r="A29" s="8" t="s">
        <v>42</v>
      </c>
      <c r="B29" s="8" t="s">
        <v>43</v>
      </c>
      <c r="C29" s="8" t="s">
        <v>44</v>
      </c>
      <c r="D29" s="10">
        <v>28</v>
      </c>
      <c r="E29" s="11" t="s">
        <v>143</v>
      </c>
      <c r="F29" s="8" t="s">
        <v>46</v>
      </c>
      <c r="G29" s="8" t="s">
        <v>47</v>
      </c>
      <c r="H29" s="8" t="s">
        <v>48</v>
      </c>
      <c r="I29" s="12">
        <v>1945</v>
      </c>
      <c r="J29" s="12">
        <v>1945</v>
      </c>
      <c r="K29" s="8" t="s">
        <v>58</v>
      </c>
      <c r="L29" s="12">
        <v>2</v>
      </c>
      <c r="M29" s="12">
        <v>2</v>
      </c>
      <c r="N29" s="12">
        <v>2</v>
      </c>
      <c r="O29" s="12">
        <v>4</v>
      </c>
      <c r="P29" s="12">
        <v>4</v>
      </c>
      <c r="Q29" s="12">
        <v>9</v>
      </c>
      <c r="R29" s="13">
        <v>147.30000000000001</v>
      </c>
      <c r="S29" s="13">
        <v>145.69999999999999</v>
      </c>
      <c r="T29" s="13"/>
      <c r="U29" s="13"/>
      <c r="V29" s="13">
        <v>70</v>
      </c>
      <c r="W29" s="14">
        <v>41578</v>
      </c>
      <c r="X29" s="8" t="s">
        <v>50</v>
      </c>
      <c r="Y29" s="8" t="s">
        <v>51</v>
      </c>
      <c r="Z29" s="8" t="s">
        <v>51</v>
      </c>
      <c r="AA29" s="8" t="s">
        <v>51</v>
      </c>
      <c r="AB29" s="8" t="s">
        <v>51</v>
      </c>
      <c r="AC29" s="8" t="s">
        <v>51</v>
      </c>
      <c r="AD29" s="10" t="s">
        <v>144</v>
      </c>
      <c r="AE29" s="14">
        <v>42214</v>
      </c>
      <c r="AF29" s="13">
        <v>1643</v>
      </c>
      <c r="AG29" s="15">
        <v>41607</v>
      </c>
      <c r="AH29" s="8" t="s">
        <v>145</v>
      </c>
      <c r="AI29" s="8" t="s">
        <v>54</v>
      </c>
      <c r="AJ29" s="8" t="s">
        <v>51</v>
      </c>
      <c r="AK29" s="14"/>
      <c r="AL29" s="8" t="s">
        <v>55</v>
      </c>
      <c r="AM29" s="14">
        <v>43830</v>
      </c>
      <c r="AN29" s="14"/>
      <c r="AO29" s="14">
        <v>46022</v>
      </c>
      <c r="AP29" s="8" t="s">
        <v>51</v>
      </c>
      <c r="AQ29" s="8" t="s">
        <v>61</v>
      </c>
      <c r="AR29" s="8" t="s">
        <v>143</v>
      </c>
      <c r="AS29" s="16">
        <v>43543.500659722369</v>
      </c>
      <c r="AT29" s="14"/>
      <c r="AU29" s="8" t="s">
        <v>51</v>
      </c>
      <c r="AV29" s="12">
        <v>2247652</v>
      </c>
      <c r="AW29" s="12">
        <v>2247669</v>
      </c>
      <c r="AX29" s="12">
        <v>2372849</v>
      </c>
      <c r="AY29" s="12">
        <v>7960854</v>
      </c>
      <c r="AZ29" s="8" t="s">
        <v>56</v>
      </c>
    </row>
    <row r="30" spans="1:52" s="17" customFormat="1" ht="24.95" customHeight="1" x14ac:dyDescent="0.25">
      <c r="A30" s="8" t="s">
        <v>42</v>
      </c>
      <c r="B30" s="8" t="s">
        <v>43</v>
      </c>
      <c r="C30" s="8" t="s">
        <v>44</v>
      </c>
      <c r="D30" s="10">
        <v>29</v>
      </c>
      <c r="E30" s="11" t="s">
        <v>146</v>
      </c>
      <c r="F30" s="8" t="s">
        <v>46</v>
      </c>
      <c r="G30" s="8" t="s">
        <v>47</v>
      </c>
      <c r="H30" s="8" t="s">
        <v>48</v>
      </c>
      <c r="I30" s="12">
        <v>1945</v>
      </c>
      <c r="J30" s="12">
        <v>1945</v>
      </c>
      <c r="K30" s="8" t="s">
        <v>147</v>
      </c>
      <c r="L30" s="12">
        <v>2</v>
      </c>
      <c r="M30" s="12">
        <v>2</v>
      </c>
      <c r="N30" s="12">
        <v>2</v>
      </c>
      <c r="O30" s="12">
        <v>5</v>
      </c>
      <c r="P30" s="12">
        <v>4</v>
      </c>
      <c r="Q30" s="12">
        <v>17</v>
      </c>
      <c r="R30" s="13">
        <v>157.4</v>
      </c>
      <c r="S30" s="13">
        <v>157.4</v>
      </c>
      <c r="T30" s="13"/>
      <c r="U30" s="13"/>
      <c r="V30" s="13">
        <v>70</v>
      </c>
      <c r="W30" s="14">
        <v>41638</v>
      </c>
      <c r="X30" s="8" t="s">
        <v>50</v>
      </c>
      <c r="Y30" s="8" t="s">
        <v>51</v>
      </c>
      <c r="Z30" s="8" t="s">
        <v>51</v>
      </c>
      <c r="AA30" s="8" t="s">
        <v>51</v>
      </c>
      <c r="AB30" s="8" t="s">
        <v>51</v>
      </c>
      <c r="AC30" s="8" t="s">
        <v>51</v>
      </c>
      <c r="AD30" s="10" t="s">
        <v>148</v>
      </c>
      <c r="AE30" s="14">
        <v>42285</v>
      </c>
      <c r="AF30" s="13">
        <v>2575</v>
      </c>
      <c r="AG30" s="15">
        <v>41688</v>
      </c>
      <c r="AH30" s="8" t="s">
        <v>149</v>
      </c>
      <c r="AI30" s="8" t="s">
        <v>54</v>
      </c>
      <c r="AJ30" s="8" t="s">
        <v>51</v>
      </c>
      <c r="AK30" s="14"/>
      <c r="AL30" s="8" t="s">
        <v>55</v>
      </c>
      <c r="AM30" s="14">
        <v>43830</v>
      </c>
      <c r="AN30" s="14"/>
      <c r="AO30" s="14">
        <v>46022</v>
      </c>
      <c r="AP30" s="8" t="s">
        <v>51</v>
      </c>
      <c r="AQ30" s="8" t="s">
        <v>61</v>
      </c>
      <c r="AR30" s="8" t="s">
        <v>146</v>
      </c>
      <c r="AS30" s="16">
        <v>43543.500659722369</v>
      </c>
      <c r="AT30" s="14"/>
      <c r="AU30" s="8" t="s">
        <v>51</v>
      </c>
      <c r="AV30" s="12">
        <v>2247652</v>
      </c>
      <c r="AW30" s="12">
        <v>2247669</v>
      </c>
      <c r="AX30" s="12">
        <v>2372849</v>
      </c>
      <c r="AY30" s="12">
        <v>9089813</v>
      </c>
      <c r="AZ30" s="8" t="s">
        <v>56</v>
      </c>
    </row>
    <row r="31" spans="1:52" s="17" customFormat="1" ht="24.95" customHeight="1" x14ac:dyDescent="0.25">
      <c r="A31" s="8" t="s">
        <v>42</v>
      </c>
      <c r="B31" s="8" t="s">
        <v>43</v>
      </c>
      <c r="C31" s="8" t="s">
        <v>44</v>
      </c>
      <c r="D31" s="10">
        <v>30</v>
      </c>
      <c r="E31" s="11" t="s">
        <v>150</v>
      </c>
      <c r="F31" s="8" t="s">
        <v>46</v>
      </c>
      <c r="G31" s="8" t="s">
        <v>47</v>
      </c>
      <c r="H31" s="8" t="s">
        <v>48</v>
      </c>
      <c r="I31" s="12">
        <v>1955</v>
      </c>
      <c r="J31" s="12">
        <v>1955</v>
      </c>
      <c r="K31" s="8" t="s">
        <v>58</v>
      </c>
      <c r="L31" s="12">
        <v>2</v>
      </c>
      <c r="M31" s="12">
        <v>2</v>
      </c>
      <c r="N31" s="12">
        <v>2</v>
      </c>
      <c r="O31" s="12">
        <v>8</v>
      </c>
      <c r="P31" s="12">
        <v>8</v>
      </c>
      <c r="Q31" s="12">
        <v>27</v>
      </c>
      <c r="R31" s="13">
        <v>387.9</v>
      </c>
      <c r="S31" s="13">
        <v>387.9</v>
      </c>
      <c r="T31" s="13"/>
      <c r="U31" s="13"/>
      <c r="V31" s="13">
        <v>70</v>
      </c>
      <c r="W31" s="14">
        <v>41638</v>
      </c>
      <c r="X31" s="8" t="s">
        <v>151</v>
      </c>
      <c r="Y31" s="14">
        <v>33653</v>
      </c>
      <c r="Z31" s="8" t="s">
        <v>152</v>
      </c>
      <c r="AA31" s="8" t="s">
        <v>153</v>
      </c>
      <c r="AB31" s="8" t="s">
        <v>51</v>
      </c>
      <c r="AC31" s="8" t="s">
        <v>51</v>
      </c>
      <c r="AD31" s="10" t="s">
        <v>154</v>
      </c>
      <c r="AE31" s="14">
        <v>39903</v>
      </c>
      <c r="AF31" s="13">
        <v>1100</v>
      </c>
      <c r="AG31" s="15">
        <v>41715</v>
      </c>
      <c r="AH31" s="8" t="s">
        <v>155</v>
      </c>
      <c r="AI31" s="8" t="s">
        <v>54</v>
      </c>
      <c r="AJ31" s="8" t="s">
        <v>51</v>
      </c>
      <c r="AK31" s="14"/>
      <c r="AL31" s="8" t="s">
        <v>156</v>
      </c>
      <c r="AM31" s="14">
        <v>43830</v>
      </c>
      <c r="AN31" s="14"/>
      <c r="AO31" s="14">
        <v>46022</v>
      </c>
      <c r="AP31" s="8" t="s">
        <v>51</v>
      </c>
      <c r="AQ31" s="8" t="s">
        <v>61</v>
      </c>
      <c r="AR31" s="8" t="s">
        <v>150</v>
      </c>
      <c r="AS31" s="16">
        <v>43543.500659722369</v>
      </c>
      <c r="AT31" s="14"/>
      <c r="AU31" s="8" t="s">
        <v>51</v>
      </c>
      <c r="AV31" s="12">
        <v>2247652</v>
      </c>
      <c r="AW31" s="12">
        <v>2247669</v>
      </c>
      <c r="AX31" s="12">
        <v>2372849</v>
      </c>
      <c r="AY31" s="12">
        <v>7822054</v>
      </c>
      <c r="AZ31" s="8" t="s">
        <v>56</v>
      </c>
    </row>
    <row r="32" spans="1:52" s="17" customFormat="1" ht="24.95" customHeight="1" x14ac:dyDescent="0.25">
      <c r="A32" s="8" t="s">
        <v>42</v>
      </c>
      <c r="B32" s="8" t="s">
        <v>43</v>
      </c>
      <c r="C32" s="8" t="s">
        <v>44</v>
      </c>
      <c r="D32" s="10">
        <v>31</v>
      </c>
      <c r="E32" s="11" t="s">
        <v>157</v>
      </c>
      <c r="F32" s="8" t="s">
        <v>46</v>
      </c>
      <c r="G32" s="8" t="s">
        <v>47</v>
      </c>
      <c r="H32" s="8" t="s">
        <v>48</v>
      </c>
      <c r="I32" s="12">
        <v>1957</v>
      </c>
      <c r="J32" s="12">
        <v>1957</v>
      </c>
      <c r="K32" s="8" t="s">
        <v>58</v>
      </c>
      <c r="L32" s="12">
        <v>1</v>
      </c>
      <c r="M32" s="12">
        <v>1</v>
      </c>
      <c r="N32" s="12">
        <v>1</v>
      </c>
      <c r="O32" s="12">
        <v>4</v>
      </c>
      <c r="P32" s="12">
        <v>4</v>
      </c>
      <c r="Q32" s="12">
        <v>8</v>
      </c>
      <c r="R32" s="13">
        <v>192.7</v>
      </c>
      <c r="S32" s="13">
        <v>192.7</v>
      </c>
      <c r="T32" s="13"/>
      <c r="U32" s="13"/>
      <c r="V32" s="13">
        <v>70</v>
      </c>
      <c r="W32" s="14">
        <v>41638</v>
      </c>
      <c r="X32" s="8" t="s">
        <v>50</v>
      </c>
      <c r="Y32" s="14"/>
      <c r="Z32" s="8" t="s">
        <v>51</v>
      </c>
      <c r="AA32" s="8" t="s">
        <v>51</v>
      </c>
      <c r="AB32" s="8" t="s">
        <v>51</v>
      </c>
      <c r="AC32" s="8" t="s">
        <v>51</v>
      </c>
      <c r="AD32" s="10" t="s">
        <v>158</v>
      </c>
      <c r="AE32" s="14">
        <v>39322</v>
      </c>
      <c r="AF32" s="13">
        <v>1150</v>
      </c>
      <c r="AG32" s="15">
        <v>41715</v>
      </c>
      <c r="AH32" s="8" t="s">
        <v>159</v>
      </c>
      <c r="AI32" s="8" t="s">
        <v>54</v>
      </c>
      <c r="AJ32" s="8" t="s">
        <v>51</v>
      </c>
      <c r="AK32" s="14"/>
      <c r="AL32" s="8" t="s">
        <v>55</v>
      </c>
      <c r="AM32" s="14">
        <v>43830</v>
      </c>
      <c r="AN32" s="14"/>
      <c r="AO32" s="14">
        <v>46022</v>
      </c>
      <c r="AP32" s="8" t="s">
        <v>51</v>
      </c>
      <c r="AQ32" s="8" t="s">
        <v>61</v>
      </c>
      <c r="AR32" s="8" t="s">
        <v>157</v>
      </c>
      <c r="AS32" s="16">
        <v>43543.500659722369</v>
      </c>
      <c r="AT32" s="14"/>
      <c r="AU32" s="8" t="s">
        <v>51</v>
      </c>
      <c r="AV32" s="12">
        <v>2247652</v>
      </c>
      <c r="AW32" s="12">
        <v>2247669</v>
      </c>
      <c r="AX32" s="12">
        <v>2372849</v>
      </c>
      <c r="AY32" s="12">
        <v>7725853</v>
      </c>
      <c r="AZ32" s="8" t="s">
        <v>56</v>
      </c>
    </row>
    <row r="33" spans="1:52" s="17" customFormat="1" ht="24.95" customHeight="1" x14ac:dyDescent="0.25">
      <c r="A33" s="8" t="s">
        <v>42</v>
      </c>
      <c r="B33" s="8" t="s">
        <v>43</v>
      </c>
      <c r="C33" s="8" t="s">
        <v>44</v>
      </c>
      <c r="D33" s="10">
        <v>32</v>
      </c>
      <c r="E33" s="11" t="s">
        <v>160</v>
      </c>
      <c r="F33" s="8" t="s">
        <v>46</v>
      </c>
      <c r="G33" s="8" t="s">
        <v>47</v>
      </c>
      <c r="H33" s="8" t="s">
        <v>48</v>
      </c>
      <c r="I33" s="12">
        <v>1945</v>
      </c>
      <c r="J33" s="12">
        <v>1945</v>
      </c>
      <c r="K33" s="8" t="s">
        <v>58</v>
      </c>
      <c r="L33" s="12">
        <v>3</v>
      </c>
      <c r="M33" s="12">
        <v>3</v>
      </c>
      <c r="N33" s="12">
        <v>2</v>
      </c>
      <c r="O33" s="12">
        <v>17</v>
      </c>
      <c r="P33" s="12">
        <v>17</v>
      </c>
      <c r="Q33" s="12">
        <v>45</v>
      </c>
      <c r="R33" s="13">
        <v>644.29999999999995</v>
      </c>
      <c r="S33" s="13">
        <v>642.1</v>
      </c>
      <c r="T33" s="13"/>
      <c r="U33" s="13"/>
      <c r="V33" s="13"/>
      <c r="W33" s="14"/>
      <c r="X33" s="8" t="s">
        <v>50</v>
      </c>
      <c r="Y33" s="14"/>
      <c r="Z33" s="8" t="s">
        <v>51</v>
      </c>
      <c r="AA33" s="8" t="s">
        <v>51</v>
      </c>
      <c r="AB33" s="8" t="s">
        <v>51</v>
      </c>
      <c r="AC33" s="8" t="s">
        <v>51</v>
      </c>
      <c r="AD33" s="10" t="s">
        <v>161</v>
      </c>
      <c r="AE33" s="14">
        <v>41551</v>
      </c>
      <c r="AF33" s="13">
        <v>1808</v>
      </c>
      <c r="AG33" s="15">
        <v>41718</v>
      </c>
      <c r="AH33" s="8" t="s">
        <v>162</v>
      </c>
      <c r="AI33" s="8" t="s">
        <v>54</v>
      </c>
      <c r="AJ33" s="8" t="s">
        <v>51</v>
      </c>
      <c r="AK33" s="14"/>
      <c r="AL33" s="8" t="s">
        <v>55</v>
      </c>
      <c r="AM33" s="14">
        <v>43830</v>
      </c>
      <c r="AN33" s="14"/>
      <c r="AO33" s="14">
        <v>46022</v>
      </c>
      <c r="AP33" s="8" t="s">
        <v>51</v>
      </c>
      <c r="AQ33" s="8" t="s">
        <v>61</v>
      </c>
      <c r="AR33" s="8" t="s">
        <v>160</v>
      </c>
      <c r="AS33" s="16">
        <v>43543.500659722369</v>
      </c>
      <c r="AT33" s="14"/>
      <c r="AU33" s="8" t="s">
        <v>51</v>
      </c>
      <c r="AV33" s="12">
        <v>2247652</v>
      </c>
      <c r="AW33" s="12">
        <v>2247669</v>
      </c>
      <c r="AX33" s="12">
        <v>2372849</v>
      </c>
      <c r="AY33" s="12">
        <v>8572296</v>
      </c>
      <c r="AZ33" s="8" t="s">
        <v>56</v>
      </c>
    </row>
    <row r="34" spans="1:52" s="17" customFormat="1" ht="24.95" customHeight="1" x14ac:dyDescent="0.25">
      <c r="A34" s="8" t="s">
        <v>42</v>
      </c>
      <c r="B34" s="8" t="s">
        <v>43</v>
      </c>
      <c r="C34" s="8" t="s">
        <v>44</v>
      </c>
      <c r="D34" s="10">
        <v>33</v>
      </c>
      <c r="E34" s="11" t="s">
        <v>163</v>
      </c>
      <c r="F34" s="8" t="s">
        <v>46</v>
      </c>
      <c r="G34" s="8" t="s">
        <v>47</v>
      </c>
      <c r="H34" s="8" t="s">
        <v>48</v>
      </c>
      <c r="I34" s="12">
        <v>1945</v>
      </c>
      <c r="J34" s="12">
        <v>1945</v>
      </c>
      <c r="K34" s="8" t="s">
        <v>58</v>
      </c>
      <c r="L34" s="12">
        <v>2</v>
      </c>
      <c r="M34" s="12">
        <v>2</v>
      </c>
      <c r="N34" s="12">
        <v>2</v>
      </c>
      <c r="O34" s="12">
        <v>5</v>
      </c>
      <c r="P34" s="12">
        <v>5</v>
      </c>
      <c r="Q34" s="12">
        <v>17</v>
      </c>
      <c r="R34" s="13">
        <v>205.6</v>
      </c>
      <c r="S34" s="13">
        <v>193.2</v>
      </c>
      <c r="T34" s="13"/>
      <c r="U34" s="13"/>
      <c r="V34" s="13"/>
      <c r="W34" s="14"/>
      <c r="X34" s="8" t="s">
        <v>50</v>
      </c>
      <c r="Y34" s="14"/>
      <c r="Z34" s="8" t="s">
        <v>51</v>
      </c>
      <c r="AA34" s="8" t="s">
        <v>51</v>
      </c>
      <c r="AB34" s="8" t="s">
        <v>51</v>
      </c>
      <c r="AC34" s="8" t="s">
        <v>51</v>
      </c>
      <c r="AD34" s="10" t="s">
        <v>164</v>
      </c>
      <c r="AE34" s="14">
        <v>42039</v>
      </c>
      <c r="AF34" s="13">
        <v>1984</v>
      </c>
      <c r="AG34" s="15">
        <v>41726</v>
      </c>
      <c r="AH34" s="8" t="s">
        <v>165</v>
      </c>
      <c r="AI34" s="8" t="s">
        <v>54</v>
      </c>
      <c r="AJ34" s="8" t="s">
        <v>51</v>
      </c>
      <c r="AK34" s="14"/>
      <c r="AL34" s="8" t="s">
        <v>55</v>
      </c>
      <c r="AM34" s="14">
        <v>45291</v>
      </c>
      <c r="AN34" s="14"/>
      <c r="AO34" s="14">
        <v>44561</v>
      </c>
      <c r="AP34" s="8" t="s">
        <v>51</v>
      </c>
      <c r="AQ34" s="8" t="s">
        <v>51</v>
      </c>
      <c r="AR34" s="8" t="s">
        <v>163</v>
      </c>
      <c r="AS34" s="16">
        <v>43543.500659722369</v>
      </c>
      <c r="AT34" s="14"/>
      <c r="AU34" s="8" t="s">
        <v>51</v>
      </c>
      <c r="AV34" s="12">
        <v>2247652</v>
      </c>
      <c r="AW34" s="12">
        <v>2247669</v>
      </c>
      <c r="AX34" s="12">
        <v>2372849</v>
      </c>
      <c r="AY34" s="12">
        <v>7688964</v>
      </c>
      <c r="AZ34" s="8" t="s">
        <v>56</v>
      </c>
    </row>
    <row r="35" spans="1:52" s="17" customFormat="1" ht="24.95" customHeight="1" x14ac:dyDescent="0.25">
      <c r="A35" s="8" t="s">
        <v>42</v>
      </c>
      <c r="B35" s="8" t="s">
        <v>43</v>
      </c>
      <c r="C35" s="8" t="s">
        <v>44</v>
      </c>
      <c r="D35" s="10">
        <v>34</v>
      </c>
      <c r="E35" s="11" t="s">
        <v>166</v>
      </c>
      <c r="F35" s="8" t="s">
        <v>46</v>
      </c>
      <c r="G35" s="8" t="s">
        <v>47</v>
      </c>
      <c r="H35" s="8" t="s">
        <v>48</v>
      </c>
      <c r="I35" s="12">
        <v>1945</v>
      </c>
      <c r="J35" s="12">
        <v>1945</v>
      </c>
      <c r="K35" s="8" t="s">
        <v>58</v>
      </c>
      <c r="L35" s="12">
        <v>2</v>
      </c>
      <c r="M35" s="12">
        <v>2</v>
      </c>
      <c r="N35" s="12">
        <v>1</v>
      </c>
      <c r="O35" s="12">
        <v>12</v>
      </c>
      <c r="P35" s="12">
        <v>12</v>
      </c>
      <c r="Q35" s="12">
        <v>30</v>
      </c>
      <c r="R35" s="13">
        <v>556.79999999999995</v>
      </c>
      <c r="S35" s="13">
        <v>427.9</v>
      </c>
      <c r="T35" s="13"/>
      <c r="U35" s="13"/>
      <c r="V35" s="13"/>
      <c r="W35" s="14"/>
      <c r="X35" s="8" t="s">
        <v>50</v>
      </c>
      <c r="Y35" s="8" t="s">
        <v>51</v>
      </c>
      <c r="Z35" s="8" t="s">
        <v>51</v>
      </c>
      <c r="AA35" s="8" t="s">
        <v>51</v>
      </c>
      <c r="AB35" s="8" t="s">
        <v>51</v>
      </c>
      <c r="AC35" s="8" t="s">
        <v>51</v>
      </c>
      <c r="AD35" s="10" t="s">
        <v>167</v>
      </c>
      <c r="AE35" s="14">
        <v>41052</v>
      </c>
      <c r="AF35" s="13">
        <v>1966.9</v>
      </c>
      <c r="AG35" s="15">
        <v>41731</v>
      </c>
      <c r="AH35" s="8" t="s">
        <v>168</v>
      </c>
      <c r="AI35" s="8" t="s">
        <v>54</v>
      </c>
      <c r="AJ35" s="8" t="s">
        <v>51</v>
      </c>
      <c r="AK35" s="14"/>
      <c r="AL35" s="8" t="s">
        <v>55</v>
      </c>
      <c r="AM35" s="14">
        <v>45291</v>
      </c>
      <c r="AN35" s="14"/>
      <c r="AO35" s="14">
        <v>44926</v>
      </c>
      <c r="AP35" s="8" t="s">
        <v>51</v>
      </c>
      <c r="AQ35" s="8" t="s">
        <v>51</v>
      </c>
      <c r="AR35" s="8" t="s">
        <v>166</v>
      </c>
      <c r="AS35" s="16">
        <v>43543.500659722369</v>
      </c>
      <c r="AT35" s="14"/>
      <c r="AU35" s="8" t="s">
        <v>51</v>
      </c>
      <c r="AV35" s="12">
        <v>2247652</v>
      </c>
      <c r="AW35" s="12">
        <v>2247669</v>
      </c>
      <c r="AX35" s="12">
        <v>2372849</v>
      </c>
      <c r="AY35" s="12">
        <v>7693824</v>
      </c>
      <c r="AZ35" s="8" t="s">
        <v>56</v>
      </c>
    </row>
    <row r="36" spans="1:52" s="17" customFormat="1" ht="24.95" customHeight="1" x14ac:dyDescent="0.25">
      <c r="A36" s="8" t="s">
        <v>42</v>
      </c>
      <c r="B36" s="8" t="s">
        <v>43</v>
      </c>
      <c r="C36" s="8" t="s">
        <v>44</v>
      </c>
      <c r="D36" s="10">
        <v>35</v>
      </c>
      <c r="E36" s="11" t="s">
        <v>169</v>
      </c>
      <c r="F36" s="8" t="s">
        <v>46</v>
      </c>
      <c r="G36" s="8" t="s">
        <v>47</v>
      </c>
      <c r="H36" s="8" t="s">
        <v>48</v>
      </c>
      <c r="I36" s="12">
        <v>1945</v>
      </c>
      <c r="J36" s="12">
        <v>1945</v>
      </c>
      <c r="K36" s="8" t="s">
        <v>58</v>
      </c>
      <c r="L36" s="12">
        <v>3</v>
      </c>
      <c r="M36" s="12">
        <v>3</v>
      </c>
      <c r="N36" s="12">
        <v>1</v>
      </c>
      <c r="O36" s="12">
        <v>4</v>
      </c>
      <c r="P36" s="12">
        <v>4</v>
      </c>
      <c r="Q36" s="12">
        <v>15</v>
      </c>
      <c r="R36" s="13">
        <v>269.39999999999998</v>
      </c>
      <c r="S36" s="13">
        <v>159.4</v>
      </c>
      <c r="T36" s="13"/>
      <c r="U36" s="13"/>
      <c r="V36" s="13">
        <v>70</v>
      </c>
      <c r="W36" s="14">
        <v>41740</v>
      </c>
      <c r="X36" s="8" t="s">
        <v>50</v>
      </c>
      <c r="Y36" s="14"/>
      <c r="Z36" s="8" t="s">
        <v>51</v>
      </c>
      <c r="AA36" s="8" t="s">
        <v>51</v>
      </c>
      <c r="AB36" s="8" t="s">
        <v>51</v>
      </c>
      <c r="AC36" s="8" t="s">
        <v>51</v>
      </c>
      <c r="AD36" s="10" t="s">
        <v>170</v>
      </c>
      <c r="AE36" s="14">
        <v>39840</v>
      </c>
      <c r="AF36" s="13">
        <v>659</v>
      </c>
      <c r="AG36" s="15">
        <v>41780</v>
      </c>
      <c r="AH36" s="8" t="s">
        <v>171</v>
      </c>
      <c r="AI36" s="8" t="s">
        <v>54</v>
      </c>
      <c r="AJ36" s="8" t="s">
        <v>51</v>
      </c>
      <c r="AK36" s="14"/>
      <c r="AL36" s="8" t="s">
        <v>55</v>
      </c>
      <c r="AM36" s="14">
        <v>45291</v>
      </c>
      <c r="AN36" s="14"/>
      <c r="AO36" s="14">
        <v>46022</v>
      </c>
      <c r="AP36" s="8" t="s">
        <v>51</v>
      </c>
      <c r="AQ36" s="8" t="s">
        <v>61</v>
      </c>
      <c r="AR36" s="8" t="s">
        <v>169</v>
      </c>
      <c r="AS36" s="16">
        <v>43543.500659722369</v>
      </c>
      <c r="AT36" s="14"/>
      <c r="AU36" s="8" t="s">
        <v>51</v>
      </c>
      <c r="AV36" s="12">
        <v>2247652</v>
      </c>
      <c r="AW36" s="12">
        <v>2247669</v>
      </c>
      <c r="AX36" s="12">
        <v>2372849</v>
      </c>
      <c r="AY36" s="12">
        <v>7746633</v>
      </c>
      <c r="AZ36" s="8" t="s">
        <v>56</v>
      </c>
    </row>
    <row r="37" spans="1:52" s="17" customFormat="1" ht="24.95" customHeight="1" x14ac:dyDescent="0.25">
      <c r="A37" s="8" t="s">
        <v>42</v>
      </c>
      <c r="B37" s="8" t="s">
        <v>43</v>
      </c>
      <c r="C37" s="8" t="s">
        <v>44</v>
      </c>
      <c r="D37" s="10">
        <v>37</v>
      </c>
      <c r="E37" s="11" t="s">
        <v>172</v>
      </c>
      <c r="F37" s="8" t="s">
        <v>46</v>
      </c>
      <c r="G37" s="8" t="s">
        <v>47</v>
      </c>
      <c r="H37" s="8" t="s">
        <v>48</v>
      </c>
      <c r="I37" s="12">
        <v>1945</v>
      </c>
      <c r="J37" s="12">
        <v>1945</v>
      </c>
      <c r="K37" s="8" t="s">
        <v>97</v>
      </c>
      <c r="L37" s="12">
        <v>2</v>
      </c>
      <c r="M37" s="12">
        <v>2</v>
      </c>
      <c r="N37" s="12">
        <v>2</v>
      </c>
      <c r="O37" s="12">
        <v>6</v>
      </c>
      <c r="P37" s="12">
        <v>6</v>
      </c>
      <c r="Q37" s="12">
        <v>13</v>
      </c>
      <c r="R37" s="13">
        <v>261.89999999999998</v>
      </c>
      <c r="S37" s="13">
        <v>261.89999999999998</v>
      </c>
      <c r="T37" s="13"/>
      <c r="U37" s="13"/>
      <c r="V37" s="13"/>
      <c r="W37" s="14"/>
      <c r="X37" s="8" t="s">
        <v>50</v>
      </c>
      <c r="Y37" s="14"/>
      <c r="Z37" s="8" t="s">
        <v>51</v>
      </c>
      <c r="AA37" s="8" t="s">
        <v>51</v>
      </c>
      <c r="AB37" s="8" t="s">
        <v>51</v>
      </c>
      <c r="AC37" s="8" t="s">
        <v>51</v>
      </c>
      <c r="AD37" s="10" t="s">
        <v>173</v>
      </c>
      <c r="AE37" s="14">
        <v>41880</v>
      </c>
      <c r="AF37" s="13">
        <v>1552</v>
      </c>
      <c r="AG37" s="15">
        <v>41800</v>
      </c>
      <c r="AH37" s="8" t="s">
        <v>174</v>
      </c>
      <c r="AI37" s="8" t="s">
        <v>54</v>
      </c>
      <c r="AJ37" s="8" t="s">
        <v>51</v>
      </c>
      <c r="AK37" s="14"/>
      <c r="AL37" s="8" t="s">
        <v>55</v>
      </c>
      <c r="AM37" s="14">
        <v>45291</v>
      </c>
      <c r="AN37" s="14"/>
      <c r="AO37" s="14">
        <v>46022</v>
      </c>
      <c r="AP37" s="8" t="s">
        <v>51</v>
      </c>
      <c r="AQ37" s="8" t="s">
        <v>61</v>
      </c>
      <c r="AR37" s="8" t="s">
        <v>172</v>
      </c>
      <c r="AS37" s="16">
        <v>43543.500659722369</v>
      </c>
      <c r="AT37" s="14"/>
      <c r="AU37" s="8" t="s">
        <v>51</v>
      </c>
      <c r="AV37" s="12">
        <v>2247652</v>
      </c>
      <c r="AW37" s="12">
        <v>2247669</v>
      </c>
      <c r="AX37" s="12">
        <v>2372849</v>
      </c>
      <c r="AY37" s="12">
        <v>7714109</v>
      </c>
      <c r="AZ37" s="8" t="s">
        <v>56</v>
      </c>
    </row>
    <row r="38" spans="1:52" s="17" customFormat="1" ht="24.95" customHeight="1" x14ac:dyDescent="0.25">
      <c r="A38" s="8" t="s">
        <v>42</v>
      </c>
      <c r="B38" s="8" t="s">
        <v>43</v>
      </c>
      <c r="C38" s="8" t="s">
        <v>44</v>
      </c>
      <c r="D38" s="10">
        <v>38</v>
      </c>
      <c r="E38" s="11" t="s">
        <v>175</v>
      </c>
      <c r="F38" s="8" t="s">
        <v>46</v>
      </c>
      <c r="G38" s="8" t="s">
        <v>47</v>
      </c>
      <c r="H38" s="8" t="s">
        <v>48</v>
      </c>
      <c r="I38" s="12">
        <v>1945</v>
      </c>
      <c r="J38" s="12">
        <v>1945</v>
      </c>
      <c r="K38" s="8" t="s">
        <v>58</v>
      </c>
      <c r="L38" s="12">
        <v>1</v>
      </c>
      <c r="M38" s="12">
        <v>1</v>
      </c>
      <c r="N38" s="12">
        <v>1</v>
      </c>
      <c r="O38" s="12">
        <v>3</v>
      </c>
      <c r="P38" s="12">
        <v>3</v>
      </c>
      <c r="Q38" s="12">
        <v>10</v>
      </c>
      <c r="R38" s="13">
        <v>79.2</v>
      </c>
      <c r="S38" s="13">
        <v>79.2</v>
      </c>
      <c r="T38" s="13"/>
      <c r="U38" s="13"/>
      <c r="V38" s="13"/>
      <c r="W38" s="14"/>
      <c r="X38" s="8" t="s">
        <v>50</v>
      </c>
      <c r="Y38" s="14"/>
      <c r="Z38" s="8" t="s">
        <v>51</v>
      </c>
      <c r="AA38" s="8" t="s">
        <v>51</v>
      </c>
      <c r="AB38" s="8" t="s">
        <v>51</v>
      </c>
      <c r="AC38" s="8" t="s">
        <v>51</v>
      </c>
      <c r="AD38" s="10" t="s">
        <v>176</v>
      </c>
      <c r="AE38" s="14">
        <v>41880</v>
      </c>
      <c r="AF38" s="13">
        <v>1684</v>
      </c>
      <c r="AG38" s="15">
        <v>41800</v>
      </c>
      <c r="AH38" s="8" t="s">
        <v>177</v>
      </c>
      <c r="AI38" s="8" t="s">
        <v>54</v>
      </c>
      <c r="AJ38" s="8" t="s">
        <v>51</v>
      </c>
      <c r="AK38" s="14"/>
      <c r="AL38" s="8" t="s">
        <v>55</v>
      </c>
      <c r="AM38" s="14">
        <v>45291</v>
      </c>
      <c r="AN38" s="14"/>
      <c r="AO38" s="14">
        <v>46022</v>
      </c>
      <c r="AP38" s="8" t="s">
        <v>51</v>
      </c>
      <c r="AQ38" s="8" t="s">
        <v>61</v>
      </c>
      <c r="AR38" s="8" t="s">
        <v>175</v>
      </c>
      <c r="AS38" s="16">
        <v>43543.500659722369</v>
      </c>
      <c r="AT38" s="14"/>
      <c r="AU38" s="8" t="s">
        <v>51</v>
      </c>
      <c r="AV38" s="12">
        <v>2247652</v>
      </c>
      <c r="AW38" s="12">
        <v>2247669</v>
      </c>
      <c r="AX38" s="12">
        <v>2372849</v>
      </c>
      <c r="AY38" s="12">
        <v>7852769</v>
      </c>
      <c r="AZ38" s="8" t="s">
        <v>56</v>
      </c>
    </row>
    <row r="39" spans="1:52" s="17" customFormat="1" ht="24.95" customHeight="1" x14ac:dyDescent="0.25">
      <c r="A39" s="8" t="s">
        <v>42</v>
      </c>
      <c r="B39" s="8" t="s">
        <v>43</v>
      </c>
      <c r="C39" s="8" t="s">
        <v>44</v>
      </c>
      <c r="D39" s="10">
        <v>39</v>
      </c>
      <c r="E39" s="11" t="s">
        <v>178</v>
      </c>
      <c r="F39" s="8" t="s">
        <v>46</v>
      </c>
      <c r="G39" s="8" t="s">
        <v>47</v>
      </c>
      <c r="H39" s="8" t="s">
        <v>48</v>
      </c>
      <c r="I39" s="12">
        <v>1945</v>
      </c>
      <c r="J39" s="12">
        <v>1945</v>
      </c>
      <c r="K39" s="8" t="s">
        <v>58</v>
      </c>
      <c r="L39" s="12">
        <v>1</v>
      </c>
      <c r="M39" s="12">
        <v>1</v>
      </c>
      <c r="N39" s="12">
        <v>1</v>
      </c>
      <c r="O39" s="12">
        <v>2</v>
      </c>
      <c r="P39" s="12">
        <v>2</v>
      </c>
      <c r="Q39" s="12">
        <v>5</v>
      </c>
      <c r="R39" s="13">
        <v>101.5</v>
      </c>
      <c r="S39" s="13">
        <v>101.5</v>
      </c>
      <c r="T39" s="13"/>
      <c r="U39" s="13"/>
      <c r="V39" s="13"/>
      <c r="W39" s="14"/>
      <c r="X39" s="8" t="s">
        <v>50</v>
      </c>
      <c r="Y39" s="14"/>
      <c r="Z39" s="8" t="s">
        <v>51</v>
      </c>
      <c r="AA39" s="8" t="s">
        <v>51</v>
      </c>
      <c r="AB39" s="8" t="s">
        <v>51</v>
      </c>
      <c r="AC39" s="8" t="s">
        <v>51</v>
      </c>
      <c r="AD39" s="10" t="s">
        <v>179</v>
      </c>
      <c r="AE39" s="14">
        <v>41880</v>
      </c>
      <c r="AF39" s="13">
        <v>1528</v>
      </c>
      <c r="AG39" s="15">
        <v>41800</v>
      </c>
      <c r="AH39" s="8" t="s">
        <v>180</v>
      </c>
      <c r="AI39" s="8" t="s">
        <v>54</v>
      </c>
      <c r="AJ39" s="8" t="s">
        <v>51</v>
      </c>
      <c r="AK39" s="14"/>
      <c r="AL39" s="8" t="s">
        <v>55</v>
      </c>
      <c r="AM39" s="14">
        <v>45291</v>
      </c>
      <c r="AN39" s="14"/>
      <c r="AO39" s="14">
        <v>46022</v>
      </c>
      <c r="AP39" s="8" t="s">
        <v>51</v>
      </c>
      <c r="AQ39" s="8" t="s">
        <v>61</v>
      </c>
      <c r="AR39" s="8" t="s">
        <v>178</v>
      </c>
      <c r="AS39" s="16">
        <v>43543.500659722369</v>
      </c>
      <c r="AT39" s="14"/>
      <c r="AU39" s="8" t="s">
        <v>51</v>
      </c>
      <c r="AV39" s="12">
        <v>2247652</v>
      </c>
      <c r="AW39" s="12">
        <v>2247669</v>
      </c>
      <c r="AX39" s="12">
        <v>2372849</v>
      </c>
      <c r="AY39" s="12">
        <v>8243289</v>
      </c>
      <c r="AZ39" s="8" t="s">
        <v>56</v>
      </c>
    </row>
    <row r="40" spans="1:52" s="17" customFormat="1" ht="24.95" customHeight="1" x14ac:dyDescent="0.25">
      <c r="A40" s="8" t="s">
        <v>42</v>
      </c>
      <c r="B40" s="8" t="s">
        <v>43</v>
      </c>
      <c r="C40" s="8" t="s">
        <v>44</v>
      </c>
      <c r="D40" s="10">
        <v>40</v>
      </c>
      <c r="E40" s="11" t="s">
        <v>181</v>
      </c>
      <c r="F40" s="8" t="s">
        <v>46</v>
      </c>
      <c r="G40" s="8" t="s">
        <v>47</v>
      </c>
      <c r="H40" s="8" t="s">
        <v>48</v>
      </c>
      <c r="I40" s="12">
        <v>1945</v>
      </c>
      <c r="J40" s="12">
        <v>1945</v>
      </c>
      <c r="K40" s="8" t="s">
        <v>49</v>
      </c>
      <c r="L40" s="12">
        <v>2</v>
      </c>
      <c r="M40" s="12">
        <v>2</v>
      </c>
      <c r="N40" s="12">
        <v>1</v>
      </c>
      <c r="O40" s="12">
        <v>15</v>
      </c>
      <c r="P40" s="12">
        <v>15</v>
      </c>
      <c r="Q40" s="12">
        <v>27</v>
      </c>
      <c r="R40" s="13">
        <v>590.9</v>
      </c>
      <c r="S40" s="13">
        <v>455</v>
      </c>
      <c r="T40" s="13"/>
      <c r="U40" s="13"/>
      <c r="V40" s="13"/>
      <c r="W40" s="14"/>
      <c r="X40" s="8" t="s">
        <v>50</v>
      </c>
      <c r="Y40" s="14"/>
      <c r="Z40" s="8" t="s">
        <v>51</v>
      </c>
      <c r="AA40" s="8" t="s">
        <v>51</v>
      </c>
      <c r="AB40" s="8" t="s">
        <v>51</v>
      </c>
      <c r="AC40" s="8" t="s">
        <v>51</v>
      </c>
      <c r="AD40" s="10" t="s">
        <v>182</v>
      </c>
      <c r="AE40" s="14">
        <v>41880</v>
      </c>
      <c r="AF40" s="13">
        <v>1130</v>
      </c>
      <c r="AG40" s="15">
        <v>41800</v>
      </c>
      <c r="AH40" s="8" t="s">
        <v>183</v>
      </c>
      <c r="AI40" s="8" t="s">
        <v>54</v>
      </c>
      <c r="AJ40" s="8" t="s">
        <v>51</v>
      </c>
      <c r="AK40" s="14"/>
      <c r="AL40" s="8" t="s">
        <v>55</v>
      </c>
      <c r="AM40" s="14">
        <v>45291</v>
      </c>
      <c r="AN40" s="14"/>
      <c r="AO40" s="14">
        <v>44926</v>
      </c>
      <c r="AP40" s="8" t="s">
        <v>51</v>
      </c>
      <c r="AQ40" s="8" t="s">
        <v>51</v>
      </c>
      <c r="AR40" s="8" t="s">
        <v>181</v>
      </c>
      <c r="AS40" s="16">
        <v>43543.500659722369</v>
      </c>
      <c r="AT40" s="14"/>
      <c r="AU40" s="8" t="s">
        <v>51</v>
      </c>
      <c r="AV40" s="12">
        <v>2247652</v>
      </c>
      <c r="AW40" s="12">
        <v>2247669</v>
      </c>
      <c r="AX40" s="12">
        <v>2372849</v>
      </c>
      <c r="AY40" s="12">
        <v>8066107</v>
      </c>
      <c r="AZ40" s="8" t="s">
        <v>56</v>
      </c>
    </row>
    <row r="41" spans="1:52" s="17" customFormat="1" ht="24.95" customHeight="1" x14ac:dyDescent="0.25">
      <c r="A41" s="8" t="s">
        <v>42</v>
      </c>
      <c r="B41" s="8" t="s">
        <v>43</v>
      </c>
      <c r="C41" s="8" t="s">
        <v>44</v>
      </c>
      <c r="D41" s="10">
        <v>41</v>
      </c>
      <c r="E41" s="11" t="s">
        <v>184</v>
      </c>
      <c r="F41" s="8" t="s">
        <v>46</v>
      </c>
      <c r="G41" s="8" t="s">
        <v>47</v>
      </c>
      <c r="H41" s="8" t="s">
        <v>48</v>
      </c>
      <c r="I41" s="12">
        <v>1959</v>
      </c>
      <c r="J41" s="12">
        <v>1959</v>
      </c>
      <c r="K41" s="8" t="s">
        <v>58</v>
      </c>
      <c r="L41" s="12">
        <v>2</v>
      </c>
      <c r="M41" s="12">
        <v>2</v>
      </c>
      <c r="N41" s="12">
        <v>1</v>
      </c>
      <c r="O41" s="12">
        <v>8</v>
      </c>
      <c r="P41" s="12">
        <v>8</v>
      </c>
      <c r="Q41" s="12">
        <v>25</v>
      </c>
      <c r="R41" s="13">
        <v>299.10000000000002</v>
      </c>
      <c r="S41" s="13">
        <v>277.10000000000002</v>
      </c>
      <c r="T41" s="13"/>
      <c r="U41" s="13"/>
      <c r="V41" s="13"/>
      <c r="W41" s="14"/>
      <c r="X41" s="8" t="s">
        <v>50</v>
      </c>
      <c r="Y41" s="8" t="s">
        <v>51</v>
      </c>
      <c r="Z41" s="8" t="s">
        <v>51</v>
      </c>
      <c r="AA41" s="8" t="s">
        <v>51</v>
      </c>
      <c r="AB41" s="8" t="s">
        <v>51</v>
      </c>
      <c r="AC41" s="8" t="s">
        <v>51</v>
      </c>
      <c r="AD41" s="10" t="s">
        <v>185</v>
      </c>
      <c r="AE41" s="14">
        <v>40612</v>
      </c>
      <c r="AF41" s="13">
        <v>2275</v>
      </c>
      <c r="AG41" s="15">
        <v>41809</v>
      </c>
      <c r="AH41" s="8" t="s">
        <v>186</v>
      </c>
      <c r="AI41" s="8" t="s">
        <v>54</v>
      </c>
      <c r="AJ41" s="8" t="s">
        <v>51</v>
      </c>
      <c r="AK41" s="8" t="s">
        <v>51</v>
      </c>
      <c r="AL41" s="8" t="s">
        <v>55</v>
      </c>
      <c r="AM41" s="14">
        <v>45291</v>
      </c>
      <c r="AN41" s="14"/>
      <c r="AO41" s="14">
        <v>44561</v>
      </c>
      <c r="AP41" s="8" t="s">
        <v>51</v>
      </c>
      <c r="AQ41" s="8" t="s">
        <v>66</v>
      </c>
      <c r="AR41" s="8" t="s">
        <v>184</v>
      </c>
      <c r="AS41" s="16">
        <v>43543.500659722369</v>
      </c>
      <c r="AT41" s="14"/>
      <c r="AU41" s="8" t="s">
        <v>51</v>
      </c>
      <c r="AV41" s="12">
        <v>2247652</v>
      </c>
      <c r="AW41" s="12">
        <v>2247669</v>
      </c>
      <c r="AX41" s="12">
        <v>2372849</v>
      </c>
      <c r="AY41" s="12">
        <v>8223049</v>
      </c>
      <c r="AZ41" s="8" t="s">
        <v>56</v>
      </c>
    </row>
    <row r="42" spans="1:52" s="17" customFormat="1" ht="24.95" customHeight="1" x14ac:dyDescent="0.25">
      <c r="A42" s="8" t="s">
        <v>42</v>
      </c>
      <c r="B42" s="8" t="s">
        <v>43</v>
      </c>
      <c r="C42" s="8" t="s">
        <v>44</v>
      </c>
      <c r="D42" s="10">
        <v>42</v>
      </c>
      <c r="E42" s="11" t="s">
        <v>187</v>
      </c>
      <c r="F42" s="8" t="s">
        <v>46</v>
      </c>
      <c r="G42" s="8" t="s">
        <v>47</v>
      </c>
      <c r="H42" s="8" t="s">
        <v>48</v>
      </c>
      <c r="I42" s="12">
        <v>1945</v>
      </c>
      <c r="J42" s="12">
        <v>1945</v>
      </c>
      <c r="K42" s="8" t="s">
        <v>188</v>
      </c>
      <c r="L42" s="12">
        <v>3</v>
      </c>
      <c r="M42" s="12">
        <v>3</v>
      </c>
      <c r="N42" s="12">
        <v>2</v>
      </c>
      <c r="O42" s="12">
        <v>19</v>
      </c>
      <c r="P42" s="12">
        <v>19</v>
      </c>
      <c r="Q42" s="12">
        <v>46</v>
      </c>
      <c r="R42" s="13">
        <v>701.6</v>
      </c>
      <c r="S42" s="13">
        <v>701.6</v>
      </c>
      <c r="T42" s="13"/>
      <c r="U42" s="13"/>
      <c r="V42" s="13">
        <v>70</v>
      </c>
      <c r="W42" s="14">
        <v>41789</v>
      </c>
      <c r="X42" s="8" t="s">
        <v>50</v>
      </c>
      <c r="Y42" s="8" t="s">
        <v>51</v>
      </c>
      <c r="Z42" s="8" t="s">
        <v>51</v>
      </c>
      <c r="AA42" s="8" t="s">
        <v>51</v>
      </c>
      <c r="AB42" s="8" t="s">
        <v>51</v>
      </c>
      <c r="AC42" s="8" t="s">
        <v>51</v>
      </c>
      <c r="AD42" s="10" t="s">
        <v>189</v>
      </c>
      <c r="AE42" s="14">
        <v>40617</v>
      </c>
      <c r="AF42" s="13">
        <v>1350</v>
      </c>
      <c r="AG42" s="15">
        <v>41809</v>
      </c>
      <c r="AH42" s="8" t="s">
        <v>190</v>
      </c>
      <c r="AI42" s="8" t="s">
        <v>54</v>
      </c>
      <c r="AJ42" s="8" t="s">
        <v>51</v>
      </c>
      <c r="AK42" s="14"/>
      <c r="AL42" s="8" t="s">
        <v>55</v>
      </c>
      <c r="AM42" s="14">
        <v>45291</v>
      </c>
      <c r="AN42" s="14"/>
      <c r="AO42" s="14">
        <v>45291</v>
      </c>
      <c r="AP42" s="8" t="s">
        <v>51</v>
      </c>
      <c r="AQ42" s="8" t="s">
        <v>51</v>
      </c>
      <c r="AR42" s="8" t="s">
        <v>187</v>
      </c>
      <c r="AS42" s="16">
        <v>43543.500659722369</v>
      </c>
      <c r="AT42" s="14"/>
      <c r="AU42" s="8" t="s">
        <v>51</v>
      </c>
      <c r="AV42" s="12">
        <v>2247652</v>
      </c>
      <c r="AW42" s="12">
        <v>2247669</v>
      </c>
      <c r="AX42" s="12">
        <v>2372849</v>
      </c>
      <c r="AY42" s="12">
        <v>8065284</v>
      </c>
      <c r="AZ42" s="8" t="s">
        <v>56</v>
      </c>
    </row>
    <row r="43" spans="1:52" s="17" customFormat="1" ht="24.95" customHeight="1" x14ac:dyDescent="0.25">
      <c r="A43" s="8" t="s">
        <v>42</v>
      </c>
      <c r="B43" s="8" t="s">
        <v>43</v>
      </c>
      <c r="C43" s="8" t="s">
        <v>44</v>
      </c>
      <c r="D43" s="10">
        <v>43</v>
      </c>
      <c r="E43" s="11" t="s">
        <v>191</v>
      </c>
      <c r="F43" s="8" t="s">
        <v>46</v>
      </c>
      <c r="G43" s="8" t="s">
        <v>47</v>
      </c>
      <c r="H43" s="8" t="s">
        <v>48</v>
      </c>
      <c r="I43" s="12">
        <v>1945</v>
      </c>
      <c r="J43" s="12">
        <v>1945</v>
      </c>
      <c r="K43" s="8" t="s">
        <v>192</v>
      </c>
      <c r="L43" s="12">
        <v>3</v>
      </c>
      <c r="M43" s="12">
        <v>3</v>
      </c>
      <c r="N43" s="12">
        <v>2</v>
      </c>
      <c r="O43" s="12">
        <v>18</v>
      </c>
      <c r="P43" s="12">
        <v>18</v>
      </c>
      <c r="Q43" s="12">
        <v>43</v>
      </c>
      <c r="R43" s="13">
        <v>714.8</v>
      </c>
      <c r="S43" s="13">
        <v>714.8</v>
      </c>
      <c r="T43" s="13"/>
      <c r="U43" s="13"/>
      <c r="V43" s="13"/>
      <c r="W43" s="14"/>
      <c r="X43" s="8" t="s">
        <v>50</v>
      </c>
      <c r="Y43" s="8" t="s">
        <v>51</v>
      </c>
      <c r="Z43" s="8" t="s">
        <v>51</v>
      </c>
      <c r="AA43" s="8" t="s">
        <v>51</v>
      </c>
      <c r="AB43" s="8" t="s">
        <v>51</v>
      </c>
      <c r="AC43" s="8" t="s">
        <v>51</v>
      </c>
      <c r="AD43" s="10" t="s">
        <v>193</v>
      </c>
      <c r="AE43" s="14">
        <v>41878</v>
      </c>
      <c r="AF43" s="13">
        <v>781</v>
      </c>
      <c r="AG43" s="15">
        <v>41809</v>
      </c>
      <c r="AH43" s="8" t="s">
        <v>194</v>
      </c>
      <c r="AI43" s="8" t="s">
        <v>54</v>
      </c>
      <c r="AJ43" s="8" t="s">
        <v>51</v>
      </c>
      <c r="AK43" s="14"/>
      <c r="AL43" s="8" t="s">
        <v>55</v>
      </c>
      <c r="AM43" s="14">
        <v>45291</v>
      </c>
      <c r="AN43" s="14"/>
      <c r="AO43" s="14">
        <v>46022</v>
      </c>
      <c r="AP43" s="8" t="s">
        <v>51</v>
      </c>
      <c r="AQ43" s="8" t="s">
        <v>61</v>
      </c>
      <c r="AR43" s="8" t="s">
        <v>191</v>
      </c>
      <c r="AS43" s="16">
        <v>43543.500659722369</v>
      </c>
      <c r="AT43" s="14"/>
      <c r="AU43" s="8" t="s">
        <v>51</v>
      </c>
      <c r="AV43" s="12">
        <v>2247652</v>
      </c>
      <c r="AW43" s="12">
        <v>2247669</v>
      </c>
      <c r="AX43" s="12">
        <v>2372849</v>
      </c>
      <c r="AY43" s="12">
        <v>8065296</v>
      </c>
      <c r="AZ43" s="8" t="s">
        <v>56</v>
      </c>
    </row>
    <row r="44" spans="1:52" s="17" customFormat="1" ht="24.95" customHeight="1" x14ac:dyDescent="0.25">
      <c r="A44" s="8" t="s">
        <v>42</v>
      </c>
      <c r="B44" s="8" t="s">
        <v>43</v>
      </c>
      <c r="C44" s="8" t="s">
        <v>44</v>
      </c>
      <c r="D44" s="10">
        <v>44</v>
      </c>
      <c r="E44" s="11" t="s">
        <v>195</v>
      </c>
      <c r="F44" s="8" t="s">
        <v>46</v>
      </c>
      <c r="G44" s="8" t="s">
        <v>47</v>
      </c>
      <c r="H44" s="8" t="s">
        <v>48</v>
      </c>
      <c r="I44" s="12">
        <v>1954</v>
      </c>
      <c r="J44" s="12">
        <v>1954</v>
      </c>
      <c r="K44" s="8" t="s">
        <v>196</v>
      </c>
      <c r="L44" s="12">
        <v>1</v>
      </c>
      <c r="M44" s="12">
        <v>1</v>
      </c>
      <c r="N44" s="12">
        <v>2</v>
      </c>
      <c r="O44" s="12">
        <v>3</v>
      </c>
      <c r="P44" s="12">
        <v>3</v>
      </c>
      <c r="Q44" s="12">
        <v>4</v>
      </c>
      <c r="R44" s="13">
        <v>80</v>
      </c>
      <c r="S44" s="13">
        <v>80</v>
      </c>
      <c r="T44" s="13"/>
      <c r="U44" s="13"/>
      <c r="V44" s="13">
        <v>70</v>
      </c>
      <c r="W44" s="14">
        <v>41789</v>
      </c>
      <c r="X44" s="8" t="s">
        <v>50</v>
      </c>
      <c r="Y44" s="8" t="s">
        <v>51</v>
      </c>
      <c r="Z44" s="8" t="s">
        <v>51</v>
      </c>
      <c r="AA44" s="8" t="s">
        <v>51</v>
      </c>
      <c r="AB44" s="8" t="s">
        <v>51</v>
      </c>
      <c r="AC44" s="8" t="s">
        <v>51</v>
      </c>
      <c r="AD44" s="10" t="s">
        <v>197</v>
      </c>
      <c r="AE44" s="14">
        <v>41722</v>
      </c>
      <c r="AF44" s="13">
        <v>2914</v>
      </c>
      <c r="AG44" s="15">
        <v>41809</v>
      </c>
      <c r="AH44" s="8" t="s">
        <v>198</v>
      </c>
      <c r="AI44" s="8" t="s">
        <v>54</v>
      </c>
      <c r="AJ44" s="8" t="s">
        <v>51</v>
      </c>
      <c r="AK44" s="14"/>
      <c r="AL44" s="8" t="s">
        <v>55</v>
      </c>
      <c r="AM44" s="14">
        <v>45291</v>
      </c>
      <c r="AN44" s="14"/>
      <c r="AO44" s="14">
        <v>46022</v>
      </c>
      <c r="AP44" s="8" t="s">
        <v>51</v>
      </c>
      <c r="AQ44" s="8" t="s">
        <v>61</v>
      </c>
      <c r="AR44" s="8" t="s">
        <v>195</v>
      </c>
      <c r="AS44" s="16">
        <v>43543.500659722369</v>
      </c>
      <c r="AT44" s="14"/>
      <c r="AU44" s="8" t="s">
        <v>51</v>
      </c>
      <c r="AV44" s="12">
        <v>2247652</v>
      </c>
      <c r="AW44" s="12">
        <v>2247669</v>
      </c>
      <c r="AX44" s="12">
        <v>2372849</v>
      </c>
      <c r="AY44" s="12">
        <v>7751135</v>
      </c>
      <c r="AZ44" s="8" t="s">
        <v>56</v>
      </c>
    </row>
    <row r="45" spans="1:52" s="17" customFormat="1" ht="24.95" customHeight="1" x14ac:dyDescent="0.25">
      <c r="A45" s="8" t="s">
        <v>42</v>
      </c>
      <c r="B45" s="8" t="s">
        <v>43</v>
      </c>
      <c r="C45" s="8" t="s">
        <v>44</v>
      </c>
      <c r="D45" s="10">
        <v>45</v>
      </c>
      <c r="E45" s="11" t="s">
        <v>199</v>
      </c>
      <c r="F45" s="8" t="s">
        <v>46</v>
      </c>
      <c r="G45" s="8" t="s">
        <v>47</v>
      </c>
      <c r="H45" s="8" t="s">
        <v>48</v>
      </c>
      <c r="I45" s="12">
        <v>1945</v>
      </c>
      <c r="J45" s="12">
        <v>1945</v>
      </c>
      <c r="K45" s="8" t="s">
        <v>58</v>
      </c>
      <c r="L45" s="12">
        <v>3</v>
      </c>
      <c r="M45" s="12">
        <v>3</v>
      </c>
      <c r="N45" s="12">
        <v>1</v>
      </c>
      <c r="O45" s="12">
        <v>6</v>
      </c>
      <c r="P45" s="12">
        <v>6</v>
      </c>
      <c r="Q45" s="12">
        <v>22</v>
      </c>
      <c r="R45" s="13">
        <v>243.7</v>
      </c>
      <c r="S45" s="13">
        <v>243.7</v>
      </c>
      <c r="T45" s="13"/>
      <c r="U45" s="13"/>
      <c r="V45" s="13"/>
      <c r="W45" s="14"/>
      <c r="X45" s="8" t="s">
        <v>50</v>
      </c>
      <c r="Y45" s="14"/>
      <c r="Z45" s="8" t="s">
        <v>51</v>
      </c>
      <c r="AA45" s="8" t="s">
        <v>51</v>
      </c>
      <c r="AB45" s="8" t="s">
        <v>51</v>
      </c>
      <c r="AC45" s="8" t="s">
        <v>51</v>
      </c>
      <c r="AD45" s="10" t="s">
        <v>200</v>
      </c>
      <c r="AE45" s="14">
        <v>41764</v>
      </c>
      <c r="AF45" s="13">
        <v>613</v>
      </c>
      <c r="AG45" s="15">
        <v>41809</v>
      </c>
      <c r="AH45" s="8" t="s">
        <v>201</v>
      </c>
      <c r="AI45" s="8" t="s">
        <v>54</v>
      </c>
      <c r="AJ45" s="8" t="s">
        <v>51</v>
      </c>
      <c r="AK45" s="14"/>
      <c r="AL45" s="8" t="s">
        <v>55</v>
      </c>
      <c r="AM45" s="14">
        <v>45291</v>
      </c>
      <c r="AN45" s="14"/>
      <c r="AO45" s="14">
        <v>46022</v>
      </c>
      <c r="AP45" s="8" t="s">
        <v>51</v>
      </c>
      <c r="AQ45" s="8" t="s">
        <v>61</v>
      </c>
      <c r="AR45" s="8" t="s">
        <v>199</v>
      </c>
      <c r="AS45" s="16">
        <v>43543.500659722369</v>
      </c>
      <c r="AT45" s="14"/>
      <c r="AU45" s="8" t="s">
        <v>51</v>
      </c>
      <c r="AV45" s="12">
        <v>2247652</v>
      </c>
      <c r="AW45" s="12">
        <v>2247669</v>
      </c>
      <c r="AX45" s="12">
        <v>2372849</v>
      </c>
      <c r="AY45" s="12">
        <v>8223266</v>
      </c>
      <c r="AZ45" s="8" t="s">
        <v>56</v>
      </c>
    </row>
    <row r="46" spans="1:52" s="17" customFormat="1" ht="24.95" customHeight="1" x14ac:dyDescent="0.25">
      <c r="A46" s="8" t="s">
        <v>42</v>
      </c>
      <c r="B46" s="8" t="s">
        <v>43</v>
      </c>
      <c r="C46" s="8" t="s">
        <v>44</v>
      </c>
      <c r="D46" s="10">
        <v>46</v>
      </c>
      <c r="E46" s="11" t="s">
        <v>202</v>
      </c>
      <c r="F46" s="8" t="s">
        <v>46</v>
      </c>
      <c r="G46" s="8" t="s">
        <v>47</v>
      </c>
      <c r="H46" s="8" t="s">
        <v>48</v>
      </c>
      <c r="I46" s="12">
        <v>1945</v>
      </c>
      <c r="J46" s="12">
        <v>1945</v>
      </c>
      <c r="K46" s="8" t="s">
        <v>58</v>
      </c>
      <c r="L46" s="12">
        <v>1</v>
      </c>
      <c r="M46" s="12">
        <v>1</v>
      </c>
      <c r="N46" s="12">
        <v>1</v>
      </c>
      <c r="O46" s="12">
        <v>7</v>
      </c>
      <c r="P46" s="12">
        <v>5</v>
      </c>
      <c r="Q46" s="12">
        <v>13</v>
      </c>
      <c r="R46" s="13">
        <v>328.5</v>
      </c>
      <c r="S46" s="13">
        <v>328.5</v>
      </c>
      <c r="T46" s="13"/>
      <c r="U46" s="13"/>
      <c r="V46" s="13"/>
      <c r="W46" s="14"/>
      <c r="X46" s="8" t="s">
        <v>50</v>
      </c>
      <c r="Y46" s="8" t="s">
        <v>51</v>
      </c>
      <c r="Z46" s="8" t="s">
        <v>51</v>
      </c>
      <c r="AA46" s="8" t="s">
        <v>51</v>
      </c>
      <c r="AB46" s="8" t="s">
        <v>51</v>
      </c>
      <c r="AC46" s="8" t="s">
        <v>51</v>
      </c>
      <c r="AD46" s="10" t="s">
        <v>203</v>
      </c>
      <c r="AE46" s="14">
        <v>39877</v>
      </c>
      <c r="AF46" s="13">
        <v>1226</v>
      </c>
      <c r="AG46" s="15">
        <v>41813</v>
      </c>
      <c r="AH46" s="8" t="s">
        <v>204</v>
      </c>
      <c r="AI46" s="8" t="s">
        <v>54</v>
      </c>
      <c r="AJ46" s="8" t="s">
        <v>51</v>
      </c>
      <c r="AK46" s="14"/>
      <c r="AL46" s="8" t="s">
        <v>55</v>
      </c>
      <c r="AM46" s="14">
        <v>45291</v>
      </c>
      <c r="AN46" s="14"/>
      <c r="AO46" s="14">
        <v>46022</v>
      </c>
      <c r="AP46" s="8" t="s">
        <v>51</v>
      </c>
      <c r="AQ46" s="8" t="s">
        <v>61</v>
      </c>
      <c r="AR46" s="8" t="s">
        <v>202</v>
      </c>
      <c r="AS46" s="16">
        <v>43543.500659722369</v>
      </c>
      <c r="AT46" s="14"/>
      <c r="AU46" s="8" t="s">
        <v>51</v>
      </c>
      <c r="AV46" s="12">
        <v>2247652</v>
      </c>
      <c r="AW46" s="12">
        <v>2247669</v>
      </c>
      <c r="AX46" s="12">
        <v>2372849</v>
      </c>
      <c r="AY46" s="12">
        <v>9103024</v>
      </c>
      <c r="AZ46" s="8" t="s">
        <v>56</v>
      </c>
    </row>
    <row r="47" spans="1:52" s="17" customFormat="1" ht="24.95" customHeight="1" x14ac:dyDescent="0.25">
      <c r="A47" s="8" t="s">
        <v>42</v>
      </c>
      <c r="B47" s="8" t="s">
        <v>43</v>
      </c>
      <c r="C47" s="8" t="s">
        <v>44</v>
      </c>
      <c r="D47" s="10">
        <v>47</v>
      </c>
      <c r="E47" s="11" t="s">
        <v>205</v>
      </c>
      <c r="F47" s="8" t="s">
        <v>46</v>
      </c>
      <c r="G47" s="8" t="s">
        <v>47</v>
      </c>
      <c r="H47" s="8" t="s">
        <v>48</v>
      </c>
      <c r="I47" s="12">
        <v>1945</v>
      </c>
      <c r="J47" s="12">
        <v>1945</v>
      </c>
      <c r="K47" s="8" t="s">
        <v>58</v>
      </c>
      <c r="L47" s="12">
        <v>1</v>
      </c>
      <c r="M47" s="12">
        <v>1</v>
      </c>
      <c r="N47" s="12">
        <v>2</v>
      </c>
      <c r="O47" s="12">
        <v>3</v>
      </c>
      <c r="P47" s="12">
        <v>2</v>
      </c>
      <c r="Q47" s="12">
        <v>6</v>
      </c>
      <c r="R47" s="13">
        <v>148.19999999999999</v>
      </c>
      <c r="S47" s="13">
        <v>148.19999999999999</v>
      </c>
      <c r="T47" s="13"/>
      <c r="U47" s="13"/>
      <c r="V47" s="13"/>
      <c r="W47" s="14"/>
      <c r="X47" s="8" t="s">
        <v>50</v>
      </c>
      <c r="Y47" s="8" t="s">
        <v>51</v>
      </c>
      <c r="Z47" s="8" t="s">
        <v>51</v>
      </c>
      <c r="AA47" s="8" t="s">
        <v>51</v>
      </c>
      <c r="AB47" s="8" t="s">
        <v>51</v>
      </c>
      <c r="AC47" s="8" t="s">
        <v>51</v>
      </c>
      <c r="AD47" s="10" t="s">
        <v>206</v>
      </c>
      <c r="AE47" s="14">
        <v>41558</v>
      </c>
      <c r="AF47" s="13">
        <v>1276</v>
      </c>
      <c r="AG47" s="15">
        <v>41813</v>
      </c>
      <c r="AH47" s="8" t="s">
        <v>207</v>
      </c>
      <c r="AI47" s="8" t="s">
        <v>54</v>
      </c>
      <c r="AJ47" s="8" t="s">
        <v>51</v>
      </c>
      <c r="AK47" s="14"/>
      <c r="AL47" s="8" t="s">
        <v>55</v>
      </c>
      <c r="AM47" s="14">
        <v>45291</v>
      </c>
      <c r="AN47" s="14"/>
      <c r="AO47" s="14">
        <v>46022</v>
      </c>
      <c r="AP47" s="8" t="s">
        <v>51</v>
      </c>
      <c r="AQ47" s="8" t="s">
        <v>61</v>
      </c>
      <c r="AR47" s="8" t="s">
        <v>205</v>
      </c>
      <c r="AS47" s="16">
        <v>43543.500659722369</v>
      </c>
      <c r="AT47" s="14"/>
      <c r="AU47" s="8" t="s">
        <v>51</v>
      </c>
      <c r="AV47" s="12">
        <v>2247652</v>
      </c>
      <c r="AW47" s="12">
        <v>2247669</v>
      </c>
      <c r="AX47" s="12">
        <v>2372849</v>
      </c>
      <c r="AY47" s="12">
        <v>9103017</v>
      </c>
      <c r="AZ47" s="8" t="s">
        <v>56</v>
      </c>
    </row>
    <row r="48" spans="1:52" s="17" customFormat="1" ht="38.1" customHeight="1" x14ac:dyDescent="0.25">
      <c r="A48" s="8" t="s">
        <v>42</v>
      </c>
      <c r="B48" s="8" t="s">
        <v>43</v>
      </c>
      <c r="C48" s="8" t="s">
        <v>44</v>
      </c>
      <c r="D48" s="10">
        <v>48</v>
      </c>
      <c r="E48" s="11" t="s">
        <v>208</v>
      </c>
      <c r="F48" s="8" t="s">
        <v>46</v>
      </c>
      <c r="G48" s="8" t="s">
        <v>47</v>
      </c>
      <c r="H48" s="8" t="s">
        <v>48</v>
      </c>
      <c r="I48" s="12">
        <v>1945</v>
      </c>
      <c r="J48" s="12">
        <v>1945</v>
      </c>
      <c r="K48" s="8" t="s">
        <v>58</v>
      </c>
      <c r="L48" s="12">
        <v>3</v>
      </c>
      <c r="M48" s="12">
        <v>3</v>
      </c>
      <c r="N48" s="12">
        <v>1</v>
      </c>
      <c r="O48" s="12">
        <v>17</v>
      </c>
      <c r="P48" s="12">
        <v>17</v>
      </c>
      <c r="Q48" s="12">
        <v>37</v>
      </c>
      <c r="R48" s="13">
        <v>544.1</v>
      </c>
      <c r="S48" s="13">
        <v>543.96</v>
      </c>
      <c r="T48" s="13"/>
      <c r="U48" s="13"/>
      <c r="V48" s="13"/>
      <c r="W48" s="14"/>
      <c r="X48" s="8" t="s">
        <v>50</v>
      </c>
      <c r="Y48" s="8" t="s">
        <v>51</v>
      </c>
      <c r="Z48" s="8" t="s">
        <v>51</v>
      </c>
      <c r="AA48" s="8" t="s">
        <v>51</v>
      </c>
      <c r="AB48" s="8" t="s">
        <v>51</v>
      </c>
      <c r="AC48" s="8" t="s">
        <v>51</v>
      </c>
      <c r="AD48" s="10" t="s">
        <v>209</v>
      </c>
      <c r="AE48" s="14">
        <v>41526</v>
      </c>
      <c r="AF48" s="13">
        <v>1135</v>
      </c>
      <c r="AG48" s="15">
        <v>41817</v>
      </c>
      <c r="AH48" s="8" t="s">
        <v>210</v>
      </c>
      <c r="AI48" s="8" t="s">
        <v>54</v>
      </c>
      <c r="AJ48" s="8" t="s">
        <v>51</v>
      </c>
      <c r="AK48" s="14"/>
      <c r="AL48" s="8" t="s">
        <v>55</v>
      </c>
      <c r="AM48" s="14">
        <v>45291</v>
      </c>
      <c r="AN48" s="14"/>
      <c r="AO48" s="14">
        <v>44561</v>
      </c>
      <c r="AP48" s="8" t="s">
        <v>51</v>
      </c>
      <c r="AQ48" s="8" t="s">
        <v>66</v>
      </c>
      <c r="AR48" s="8" t="s">
        <v>208</v>
      </c>
      <c r="AS48" s="16">
        <v>43543.500659722369</v>
      </c>
      <c r="AT48" s="14"/>
      <c r="AU48" s="8" t="s">
        <v>51</v>
      </c>
      <c r="AV48" s="12">
        <v>2247652</v>
      </c>
      <c r="AW48" s="12">
        <v>2247669</v>
      </c>
      <c r="AX48" s="12">
        <v>2372849</v>
      </c>
      <c r="AY48" s="12">
        <v>8210760</v>
      </c>
      <c r="AZ48" s="8" t="s">
        <v>56</v>
      </c>
    </row>
    <row r="49" spans="1:52" s="17" customFormat="1" ht="24.95" customHeight="1" x14ac:dyDescent="0.25">
      <c r="A49" s="8" t="s">
        <v>42</v>
      </c>
      <c r="B49" s="8" t="s">
        <v>43</v>
      </c>
      <c r="C49" s="8" t="s">
        <v>44</v>
      </c>
      <c r="D49" s="10">
        <v>49</v>
      </c>
      <c r="E49" s="11" t="s">
        <v>211</v>
      </c>
      <c r="F49" s="8" t="s">
        <v>46</v>
      </c>
      <c r="G49" s="8" t="s">
        <v>47</v>
      </c>
      <c r="H49" s="8" t="s">
        <v>48</v>
      </c>
      <c r="I49" s="12">
        <v>1945</v>
      </c>
      <c r="J49" s="12">
        <v>1945</v>
      </c>
      <c r="K49" s="8" t="s">
        <v>212</v>
      </c>
      <c r="L49" s="12">
        <v>2</v>
      </c>
      <c r="M49" s="12">
        <v>2</v>
      </c>
      <c r="N49" s="12">
        <v>1</v>
      </c>
      <c r="O49" s="12">
        <v>4</v>
      </c>
      <c r="P49" s="12">
        <v>4</v>
      </c>
      <c r="Q49" s="12">
        <v>16</v>
      </c>
      <c r="R49" s="13">
        <v>271</v>
      </c>
      <c r="S49" s="13">
        <v>270.7</v>
      </c>
      <c r="T49" s="13"/>
      <c r="U49" s="13"/>
      <c r="V49" s="13"/>
      <c r="W49" s="14"/>
      <c r="X49" s="8" t="s">
        <v>50</v>
      </c>
      <c r="Y49" s="8" t="s">
        <v>51</v>
      </c>
      <c r="Z49" s="8" t="s">
        <v>51</v>
      </c>
      <c r="AA49" s="8" t="s">
        <v>51</v>
      </c>
      <c r="AB49" s="8" t="s">
        <v>51</v>
      </c>
      <c r="AC49" s="8" t="s">
        <v>51</v>
      </c>
      <c r="AD49" s="10" t="s">
        <v>213</v>
      </c>
      <c r="AE49" s="14">
        <v>40259</v>
      </c>
      <c r="AF49" s="13">
        <v>1321</v>
      </c>
      <c r="AG49" s="15">
        <v>41817</v>
      </c>
      <c r="AH49" s="8" t="s">
        <v>214</v>
      </c>
      <c r="AI49" s="8" t="s">
        <v>54</v>
      </c>
      <c r="AJ49" s="8" t="s">
        <v>51</v>
      </c>
      <c r="AK49" s="14"/>
      <c r="AL49" s="8" t="s">
        <v>55</v>
      </c>
      <c r="AM49" s="14">
        <v>45291</v>
      </c>
      <c r="AN49" s="14"/>
      <c r="AO49" s="14">
        <v>44561</v>
      </c>
      <c r="AP49" s="8" t="s">
        <v>51</v>
      </c>
      <c r="AQ49" s="8" t="s">
        <v>66</v>
      </c>
      <c r="AR49" s="8" t="s">
        <v>211</v>
      </c>
      <c r="AS49" s="16">
        <v>43543.500659722369</v>
      </c>
      <c r="AT49" s="14"/>
      <c r="AU49" s="8" t="s">
        <v>51</v>
      </c>
      <c r="AV49" s="12">
        <v>2247652</v>
      </c>
      <c r="AW49" s="12">
        <v>2247669</v>
      </c>
      <c r="AX49" s="12">
        <v>2372849</v>
      </c>
      <c r="AY49" s="12">
        <v>7961786</v>
      </c>
      <c r="AZ49" s="8" t="s">
        <v>56</v>
      </c>
    </row>
    <row r="50" spans="1:52" ht="24.95" customHeight="1" x14ac:dyDescent="0.25">
      <c r="A50" s="8" t="s">
        <v>42</v>
      </c>
      <c r="B50" s="8" t="s">
        <v>43</v>
      </c>
      <c r="C50" s="8" t="s">
        <v>44</v>
      </c>
      <c r="D50" s="8">
        <v>50</v>
      </c>
      <c r="E50" s="18" t="s">
        <v>215</v>
      </c>
      <c r="F50" s="8" t="s">
        <v>46</v>
      </c>
      <c r="G50" s="8" t="s">
        <v>47</v>
      </c>
      <c r="H50" s="8" t="s">
        <v>48</v>
      </c>
      <c r="I50" s="12">
        <v>1945</v>
      </c>
      <c r="J50" s="12">
        <v>1945</v>
      </c>
      <c r="K50" s="8" t="s">
        <v>58</v>
      </c>
      <c r="L50" s="12">
        <v>3</v>
      </c>
      <c r="M50" s="12">
        <v>3</v>
      </c>
      <c r="N50" s="12">
        <v>6</v>
      </c>
      <c r="O50" s="12">
        <v>37</v>
      </c>
      <c r="P50" s="12">
        <v>37</v>
      </c>
      <c r="Q50" s="12">
        <v>85</v>
      </c>
      <c r="R50" s="13">
        <v>1286</v>
      </c>
      <c r="S50" s="13">
        <v>1285.8</v>
      </c>
      <c r="T50" s="13"/>
      <c r="U50" s="13"/>
      <c r="V50" s="13">
        <v>70</v>
      </c>
      <c r="W50" s="14">
        <v>41789</v>
      </c>
      <c r="X50" s="8" t="s">
        <v>50</v>
      </c>
      <c r="Y50" s="14"/>
      <c r="Z50" s="8" t="s">
        <v>51</v>
      </c>
      <c r="AA50" s="8" t="s">
        <v>51</v>
      </c>
      <c r="AB50" s="8" t="s">
        <v>51</v>
      </c>
      <c r="AC50" s="8" t="s">
        <v>51</v>
      </c>
      <c r="AD50" s="8" t="s">
        <v>51</v>
      </c>
      <c r="AE50" s="14"/>
      <c r="AF50" s="13">
        <v>3552</v>
      </c>
      <c r="AG50" s="14">
        <v>41817</v>
      </c>
      <c r="AH50" s="8" t="s">
        <v>216</v>
      </c>
      <c r="AI50" s="8" t="s">
        <v>54</v>
      </c>
      <c r="AJ50" s="8" t="s">
        <v>51</v>
      </c>
      <c r="AK50" s="14"/>
      <c r="AL50" s="8" t="s">
        <v>55</v>
      </c>
      <c r="AM50" s="14">
        <v>45291</v>
      </c>
      <c r="AN50" s="14"/>
      <c r="AO50" s="14">
        <v>44561</v>
      </c>
      <c r="AP50" s="8" t="s">
        <v>51</v>
      </c>
      <c r="AQ50" s="8" t="s">
        <v>66</v>
      </c>
      <c r="AR50" s="8" t="s">
        <v>215</v>
      </c>
      <c r="AS50" s="16">
        <v>43523.822743055411</v>
      </c>
      <c r="AT50" s="14"/>
      <c r="AU50" s="8" t="s">
        <v>51</v>
      </c>
      <c r="AV50" s="12">
        <v>2247652</v>
      </c>
      <c r="AW50" s="12">
        <v>2247669</v>
      </c>
      <c r="AX50" s="12">
        <v>2372849</v>
      </c>
      <c r="AY50" s="12">
        <v>9103008</v>
      </c>
      <c r="AZ50" s="8" t="s">
        <v>56</v>
      </c>
    </row>
    <row r="51" spans="1:52" s="17" customFormat="1" ht="24.95" customHeight="1" x14ac:dyDescent="0.25">
      <c r="A51" s="8" t="s">
        <v>42</v>
      </c>
      <c r="B51" s="8" t="s">
        <v>43</v>
      </c>
      <c r="C51" s="8" t="s">
        <v>44</v>
      </c>
      <c r="D51" s="10">
        <v>51</v>
      </c>
      <c r="E51" s="11" t="s">
        <v>217</v>
      </c>
      <c r="F51" s="8" t="s">
        <v>46</v>
      </c>
      <c r="G51" s="8" t="s">
        <v>47</v>
      </c>
      <c r="H51" s="8" t="s">
        <v>48</v>
      </c>
      <c r="I51" s="12">
        <v>1945</v>
      </c>
      <c r="J51" s="12">
        <v>1945</v>
      </c>
      <c r="K51" s="8" t="s">
        <v>58</v>
      </c>
      <c r="L51" s="12">
        <v>4</v>
      </c>
      <c r="M51" s="12">
        <v>3</v>
      </c>
      <c r="N51" s="12">
        <v>5</v>
      </c>
      <c r="O51" s="12">
        <v>42</v>
      </c>
      <c r="P51" s="12">
        <v>42</v>
      </c>
      <c r="Q51" s="12">
        <v>94</v>
      </c>
      <c r="R51" s="13">
        <v>1763.5</v>
      </c>
      <c r="S51" s="13">
        <v>1763.5</v>
      </c>
      <c r="T51" s="13"/>
      <c r="U51" s="13"/>
      <c r="V51" s="13"/>
      <c r="W51" s="14"/>
      <c r="X51" s="8" t="s">
        <v>50</v>
      </c>
      <c r="Y51" s="14"/>
      <c r="Z51" s="8" t="s">
        <v>51</v>
      </c>
      <c r="AA51" s="8" t="s">
        <v>51</v>
      </c>
      <c r="AB51" s="8" t="s">
        <v>51</v>
      </c>
      <c r="AC51" s="8" t="s">
        <v>51</v>
      </c>
      <c r="AD51" s="10" t="s">
        <v>218</v>
      </c>
      <c r="AE51" s="14">
        <v>41618</v>
      </c>
      <c r="AF51" s="13">
        <v>1475</v>
      </c>
      <c r="AG51" s="15">
        <v>41817</v>
      </c>
      <c r="AH51" s="8" t="s">
        <v>219</v>
      </c>
      <c r="AI51" s="8" t="s">
        <v>54</v>
      </c>
      <c r="AJ51" s="8" t="s">
        <v>51</v>
      </c>
      <c r="AK51" s="14"/>
      <c r="AL51" s="8" t="s">
        <v>55</v>
      </c>
      <c r="AM51" s="14">
        <v>44017</v>
      </c>
      <c r="AN51" s="14"/>
      <c r="AO51" s="14">
        <v>44561</v>
      </c>
      <c r="AP51" s="8" t="s">
        <v>51</v>
      </c>
      <c r="AQ51" s="8" t="s">
        <v>66</v>
      </c>
      <c r="AR51" s="8" t="s">
        <v>217</v>
      </c>
      <c r="AS51" s="16">
        <v>43543.500659722369</v>
      </c>
      <c r="AT51" s="14"/>
      <c r="AU51" s="8" t="s">
        <v>51</v>
      </c>
      <c r="AV51" s="12">
        <v>2247652</v>
      </c>
      <c r="AW51" s="12">
        <v>2247669</v>
      </c>
      <c r="AX51" s="12">
        <v>2372849</v>
      </c>
      <c r="AY51" s="12">
        <v>8059482</v>
      </c>
      <c r="AZ51" s="8" t="s">
        <v>56</v>
      </c>
    </row>
    <row r="52" spans="1:52" s="17" customFormat="1" ht="24.95" customHeight="1" x14ac:dyDescent="0.25">
      <c r="A52" s="8" t="s">
        <v>42</v>
      </c>
      <c r="B52" s="8" t="s">
        <v>43</v>
      </c>
      <c r="C52" s="8" t="s">
        <v>44</v>
      </c>
      <c r="D52" s="10">
        <v>52</v>
      </c>
      <c r="E52" s="11" t="s">
        <v>220</v>
      </c>
      <c r="F52" s="8" t="s">
        <v>46</v>
      </c>
      <c r="G52" s="8" t="s">
        <v>47</v>
      </c>
      <c r="H52" s="8" t="s">
        <v>48</v>
      </c>
      <c r="I52" s="12">
        <v>1945</v>
      </c>
      <c r="J52" s="12">
        <v>1945</v>
      </c>
      <c r="K52" s="8" t="s">
        <v>58</v>
      </c>
      <c r="L52" s="12">
        <v>2</v>
      </c>
      <c r="M52" s="12">
        <v>2</v>
      </c>
      <c r="N52" s="12">
        <v>2</v>
      </c>
      <c r="O52" s="12">
        <v>8</v>
      </c>
      <c r="P52" s="12">
        <v>7</v>
      </c>
      <c r="Q52" s="12">
        <v>24</v>
      </c>
      <c r="R52" s="13">
        <v>280.89999999999998</v>
      </c>
      <c r="S52" s="13">
        <v>240.3</v>
      </c>
      <c r="T52" s="13"/>
      <c r="U52" s="13"/>
      <c r="V52" s="13">
        <v>70</v>
      </c>
      <c r="W52" s="14">
        <v>41827</v>
      </c>
      <c r="X52" s="8" t="s">
        <v>50</v>
      </c>
      <c r="Y52" s="8" t="s">
        <v>51</v>
      </c>
      <c r="Z52" s="8" t="s">
        <v>51</v>
      </c>
      <c r="AA52" s="8" t="s">
        <v>51</v>
      </c>
      <c r="AB52" s="8" t="s">
        <v>51</v>
      </c>
      <c r="AC52" s="8" t="s">
        <v>51</v>
      </c>
      <c r="AD52" s="10" t="s">
        <v>221</v>
      </c>
      <c r="AE52" s="14">
        <v>41984</v>
      </c>
      <c r="AF52" s="13">
        <v>1594</v>
      </c>
      <c r="AG52" s="15">
        <v>41852</v>
      </c>
      <c r="AH52" s="8" t="s">
        <v>222</v>
      </c>
      <c r="AI52" s="8" t="s">
        <v>54</v>
      </c>
      <c r="AJ52" s="8" t="s">
        <v>51</v>
      </c>
      <c r="AK52" s="14"/>
      <c r="AL52" s="8" t="s">
        <v>55</v>
      </c>
      <c r="AM52" s="14">
        <v>45291</v>
      </c>
      <c r="AN52" s="14"/>
      <c r="AO52" s="14">
        <v>44561</v>
      </c>
      <c r="AP52" s="8" t="s">
        <v>51</v>
      </c>
      <c r="AQ52" s="8" t="s">
        <v>66</v>
      </c>
      <c r="AR52" s="8" t="s">
        <v>220</v>
      </c>
      <c r="AS52" s="16">
        <v>43543.500659722369</v>
      </c>
      <c r="AT52" s="14"/>
      <c r="AU52" s="8" t="s">
        <v>51</v>
      </c>
      <c r="AV52" s="12">
        <v>2247652</v>
      </c>
      <c r="AW52" s="12">
        <v>2247669</v>
      </c>
      <c r="AX52" s="12">
        <v>2372849</v>
      </c>
      <c r="AY52" s="12">
        <v>7765029</v>
      </c>
      <c r="AZ52" s="8" t="s">
        <v>56</v>
      </c>
    </row>
    <row r="53" spans="1:52" s="17" customFormat="1" ht="24.95" customHeight="1" x14ac:dyDescent="0.25">
      <c r="A53" s="8" t="s">
        <v>42</v>
      </c>
      <c r="B53" s="8" t="s">
        <v>43</v>
      </c>
      <c r="C53" s="8" t="s">
        <v>44</v>
      </c>
      <c r="D53" s="10">
        <v>53</v>
      </c>
      <c r="E53" s="11" t="s">
        <v>223</v>
      </c>
      <c r="F53" s="8" t="s">
        <v>46</v>
      </c>
      <c r="G53" s="8" t="s">
        <v>47</v>
      </c>
      <c r="H53" s="8" t="s">
        <v>48</v>
      </c>
      <c r="I53" s="12">
        <v>1945</v>
      </c>
      <c r="J53" s="12">
        <v>1945</v>
      </c>
      <c r="K53" s="8" t="s">
        <v>49</v>
      </c>
      <c r="L53" s="12">
        <v>3</v>
      </c>
      <c r="M53" s="12">
        <v>3</v>
      </c>
      <c r="N53" s="12">
        <v>1</v>
      </c>
      <c r="O53" s="12">
        <v>3</v>
      </c>
      <c r="P53" s="12">
        <v>3</v>
      </c>
      <c r="Q53" s="12">
        <v>6</v>
      </c>
      <c r="R53" s="13">
        <v>123.4</v>
      </c>
      <c r="S53" s="13">
        <v>123.4</v>
      </c>
      <c r="T53" s="13"/>
      <c r="U53" s="13"/>
      <c r="V53" s="13"/>
      <c r="W53" s="14"/>
      <c r="X53" s="8" t="s">
        <v>50</v>
      </c>
      <c r="Y53" s="8" t="s">
        <v>51</v>
      </c>
      <c r="Z53" s="8" t="s">
        <v>51</v>
      </c>
      <c r="AA53" s="8" t="s">
        <v>51</v>
      </c>
      <c r="AB53" s="8" t="s">
        <v>51</v>
      </c>
      <c r="AC53" s="8" t="s">
        <v>51</v>
      </c>
      <c r="AD53" s="10" t="s">
        <v>224</v>
      </c>
      <c r="AE53" s="14">
        <v>39993</v>
      </c>
      <c r="AF53" s="13">
        <v>1420</v>
      </c>
      <c r="AG53" s="15">
        <v>41864</v>
      </c>
      <c r="AH53" s="8" t="s">
        <v>89</v>
      </c>
      <c r="AI53" s="8" t="s">
        <v>54</v>
      </c>
      <c r="AJ53" s="8" t="s">
        <v>51</v>
      </c>
      <c r="AK53" s="14"/>
      <c r="AL53" s="8" t="s">
        <v>55</v>
      </c>
      <c r="AM53" s="14">
        <v>45291</v>
      </c>
      <c r="AN53" s="14"/>
      <c r="AO53" s="14">
        <v>45261</v>
      </c>
      <c r="AP53" s="8" t="s">
        <v>51</v>
      </c>
      <c r="AQ53" s="8" t="s">
        <v>51</v>
      </c>
      <c r="AR53" s="8" t="s">
        <v>223</v>
      </c>
      <c r="AS53" s="16">
        <v>43543.500659722369</v>
      </c>
      <c r="AT53" s="14"/>
      <c r="AU53" s="8" t="s">
        <v>51</v>
      </c>
      <c r="AV53" s="12">
        <v>2247652</v>
      </c>
      <c r="AW53" s="12">
        <v>2247669</v>
      </c>
      <c r="AX53" s="12">
        <v>2372849</v>
      </c>
      <c r="AY53" s="12">
        <v>7765012</v>
      </c>
      <c r="AZ53" s="8" t="s">
        <v>56</v>
      </c>
    </row>
    <row r="54" spans="1:52" s="17" customFormat="1" ht="24.95" customHeight="1" x14ac:dyDescent="0.25">
      <c r="A54" s="8" t="s">
        <v>42</v>
      </c>
      <c r="B54" s="8" t="s">
        <v>43</v>
      </c>
      <c r="C54" s="8" t="s">
        <v>44</v>
      </c>
      <c r="D54" s="10">
        <v>54</v>
      </c>
      <c r="E54" s="11" t="s">
        <v>225</v>
      </c>
      <c r="F54" s="8" t="s">
        <v>46</v>
      </c>
      <c r="G54" s="8" t="s">
        <v>47</v>
      </c>
      <c r="H54" s="8" t="s">
        <v>48</v>
      </c>
      <c r="I54" s="12">
        <v>1945</v>
      </c>
      <c r="J54" s="12">
        <v>1945</v>
      </c>
      <c r="K54" s="8" t="s">
        <v>58</v>
      </c>
      <c r="L54" s="12">
        <v>2</v>
      </c>
      <c r="M54" s="12">
        <v>1</v>
      </c>
      <c r="N54" s="12">
        <v>2</v>
      </c>
      <c r="O54" s="12">
        <v>7</v>
      </c>
      <c r="P54" s="12">
        <v>7</v>
      </c>
      <c r="Q54" s="12">
        <v>17</v>
      </c>
      <c r="R54" s="13">
        <v>250</v>
      </c>
      <c r="S54" s="13">
        <v>250</v>
      </c>
      <c r="T54" s="13"/>
      <c r="U54" s="13"/>
      <c r="V54" s="13"/>
      <c r="W54" s="14"/>
      <c r="X54" s="8" t="s">
        <v>50</v>
      </c>
      <c r="Y54" s="14"/>
      <c r="Z54" s="8" t="s">
        <v>51</v>
      </c>
      <c r="AA54" s="8" t="s">
        <v>51</v>
      </c>
      <c r="AB54" s="8" t="s">
        <v>51</v>
      </c>
      <c r="AC54" s="8" t="s">
        <v>51</v>
      </c>
      <c r="AD54" s="10" t="s">
        <v>226</v>
      </c>
      <c r="AE54" s="14">
        <v>41246</v>
      </c>
      <c r="AF54" s="13">
        <v>1110</v>
      </c>
      <c r="AG54" s="15">
        <v>41864</v>
      </c>
      <c r="AH54" s="8" t="s">
        <v>105</v>
      </c>
      <c r="AI54" s="8" t="s">
        <v>54</v>
      </c>
      <c r="AJ54" s="8" t="s">
        <v>51</v>
      </c>
      <c r="AK54" s="14"/>
      <c r="AL54" s="8" t="s">
        <v>55</v>
      </c>
      <c r="AM54" s="14">
        <v>45291</v>
      </c>
      <c r="AN54" s="14"/>
      <c r="AO54" s="14">
        <v>46022</v>
      </c>
      <c r="AP54" s="8" t="s">
        <v>51</v>
      </c>
      <c r="AQ54" s="8" t="s">
        <v>61</v>
      </c>
      <c r="AR54" s="8" t="s">
        <v>225</v>
      </c>
      <c r="AS54" s="16">
        <v>43543.500659722369</v>
      </c>
      <c r="AT54" s="14"/>
      <c r="AU54" s="8" t="s">
        <v>51</v>
      </c>
      <c r="AV54" s="12">
        <v>2247652</v>
      </c>
      <c r="AW54" s="12">
        <v>2247669</v>
      </c>
      <c r="AX54" s="12">
        <v>2372849</v>
      </c>
      <c r="AY54" s="12">
        <v>7765015</v>
      </c>
      <c r="AZ54" s="8" t="s">
        <v>56</v>
      </c>
    </row>
    <row r="55" spans="1:52" s="17" customFormat="1" ht="24.95" customHeight="1" x14ac:dyDescent="0.25">
      <c r="A55" s="8" t="s">
        <v>42</v>
      </c>
      <c r="B55" s="8" t="s">
        <v>43</v>
      </c>
      <c r="C55" s="8" t="s">
        <v>44</v>
      </c>
      <c r="D55" s="10">
        <v>55</v>
      </c>
      <c r="E55" s="11" t="s">
        <v>227</v>
      </c>
      <c r="F55" s="8" t="s">
        <v>46</v>
      </c>
      <c r="G55" s="8" t="s">
        <v>47</v>
      </c>
      <c r="H55" s="8" t="s">
        <v>48</v>
      </c>
      <c r="I55" s="12">
        <v>1945</v>
      </c>
      <c r="J55" s="12">
        <v>1945</v>
      </c>
      <c r="K55" s="8" t="s">
        <v>58</v>
      </c>
      <c r="L55" s="12">
        <v>3</v>
      </c>
      <c r="M55" s="12">
        <v>3</v>
      </c>
      <c r="N55" s="12">
        <v>1</v>
      </c>
      <c r="O55" s="12">
        <v>39</v>
      </c>
      <c r="P55" s="12">
        <v>37</v>
      </c>
      <c r="Q55" s="12">
        <v>73</v>
      </c>
      <c r="R55" s="13">
        <v>1104.5</v>
      </c>
      <c r="S55" s="13">
        <v>1104.5</v>
      </c>
      <c r="T55" s="13"/>
      <c r="U55" s="13"/>
      <c r="V55" s="13">
        <v>70</v>
      </c>
      <c r="W55" s="14">
        <v>41827</v>
      </c>
      <c r="X55" s="8" t="s">
        <v>50</v>
      </c>
      <c r="Y55" s="14"/>
      <c r="Z55" s="8" t="s">
        <v>51</v>
      </c>
      <c r="AA55" s="8" t="s">
        <v>51</v>
      </c>
      <c r="AB55" s="8" t="s">
        <v>51</v>
      </c>
      <c r="AC55" s="8" t="s">
        <v>51</v>
      </c>
      <c r="AD55" s="10" t="s">
        <v>228</v>
      </c>
      <c r="AE55" s="14">
        <v>40084</v>
      </c>
      <c r="AF55" s="13">
        <v>1170</v>
      </c>
      <c r="AG55" s="15">
        <v>41864</v>
      </c>
      <c r="AH55" s="8" t="s">
        <v>102</v>
      </c>
      <c r="AI55" s="8" t="s">
        <v>54</v>
      </c>
      <c r="AJ55" s="8" t="s">
        <v>51</v>
      </c>
      <c r="AK55" s="14"/>
      <c r="AL55" s="8" t="s">
        <v>55</v>
      </c>
      <c r="AM55" s="14">
        <v>45291</v>
      </c>
      <c r="AN55" s="14"/>
      <c r="AO55" s="14">
        <v>44926</v>
      </c>
      <c r="AP55" s="8" t="s">
        <v>51</v>
      </c>
      <c r="AQ55" s="8" t="s">
        <v>51</v>
      </c>
      <c r="AR55" s="8" t="s">
        <v>227</v>
      </c>
      <c r="AS55" s="16">
        <v>43543.500659722369</v>
      </c>
      <c r="AT55" s="14"/>
      <c r="AU55" s="8" t="s">
        <v>51</v>
      </c>
      <c r="AV55" s="12">
        <v>2247652</v>
      </c>
      <c r="AW55" s="12">
        <v>2247669</v>
      </c>
      <c r="AX55" s="12">
        <v>2372849</v>
      </c>
      <c r="AY55" s="12">
        <v>9047052</v>
      </c>
      <c r="AZ55" s="8" t="s">
        <v>56</v>
      </c>
    </row>
    <row r="56" spans="1:52" ht="24.95" customHeight="1" x14ac:dyDescent="0.25">
      <c r="A56" s="8" t="s">
        <v>42</v>
      </c>
      <c r="B56" s="8" t="s">
        <v>43</v>
      </c>
      <c r="C56" s="8" t="s">
        <v>44</v>
      </c>
      <c r="D56" s="8">
        <v>56</v>
      </c>
      <c r="E56" s="18" t="s">
        <v>229</v>
      </c>
      <c r="F56" s="8" t="s">
        <v>46</v>
      </c>
      <c r="G56" s="8" t="s">
        <v>47</v>
      </c>
      <c r="H56" s="8" t="s">
        <v>48</v>
      </c>
      <c r="I56" s="12">
        <v>1945</v>
      </c>
      <c r="J56" s="12">
        <v>1945</v>
      </c>
      <c r="K56" s="8" t="s">
        <v>58</v>
      </c>
      <c r="L56" s="12">
        <v>2</v>
      </c>
      <c r="M56" s="12">
        <v>2</v>
      </c>
      <c r="N56" s="12">
        <v>1</v>
      </c>
      <c r="O56" s="12">
        <v>8</v>
      </c>
      <c r="P56" s="12">
        <v>8</v>
      </c>
      <c r="Q56" s="12">
        <v>24</v>
      </c>
      <c r="R56" s="13">
        <v>287</v>
      </c>
      <c r="S56" s="13">
        <v>281.2</v>
      </c>
      <c r="T56" s="13"/>
      <c r="U56" s="13"/>
      <c r="V56" s="13">
        <v>70</v>
      </c>
      <c r="W56" s="14">
        <v>41834</v>
      </c>
      <c r="X56" s="8" t="s">
        <v>50</v>
      </c>
      <c r="Y56" s="8" t="s">
        <v>51</v>
      </c>
      <c r="Z56" s="8" t="s">
        <v>51</v>
      </c>
      <c r="AA56" s="8" t="s">
        <v>51</v>
      </c>
      <c r="AB56" s="8" t="s">
        <v>51</v>
      </c>
      <c r="AC56" s="8" t="s">
        <v>51</v>
      </c>
      <c r="AD56" s="8" t="s">
        <v>230</v>
      </c>
      <c r="AE56" s="14">
        <v>41599</v>
      </c>
      <c r="AF56" s="13">
        <v>1360</v>
      </c>
      <c r="AG56" s="14">
        <v>41865</v>
      </c>
      <c r="AH56" s="8" t="s">
        <v>231</v>
      </c>
      <c r="AI56" s="8" t="s">
        <v>54</v>
      </c>
      <c r="AJ56" s="8" t="s">
        <v>51</v>
      </c>
      <c r="AK56" s="14"/>
      <c r="AL56" s="8" t="s">
        <v>55</v>
      </c>
      <c r="AM56" s="14">
        <v>45291</v>
      </c>
      <c r="AN56" s="14"/>
      <c r="AO56" s="14">
        <v>44561</v>
      </c>
      <c r="AP56" s="8" t="s">
        <v>51</v>
      </c>
      <c r="AQ56" s="8" t="s">
        <v>66</v>
      </c>
      <c r="AR56" s="8" t="s">
        <v>229</v>
      </c>
      <c r="AS56" s="16">
        <v>43564.766134259291</v>
      </c>
      <c r="AT56" s="14"/>
      <c r="AU56" s="8" t="s">
        <v>51</v>
      </c>
      <c r="AV56" s="12">
        <v>2247652</v>
      </c>
      <c r="AW56" s="12">
        <v>2247669</v>
      </c>
      <c r="AX56" s="12">
        <v>2372849</v>
      </c>
      <c r="AY56" s="12">
        <v>7637861</v>
      </c>
      <c r="AZ56" s="8" t="s">
        <v>56</v>
      </c>
    </row>
    <row r="57" spans="1:52" s="17" customFormat="1" ht="24.95" customHeight="1" x14ac:dyDescent="0.25">
      <c r="A57" s="8" t="s">
        <v>42</v>
      </c>
      <c r="B57" s="8" t="s">
        <v>43</v>
      </c>
      <c r="C57" s="8" t="s">
        <v>44</v>
      </c>
      <c r="D57" s="10">
        <v>57</v>
      </c>
      <c r="E57" s="11" t="s">
        <v>232</v>
      </c>
      <c r="F57" s="8" t="s">
        <v>46</v>
      </c>
      <c r="G57" s="8" t="s">
        <v>47</v>
      </c>
      <c r="H57" s="8" t="s">
        <v>48</v>
      </c>
      <c r="I57" s="12">
        <v>1961</v>
      </c>
      <c r="J57" s="12">
        <v>1961</v>
      </c>
      <c r="K57" s="8" t="s">
        <v>196</v>
      </c>
      <c r="L57" s="12">
        <v>2</v>
      </c>
      <c r="M57" s="12">
        <v>2</v>
      </c>
      <c r="N57" s="12">
        <v>1</v>
      </c>
      <c r="O57" s="12">
        <v>8</v>
      </c>
      <c r="P57" s="12">
        <v>8</v>
      </c>
      <c r="Q57" s="12">
        <v>23</v>
      </c>
      <c r="R57" s="13">
        <v>306.60000000000002</v>
      </c>
      <c r="S57" s="13">
        <v>306.60000000000002</v>
      </c>
      <c r="T57" s="13"/>
      <c r="U57" s="13"/>
      <c r="V57" s="13">
        <v>70</v>
      </c>
      <c r="W57" s="14">
        <v>41834</v>
      </c>
      <c r="X57" s="8" t="s">
        <v>50</v>
      </c>
      <c r="Y57" s="8" t="s">
        <v>51</v>
      </c>
      <c r="Z57" s="8" t="s">
        <v>51</v>
      </c>
      <c r="AA57" s="8" t="s">
        <v>51</v>
      </c>
      <c r="AB57" s="8" t="s">
        <v>51</v>
      </c>
      <c r="AC57" s="8" t="s">
        <v>51</v>
      </c>
      <c r="AD57" s="10" t="s">
        <v>233</v>
      </c>
      <c r="AE57" s="14">
        <v>41704</v>
      </c>
      <c r="AF57" s="13">
        <v>1530</v>
      </c>
      <c r="AG57" s="15">
        <v>41865</v>
      </c>
      <c r="AH57" s="8" t="s">
        <v>234</v>
      </c>
      <c r="AI57" s="8" t="s">
        <v>54</v>
      </c>
      <c r="AJ57" s="8" t="s">
        <v>51</v>
      </c>
      <c r="AK57" s="14"/>
      <c r="AL57" s="8" t="s">
        <v>55</v>
      </c>
      <c r="AM57" s="14">
        <v>45291</v>
      </c>
      <c r="AN57" s="14"/>
      <c r="AO57" s="14">
        <v>46022</v>
      </c>
      <c r="AP57" s="8" t="s">
        <v>51</v>
      </c>
      <c r="AQ57" s="8" t="s">
        <v>61</v>
      </c>
      <c r="AR57" s="8" t="s">
        <v>232</v>
      </c>
      <c r="AS57" s="16">
        <v>43543.500659722369</v>
      </c>
      <c r="AT57" s="14"/>
      <c r="AU57" s="8" t="s">
        <v>51</v>
      </c>
      <c r="AV57" s="12">
        <v>2247652</v>
      </c>
      <c r="AW57" s="12">
        <v>2247669</v>
      </c>
      <c r="AX57" s="12">
        <v>2372849</v>
      </c>
      <c r="AY57" s="12">
        <v>7750631</v>
      </c>
      <c r="AZ57" s="8" t="s">
        <v>56</v>
      </c>
    </row>
    <row r="58" spans="1:52" s="17" customFormat="1" ht="24.95" customHeight="1" x14ac:dyDescent="0.25">
      <c r="A58" s="8" t="s">
        <v>42</v>
      </c>
      <c r="B58" s="8" t="s">
        <v>43</v>
      </c>
      <c r="C58" s="8" t="s">
        <v>44</v>
      </c>
      <c r="D58" s="10">
        <v>58</v>
      </c>
      <c r="E58" s="11" t="s">
        <v>235</v>
      </c>
      <c r="F58" s="8" t="s">
        <v>46</v>
      </c>
      <c r="G58" s="8" t="s">
        <v>47</v>
      </c>
      <c r="H58" s="8" t="s">
        <v>48</v>
      </c>
      <c r="I58" s="12">
        <v>1961</v>
      </c>
      <c r="J58" s="12">
        <v>1961</v>
      </c>
      <c r="K58" s="8" t="s">
        <v>196</v>
      </c>
      <c r="L58" s="12">
        <v>2</v>
      </c>
      <c r="M58" s="12">
        <v>2</v>
      </c>
      <c r="N58" s="12">
        <v>1</v>
      </c>
      <c r="O58" s="12">
        <v>8</v>
      </c>
      <c r="P58" s="12">
        <v>8</v>
      </c>
      <c r="Q58" s="12">
        <v>22</v>
      </c>
      <c r="R58" s="13">
        <v>308.60000000000002</v>
      </c>
      <c r="S58" s="13">
        <v>308.60000000000002</v>
      </c>
      <c r="T58" s="13"/>
      <c r="U58" s="13"/>
      <c r="V58" s="13"/>
      <c r="W58" s="14"/>
      <c r="X58" s="8" t="s">
        <v>50</v>
      </c>
      <c r="Y58" s="14"/>
      <c r="Z58" s="8" t="s">
        <v>51</v>
      </c>
      <c r="AA58" s="8" t="s">
        <v>51</v>
      </c>
      <c r="AB58" s="8" t="s">
        <v>51</v>
      </c>
      <c r="AC58" s="8" t="s">
        <v>51</v>
      </c>
      <c r="AD58" s="10" t="s">
        <v>236</v>
      </c>
      <c r="AE58" s="14">
        <v>41585</v>
      </c>
      <c r="AF58" s="13">
        <v>627</v>
      </c>
      <c r="AG58" s="15">
        <v>41865</v>
      </c>
      <c r="AH58" s="8" t="s">
        <v>237</v>
      </c>
      <c r="AI58" s="8" t="s">
        <v>54</v>
      </c>
      <c r="AJ58" s="8" t="s">
        <v>51</v>
      </c>
      <c r="AK58" s="14"/>
      <c r="AL58" s="8" t="s">
        <v>55</v>
      </c>
      <c r="AM58" s="14">
        <v>45291</v>
      </c>
      <c r="AN58" s="14"/>
      <c r="AO58" s="14">
        <v>46022</v>
      </c>
      <c r="AP58" s="8" t="s">
        <v>51</v>
      </c>
      <c r="AQ58" s="8" t="s">
        <v>61</v>
      </c>
      <c r="AR58" s="8" t="s">
        <v>235</v>
      </c>
      <c r="AS58" s="16">
        <v>43543.500659722369</v>
      </c>
      <c r="AT58" s="14"/>
      <c r="AU58" s="8" t="s">
        <v>51</v>
      </c>
      <c r="AV58" s="12">
        <v>2247652</v>
      </c>
      <c r="AW58" s="12">
        <v>2247669</v>
      </c>
      <c r="AX58" s="12">
        <v>2372849</v>
      </c>
      <c r="AY58" s="12">
        <v>7750654</v>
      </c>
      <c r="AZ58" s="8" t="s">
        <v>56</v>
      </c>
    </row>
    <row r="59" spans="1:52" s="17" customFormat="1" ht="24.95" customHeight="1" x14ac:dyDescent="0.25">
      <c r="A59" s="8" t="s">
        <v>42</v>
      </c>
      <c r="B59" s="8" t="s">
        <v>43</v>
      </c>
      <c r="C59" s="8" t="s">
        <v>44</v>
      </c>
      <c r="D59" s="10">
        <v>59</v>
      </c>
      <c r="E59" s="11" t="s">
        <v>238</v>
      </c>
      <c r="F59" s="8" t="s">
        <v>46</v>
      </c>
      <c r="G59" s="8" t="s">
        <v>47</v>
      </c>
      <c r="H59" s="8" t="s">
        <v>48</v>
      </c>
      <c r="I59" s="12">
        <v>1961</v>
      </c>
      <c r="J59" s="12">
        <v>1961</v>
      </c>
      <c r="K59" s="8" t="s">
        <v>196</v>
      </c>
      <c r="L59" s="12">
        <v>2</v>
      </c>
      <c r="M59" s="12">
        <v>2</v>
      </c>
      <c r="N59" s="12">
        <v>1</v>
      </c>
      <c r="O59" s="12">
        <v>9</v>
      </c>
      <c r="P59" s="12">
        <v>9</v>
      </c>
      <c r="Q59" s="12">
        <v>26</v>
      </c>
      <c r="R59" s="13">
        <v>307.60000000000002</v>
      </c>
      <c r="S59" s="13">
        <v>307.60000000000002</v>
      </c>
      <c r="T59" s="13"/>
      <c r="U59" s="13"/>
      <c r="V59" s="13"/>
      <c r="W59" s="14"/>
      <c r="X59" s="8" t="s">
        <v>50</v>
      </c>
      <c r="Y59" s="14"/>
      <c r="Z59" s="8" t="s">
        <v>51</v>
      </c>
      <c r="AA59" s="8" t="s">
        <v>51</v>
      </c>
      <c r="AB59" s="8" t="s">
        <v>51</v>
      </c>
      <c r="AC59" s="8" t="s">
        <v>51</v>
      </c>
      <c r="AD59" s="10" t="s">
        <v>239</v>
      </c>
      <c r="AE59" s="14">
        <v>41726</v>
      </c>
      <c r="AF59" s="13">
        <v>1016</v>
      </c>
      <c r="AG59" s="15">
        <v>41865</v>
      </c>
      <c r="AH59" s="8" t="s">
        <v>240</v>
      </c>
      <c r="AI59" s="8" t="s">
        <v>54</v>
      </c>
      <c r="AJ59" s="8" t="s">
        <v>51</v>
      </c>
      <c r="AK59" s="14"/>
      <c r="AL59" s="8" t="s">
        <v>55</v>
      </c>
      <c r="AM59" s="14">
        <v>45291</v>
      </c>
      <c r="AN59" s="14"/>
      <c r="AO59" s="14">
        <v>46022</v>
      </c>
      <c r="AP59" s="8" t="s">
        <v>51</v>
      </c>
      <c r="AQ59" s="8" t="s">
        <v>61</v>
      </c>
      <c r="AR59" s="8" t="s">
        <v>238</v>
      </c>
      <c r="AS59" s="16">
        <v>43543.500659722369</v>
      </c>
      <c r="AT59" s="14"/>
      <c r="AU59" s="8" t="s">
        <v>51</v>
      </c>
      <c r="AV59" s="12">
        <v>2247652</v>
      </c>
      <c r="AW59" s="12">
        <v>2247669</v>
      </c>
      <c r="AX59" s="12">
        <v>2372849</v>
      </c>
      <c r="AY59" s="12">
        <v>7750677</v>
      </c>
      <c r="AZ59" s="8" t="s">
        <v>56</v>
      </c>
    </row>
    <row r="60" spans="1:52" s="17" customFormat="1" ht="24.95" customHeight="1" x14ac:dyDescent="0.25">
      <c r="A60" s="8" t="s">
        <v>42</v>
      </c>
      <c r="B60" s="8" t="s">
        <v>43</v>
      </c>
      <c r="C60" s="8" t="s">
        <v>44</v>
      </c>
      <c r="D60" s="10">
        <v>60</v>
      </c>
      <c r="E60" s="11" t="s">
        <v>241</v>
      </c>
      <c r="F60" s="8" t="s">
        <v>46</v>
      </c>
      <c r="G60" s="8" t="s">
        <v>47</v>
      </c>
      <c r="H60" s="8" t="s">
        <v>48</v>
      </c>
      <c r="I60" s="12">
        <v>1961</v>
      </c>
      <c r="J60" s="12">
        <v>1961</v>
      </c>
      <c r="K60" s="8" t="s">
        <v>51</v>
      </c>
      <c r="L60" s="12">
        <v>2</v>
      </c>
      <c r="M60" s="12">
        <v>2</v>
      </c>
      <c r="N60" s="12">
        <v>1</v>
      </c>
      <c r="O60" s="12">
        <v>8</v>
      </c>
      <c r="P60" s="12">
        <v>8</v>
      </c>
      <c r="Q60" s="12">
        <v>18</v>
      </c>
      <c r="R60" s="13">
        <v>316.89999999999998</v>
      </c>
      <c r="S60" s="13">
        <v>316.89999999999998</v>
      </c>
      <c r="T60" s="13"/>
      <c r="U60" s="13"/>
      <c r="V60" s="13"/>
      <c r="W60" s="14"/>
      <c r="X60" s="8" t="s">
        <v>50</v>
      </c>
      <c r="Y60" s="14"/>
      <c r="Z60" s="8" t="s">
        <v>51</v>
      </c>
      <c r="AA60" s="8" t="s">
        <v>51</v>
      </c>
      <c r="AB60" s="8" t="s">
        <v>51</v>
      </c>
      <c r="AC60" s="8" t="s">
        <v>51</v>
      </c>
      <c r="AD60" s="10" t="s">
        <v>242</v>
      </c>
      <c r="AE60" s="14">
        <v>40718</v>
      </c>
      <c r="AF60" s="13">
        <v>1000</v>
      </c>
      <c r="AG60" s="15">
        <v>41865</v>
      </c>
      <c r="AH60" s="8" t="s">
        <v>243</v>
      </c>
      <c r="AI60" s="8" t="s">
        <v>54</v>
      </c>
      <c r="AJ60" s="8" t="s">
        <v>51</v>
      </c>
      <c r="AK60" s="14"/>
      <c r="AL60" s="8" t="s">
        <v>55</v>
      </c>
      <c r="AM60" s="14">
        <v>45291</v>
      </c>
      <c r="AN60" s="14"/>
      <c r="AO60" s="14">
        <v>46022</v>
      </c>
      <c r="AP60" s="8" t="s">
        <v>51</v>
      </c>
      <c r="AQ60" s="8" t="s">
        <v>61</v>
      </c>
      <c r="AR60" s="8" t="s">
        <v>241</v>
      </c>
      <c r="AS60" s="16">
        <v>43543.500659722369</v>
      </c>
      <c r="AT60" s="14"/>
      <c r="AU60" s="8" t="s">
        <v>51</v>
      </c>
      <c r="AV60" s="12">
        <v>2247652</v>
      </c>
      <c r="AW60" s="12">
        <v>2247669</v>
      </c>
      <c r="AX60" s="12">
        <v>2372849</v>
      </c>
      <c r="AY60" s="12">
        <v>7750687</v>
      </c>
      <c r="AZ60" s="8" t="s">
        <v>56</v>
      </c>
    </row>
    <row r="61" spans="1:52" s="17" customFormat="1" ht="24.95" customHeight="1" x14ac:dyDescent="0.25">
      <c r="A61" s="8" t="s">
        <v>42</v>
      </c>
      <c r="B61" s="8" t="s">
        <v>43</v>
      </c>
      <c r="C61" s="8" t="s">
        <v>44</v>
      </c>
      <c r="D61" s="10">
        <v>61</v>
      </c>
      <c r="E61" s="11" t="s">
        <v>244</v>
      </c>
      <c r="F61" s="8" t="s">
        <v>46</v>
      </c>
      <c r="G61" s="8" t="s">
        <v>47</v>
      </c>
      <c r="H61" s="8" t="s">
        <v>48</v>
      </c>
      <c r="I61" s="12">
        <v>1961</v>
      </c>
      <c r="J61" s="12">
        <v>1961</v>
      </c>
      <c r="K61" s="8" t="s">
        <v>51</v>
      </c>
      <c r="L61" s="12">
        <v>2</v>
      </c>
      <c r="M61" s="12">
        <v>2</v>
      </c>
      <c r="N61" s="12">
        <v>1</v>
      </c>
      <c r="O61" s="12">
        <v>8</v>
      </c>
      <c r="P61" s="12">
        <v>8</v>
      </c>
      <c r="Q61" s="12">
        <v>25</v>
      </c>
      <c r="R61" s="13">
        <v>314.60000000000002</v>
      </c>
      <c r="S61" s="13">
        <v>314.60000000000002</v>
      </c>
      <c r="T61" s="13"/>
      <c r="U61" s="13"/>
      <c r="V61" s="13">
        <v>70</v>
      </c>
      <c r="W61" s="14">
        <v>41834</v>
      </c>
      <c r="X61" s="8" t="s">
        <v>50</v>
      </c>
      <c r="Y61" s="14"/>
      <c r="Z61" s="8" t="s">
        <v>51</v>
      </c>
      <c r="AA61" s="8" t="s">
        <v>51</v>
      </c>
      <c r="AB61" s="8" t="s">
        <v>51</v>
      </c>
      <c r="AC61" s="8" t="s">
        <v>51</v>
      </c>
      <c r="AD61" s="10" t="s">
        <v>245</v>
      </c>
      <c r="AE61" s="14">
        <v>38581</v>
      </c>
      <c r="AF61" s="13">
        <v>2080</v>
      </c>
      <c r="AG61" s="15">
        <v>41865</v>
      </c>
      <c r="AH61" s="8" t="s">
        <v>246</v>
      </c>
      <c r="AI61" s="8" t="s">
        <v>54</v>
      </c>
      <c r="AJ61" s="8" t="s">
        <v>51</v>
      </c>
      <c r="AK61" s="14"/>
      <c r="AL61" s="8" t="s">
        <v>55</v>
      </c>
      <c r="AM61" s="14">
        <v>45291</v>
      </c>
      <c r="AN61" s="14"/>
      <c r="AO61" s="14">
        <v>46022</v>
      </c>
      <c r="AP61" s="8" t="s">
        <v>51</v>
      </c>
      <c r="AQ61" s="8" t="s">
        <v>61</v>
      </c>
      <c r="AR61" s="8" t="s">
        <v>244</v>
      </c>
      <c r="AS61" s="16">
        <v>43543.500659722369</v>
      </c>
      <c r="AT61" s="14"/>
      <c r="AU61" s="8" t="s">
        <v>51</v>
      </c>
      <c r="AV61" s="12">
        <v>2247652</v>
      </c>
      <c r="AW61" s="12">
        <v>2247669</v>
      </c>
      <c r="AX61" s="12">
        <v>2372849</v>
      </c>
      <c r="AY61" s="12">
        <v>7750699</v>
      </c>
      <c r="AZ61" s="8" t="s">
        <v>56</v>
      </c>
    </row>
    <row r="62" spans="1:52" s="17" customFormat="1" ht="24.95" customHeight="1" x14ac:dyDescent="0.25">
      <c r="A62" s="8" t="s">
        <v>42</v>
      </c>
      <c r="B62" s="8" t="s">
        <v>43</v>
      </c>
      <c r="C62" s="8" t="s">
        <v>44</v>
      </c>
      <c r="D62" s="10">
        <v>62</v>
      </c>
      <c r="E62" s="11" t="s">
        <v>247</v>
      </c>
      <c r="F62" s="8" t="s">
        <v>46</v>
      </c>
      <c r="G62" s="8" t="s">
        <v>47</v>
      </c>
      <c r="H62" s="8" t="s">
        <v>48</v>
      </c>
      <c r="I62" s="12">
        <v>1945</v>
      </c>
      <c r="J62" s="12">
        <v>1945</v>
      </c>
      <c r="K62" s="8" t="s">
        <v>49</v>
      </c>
      <c r="L62" s="12">
        <v>2</v>
      </c>
      <c r="M62" s="12">
        <v>2</v>
      </c>
      <c r="N62" s="12">
        <v>1</v>
      </c>
      <c r="O62" s="12">
        <v>7</v>
      </c>
      <c r="P62" s="12">
        <v>6</v>
      </c>
      <c r="Q62" s="12">
        <v>10</v>
      </c>
      <c r="R62" s="13">
        <v>287.5</v>
      </c>
      <c r="S62" s="13">
        <v>280.10000000000002</v>
      </c>
      <c r="T62" s="13"/>
      <c r="U62" s="13"/>
      <c r="V62" s="13"/>
      <c r="W62" s="14"/>
      <c r="X62" s="8" t="s">
        <v>50</v>
      </c>
      <c r="Y62" s="8" t="s">
        <v>51</v>
      </c>
      <c r="Z62" s="8" t="s">
        <v>51</v>
      </c>
      <c r="AA62" s="8" t="s">
        <v>51</v>
      </c>
      <c r="AB62" s="8" t="s">
        <v>51</v>
      </c>
      <c r="AC62" s="8" t="s">
        <v>51</v>
      </c>
      <c r="AD62" s="10" t="s">
        <v>248</v>
      </c>
      <c r="AE62" s="14">
        <v>41829</v>
      </c>
      <c r="AF62" s="13">
        <v>1075</v>
      </c>
      <c r="AG62" s="15">
        <v>41880</v>
      </c>
      <c r="AH62" s="8" t="s">
        <v>249</v>
      </c>
      <c r="AI62" s="8" t="s">
        <v>54</v>
      </c>
      <c r="AJ62" s="8" t="s">
        <v>51</v>
      </c>
      <c r="AK62" s="14"/>
      <c r="AL62" s="8" t="s">
        <v>55</v>
      </c>
      <c r="AM62" s="14">
        <v>45291</v>
      </c>
      <c r="AN62" s="14"/>
      <c r="AO62" s="14">
        <v>44195</v>
      </c>
      <c r="AP62" s="8" t="s">
        <v>51</v>
      </c>
      <c r="AQ62" s="8" t="s">
        <v>51</v>
      </c>
      <c r="AR62" s="8" t="s">
        <v>247</v>
      </c>
      <c r="AS62" s="16">
        <v>43543.500659722369</v>
      </c>
      <c r="AT62" s="14"/>
      <c r="AU62" s="8" t="s">
        <v>51</v>
      </c>
      <c r="AV62" s="12">
        <v>2247652</v>
      </c>
      <c r="AW62" s="12">
        <v>2247669</v>
      </c>
      <c r="AX62" s="12">
        <v>2372849</v>
      </c>
      <c r="AY62" s="12">
        <v>7750760</v>
      </c>
      <c r="AZ62" s="8" t="s">
        <v>56</v>
      </c>
    </row>
    <row r="63" spans="1:52" s="17" customFormat="1" ht="24.95" customHeight="1" x14ac:dyDescent="0.25">
      <c r="A63" s="8" t="s">
        <v>42</v>
      </c>
      <c r="B63" s="8" t="s">
        <v>43</v>
      </c>
      <c r="C63" s="8" t="s">
        <v>44</v>
      </c>
      <c r="D63" s="10">
        <v>63</v>
      </c>
      <c r="E63" s="11" t="s">
        <v>250</v>
      </c>
      <c r="F63" s="8" t="s">
        <v>46</v>
      </c>
      <c r="G63" s="8" t="s">
        <v>47</v>
      </c>
      <c r="H63" s="8" t="s">
        <v>48</v>
      </c>
      <c r="I63" s="12">
        <v>1945</v>
      </c>
      <c r="J63" s="12">
        <v>1945</v>
      </c>
      <c r="K63" s="8" t="s">
        <v>58</v>
      </c>
      <c r="L63" s="12">
        <v>2</v>
      </c>
      <c r="M63" s="12">
        <v>2</v>
      </c>
      <c r="N63" s="12">
        <v>1</v>
      </c>
      <c r="O63" s="12">
        <v>3</v>
      </c>
      <c r="P63" s="12">
        <v>3</v>
      </c>
      <c r="Q63" s="12">
        <v>6</v>
      </c>
      <c r="R63" s="13">
        <v>144.80000000000001</v>
      </c>
      <c r="S63" s="13">
        <v>144.80000000000001</v>
      </c>
      <c r="T63" s="13"/>
      <c r="U63" s="13"/>
      <c r="V63" s="13"/>
      <c r="W63" s="14"/>
      <c r="X63" s="8" t="s">
        <v>50</v>
      </c>
      <c r="Y63" s="8" t="s">
        <v>51</v>
      </c>
      <c r="Z63" s="8" t="s">
        <v>51</v>
      </c>
      <c r="AA63" s="8" t="s">
        <v>51</v>
      </c>
      <c r="AB63" s="8" t="s">
        <v>51</v>
      </c>
      <c r="AC63" s="8" t="s">
        <v>51</v>
      </c>
      <c r="AD63" s="10" t="s">
        <v>251</v>
      </c>
      <c r="AE63" s="14">
        <v>41836</v>
      </c>
      <c r="AF63" s="13">
        <v>3043</v>
      </c>
      <c r="AG63" s="15">
        <v>41880</v>
      </c>
      <c r="AH63" s="8" t="s">
        <v>252</v>
      </c>
      <c r="AI63" s="8" t="s">
        <v>54</v>
      </c>
      <c r="AJ63" s="8" t="s">
        <v>51</v>
      </c>
      <c r="AK63" s="14"/>
      <c r="AL63" s="8" t="s">
        <v>55</v>
      </c>
      <c r="AM63" s="14">
        <v>45291</v>
      </c>
      <c r="AN63" s="14"/>
      <c r="AO63" s="14">
        <v>44561</v>
      </c>
      <c r="AP63" s="8" t="s">
        <v>51</v>
      </c>
      <c r="AQ63" s="8" t="s">
        <v>66</v>
      </c>
      <c r="AR63" s="8" t="s">
        <v>250</v>
      </c>
      <c r="AS63" s="16">
        <v>43543.500659722369</v>
      </c>
      <c r="AT63" s="14"/>
      <c r="AU63" s="8" t="s">
        <v>51</v>
      </c>
      <c r="AV63" s="12">
        <v>2247652</v>
      </c>
      <c r="AW63" s="12">
        <v>2247669</v>
      </c>
      <c r="AX63" s="12">
        <v>2372849</v>
      </c>
      <c r="AY63" s="12">
        <v>7706964</v>
      </c>
      <c r="AZ63" s="8" t="s">
        <v>56</v>
      </c>
    </row>
    <row r="64" spans="1:52" s="17" customFormat="1" ht="24.95" customHeight="1" x14ac:dyDescent="0.25">
      <c r="A64" s="8" t="s">
        <v>42</v>
      </c>
      <c r="B64" s="8" t="s">
        <v>43</v>
      </c>
      <c r="C64" s="8" t="s">
        <v>44</v>
      </c>
      <c r="D64" s="10">
        <v>64</v>
      </c>
      <c r="E64" s="11" t="s">
        <v>253</v>
      </c>
      <c r="F64" s="8" t="s">
        <v>46</v>
      </c>
      <c r="G64" s="8" t="s">
        <v>47</v>
      </c>
      <c r="H64" s="8" t="s">
        <v>48</v>
      </c>
      <c r="I64" s="12">
        <v>1945</v>
      </c>
      <c r="J64" s="12">
        <v>1945</v>
      </c>
      <c r="K64" s="8" t="s">
        <v>58</v>
      </c>
      <c r="L64" s="12">
        <v>3</v>
      </c>
      <c r="M64" s="12">
        <v>3</v>
      </c>
      <c r="N64" s="12">
        <v>1</v>
      </c>
      <c r="O64" s="12">
        <v>11</v>
      </c>
      <c r="P64" s="12">
        <v>9</v>
      </c>
      <c r="Q64" s="12">
        <v>17</v>
      </c>
      <c r="R64" s="13">
        <v>412</v>
      </c>
      <c r="S64" s="13">
        <v>412</v>
      </c>
      <c r="T64" s="13"/>
      <c r="U64" s="13"/>
      <c r="V64" s="13">
        <v>70</v>
      </c>
      <c r="W64" s="14">
        <v>41844</v>
      </c>
      <c r="X64" s="8" t="s">
        <v>50</v>
      </c>
      <c r="Y64" s="8" t="s">
        <v>51</v>
      </c>
      <c r="Z64" s="8" t="s">
        <v>51</v>
      </c>
      <c r="AA64" s="8" t="s">
        <v>51</v>
      </c>
      <c r="AB64" s="8" t="s">
        <v>51</v>
      </c>
      <c r="AC64" s="8" t="s">
        <v>51</v>
      </c>
      <c r="AD64" s="10" t="s">
        <v>254</v>
      </c>
      <c r="AE64" s="14">
        <v>37301</v>
      </c>
      <c r="AF64" s="13">
        <v>1501</v>
      </c>
      <c r="AG64" s="15">
        <v>41899</v>
      </c>
      <c r="AH64" s="8" t="s">
        <v>255</v>
      </c>
      <c r="AI64" s="8" t="s">
        <v>54</v>
      </c>
      <c r="AJ64" s="8" t="s">
        <v>51</v>
      </c>
      <c r="AK64" s="14"/>
      <c r="AL64" s="8" t="s">
        <v>55</v>
      </c>
      <c r="AM64" s="14">
        <v>45291</v>
      </c>
      <c r="AN64" s="14"/>
      <c r="AO64" s="14">
        <v>46022</v>
      </c>
      <c r="AP64" s="8" t="s">
        <v>51</v>
      </c>
      <c r="AQ64" s="8" t="s">
        <v>61</v>
      </c>
      <c r="AR64" s="8" t="s">
        <v>253</v>
      </c>
      <c r="AS64" s="16">
        <v>43543.500659722369</v>
      </c>
      <c r="AT64" s="14"/>
      <c r="AU64" s="8" t="s">
        <v>51</v>
      </c>
      <c r="AV64" s="12">
        <v>2247652</v>
      </c>
      <c r="AW64" s="12">
        <v>2247669</v>
      </c>
      <c r="AX64" s="12">
        <v>2372849</v>
      </c>
      <c r="AY64" s="12">
        <v>8224688</v>
      </c>
      <c r="AZ64" s="8" t="s">
        <v>56</v>
      </c>
    </row>
    <row r="65" spans="1:52" s="17" customFormat="1" ht="24.95" customHeight="1" x14ac:dyDescent="0.25">
      <c r="A65" s="8" t="s">
        <v>42</v>
      </c>
      <c r="B65" s="8" t="s">
        <v>43</v>
      </c>
      <c r="C65" s="8" t="s">
        <v>44</v>
      </c>
      <c r="D65" s="10">
        <v>65</v>
      </c>
      <c r="E65" s="11" t="s">
        <v>256</v>
      </c>
      <c r="F65" s="8" t="s">
        <v>46</v>
      </c>
      <c r="G65" s="8" t="s">
        <v>47</v>
      </c>
      <c r="H65" s="8" t="s">
        <v>48</v>
      </c>
      <c r="I65" s="12">
        <v>1945</v>
      </c>
      <c r="J65" s="12">
        <v>1945</v>
      </c>
      <c r="K65" s="8" t="s">
        <v>49</v>
      </c>
      <c r="L65" s="12">
        <v>4</v>
      </c>
      <c r="M65" s="12">
        <v>4</v>
      </c>
      <c r="N65" s="12">
        <v>1</v>
      </c>
      <c r="O65" s="12">
        <v>10</v>
      </c>
      <c r="P65" s="12">
        <v>10</v>
      </c>
      <c r="Q65" s="12">
        <v>18</v>
      </c>
      <c r="R65" s="13">
        <v>619.5</v>
      </c>
      <c r="S65" s="13">
        <v>425.3</v>
      </c>
      <c r="T65" s="13"/>
      <c r="U65" s="13"/>
      <c r="V65" s="13">
        <v>70</v>
      </c>
      <c r="W65" s="14">
        <v>41892</v>
      </c>
      <c r="X65" s="8" t="s">
        <v>50</v>
      </c>
      <c r="Y65" s="8" t="s">
        <v>51</v>
      </c>
      <c r="Z65" s="8" t="s">
        <v>51</v>
      </c>
      <c r="AA65" s="8" t="s">
        <v>51</v>
      </c>
      <c r="AB65" s="8" t="s">
        <v>51</v>
      </c>
      <c r="AC65" s="8" t="s">
        <v>51</v>
      </c>
      <c r="AD65" s="10" t="s">
        <v>257</v>
      </c>
      <c r="AE65" s="14">
        <v>41990</v>
      </c>
      <c r="AF65" s="13">
        <v>1774</v>
      </c>
      <c r="AG65" s="15">
        <v>41920</v>
      </c>
      <c r="AH65" s="8" t="s">
        <v>258</v>
      </c>
      <c r="AI65" s="8" t="s">
        <v>54</v>
      </c>
      <c r="AJ65" s="8" t="s">
        <v>51</v>
      </c>
      <c r="AK65" s="14"/>
      <c r="AL65" s="8" t="s">
        <v>55</v>
      </c>
      <c r="AM65" s="14">
        <v>45291</v>
      </c>
      <c r="AN65" s="14"/>
      <c r="AO65" s="14">
        <v>45261</v>
      </c>
      <c r="AP65" s="8" t="s">
        <v>51</v>
      </c>
      <c r="AQ65" s="8" t="s">
        <v>51</v>
      </c>
      <c r="AR65" s="8" t="s">
        <v>256</v>
      </c>
      <c r="AS65" s="16">
        <v>43543.500659722369</v>
      </c>
      <c r="AT65" s="14"/>
      <c r="AU65" s="8" t="s">
        <v>51</v>
      </c>
      <c r="AV65" s="12">
        <v>2247652</v>
      </c>
      <c r="AW65" s="12">
        <v>2247669</v>
      </c>
      <c r="AX65" s="12">
        <v>2372849</v>
      </c>
      <c r="AY65" s="12">
        <v>8211971</v>
      </c>
      <c r="AZ65" s="8" t="s">
        <v>56</v>
      </c>
    </row>
    <row r="66" spans="1:52" s="17" customFormat="1" ht="24.95" customHeight="1" x14ac:dyDescent="0.25">
      <c r="A66" s="8" t="s">
        <v>42</v>
      </c>
      <c r="B66" s="8" t="s">
        <v>43</v>
      </c>
      <c r="C66" s="8" t="s">
        <v>44</v>
      </c>
      <c r="D66" s="10">
        <v>66</v>
      </c>
      <c r="E66" s="11" t="s">
        <v>259</v>
      </c>
      <c r="F66" s="8" t="s">
        <v>46</v>
      </c>
      <c r="G66" s="8" t="s">
        <v>47</v>
      </c>
      <c r="H66" s="8" t="s">
        <v>48</v>
      </c>
      <c r="I66" s="12">
        <v>1945</v>
      </c>
      <c r="J66" s="12">
        <v>1945</v>
      </c>
      <c r="K66" s="8" t="s">
        <v>58</v>
      </c>
      <c r="L66" s="12">
        <v>3</v>
      </c>
      <c r="M66" s="12">
        <v>3</v>
      </c>
      <c r="N66" s="12">
        <v>1</v>
      </c>
      <c r="O66" s="12">
        <v>7</v>
      </c>
      <c r="P66" s="12">
        <v>7</v>
      </c>
      <c r="Q66" s="12">
        <v>19</v>
      </c>
      <c r="R66" s="13">
        <v>278</v>
      </c>
      <c r="S66" s="13">
        <v>246.9</v>
      </c>
      <c r="T66" s="13"/>
      <c r="U66" s="13"/>
      <c r="V66" s="13"/>
      <c r="W66" s="14"/>
      <c r="X66" s="8" t="s">
        <v>50</v>
      </c>
      <c r="Y66" s="8" t="s">
        <v>51</v>
      </c>
      <c r="Z66" s="8" t="s">
        <v>51</v>
      </c>
      <c r="AA66" s="8" t="s">
        <v>51</v>
      </c>
      <c r="AB66" s="8" t="s">
        <v>51</v>
      </c>
      <c r="AC66" s="8" t="s">
        <v>51</v>
      </c>
      <c r="AD66" s="10" t="s">
        <v>260</v>
      </c>
      <c r="AE66" s="14">
        <v>39793</v>
      </c>
      <c r="AF66" s="13">
        <v>2300</v>
      </c>
      <c r="AG66" s="15">
        <v>41922</v>
      </c>
      <c r="AH66" s="8" t="s">
        <v>261</v>
      </c>
      <c r="AI66" s="8" t="s">
        <v>54</v>
      </c>
      <c r="AJ66" s="8" t="s">
        <v>51</v>
      </c>
      <c r="AK66" s="14"/>
      <c r="AL66" s="8" t="s">
        <v>55</v>
      </c>
      <c r="AM66" s="14">
        <v>45291</v>
      </c>
      <c r="AN66" s="14"/>
      <c r="AO66" s="14">
        <v>44561</v>
      </c>
      <c r="AP66" s="8" t="s">
        <v>51</v>
      </c>
      <c r="AQ66" s="8" t="s">
        <v>66</v>
      </c>
      <c r="AR66" s="8" t="s">
        <v>259</v>
      </c>
      <c r="AS66" s="16">
        <v>43543.500659722369</v>
      </c>
      <c r="AT66" s="14"/>
      <c r="AU66" s="8" t="s">
        <v>51</v>
      </c>
      <c r="AV66" s="12">
        <v>2247652</v>
      </c>
      <c r="AW66" s="12">
        <v>2247669</v>
      </c>
      <c r="AX66" s="12">
        <v>2372849</v>
      </c>
      <c r="AY66" s="12">
        <v>7750919</v>
      </c>
      <c r="AZ66" s="8" t="s">
        <v>56</v>
      </c>
    </row>
    <row r="67" spans="1:52" s="17" customFormat="1" ht="24.95" customHeight="1" x14ac:dyDescent="0.25">
      <c r="A67" s="8" t="s">
        <v>42</v>
      </c>
      <c r="B67" s="8" t="s">
        <v>43</v>
      </c>
      <c r="C67" s="8" t="s">
        <v>44</v>
      </c>
      <c r="D67" s="10">
        <v>67</v>
      </c>
      <c r="E67" s="11" t="s">
        <v>262</v>
      </c>
      <c r="F67" s="8" t="s">
        <v>46</v>
      </c>
      <c r="G67" s="8" t="s">
        <v>47</v>
      </c>
      <c r="H67" s="8" t="s">
        <v>48</v>
      </c>
      <c r="I67" s="12">
        <v>1945</v>
      </c>
      <c r="J67" s="12">
        <v>1945</v>
      </c>
      <c r="K67" s="8" t="s">
        <v>58</v>
      </c>
      <c r="L67" s="12">
        <v>3</v>
      </c>
      <c r="M67" s="12">
        <v>3</v>
      </c>
      <c r="N67" s="12">
        <v>1</v>
      </c>
      <c r="O67" s="12">
        <v>5</v>
      </c>
      <c r="P67" s="12">
        <v>5</v>
      </c>
      <c r="Q67" s="12">
        <v>11</v>
      </c>
      <c r="R67" s="13">
        <v>175.5</v>
      </c>
      <c r="S67" s="13">
        <v>175.5</v>
      </c>
      <c r="T67" s="13"/>
      <c r="U67" s="13"/>
      <c r="V67" s="13">
        <v>70</v>
      </c>
      <c r="W67" s="14">
        <v>41983</v>
      </c>
      <c r="X67" s="8" t="s">
        <v>50</v>
      </c>
      <c r="Y67" s="8" t="s">
        <v>51</v>
      </c>
      <c r="Z67" s="8" t="s">
        <v>51</v>
      </c>
      <c r="AA67" s="8" t="s">
        <v>51</v>
      </c>
      <c r="AB67" s="8" t="s">
        <v>51</v>
      </c>
      <c r="AC67" s="8" t="s">
        <v>51</v>
      </c>
      <c r="AD67" s="10" t="s">
        <v>263</v>
      </c>
      <c r="AE67" s="14">
        <v>41101</v>
      </c>
      <c r="AF67" s="13">
        <v>1392</v>
      </c>
      <c r="AG67" s="15">
        <v>42027</v>
      </c>
      <c r="AH67" s="8" t="s">
        <v>264</v>
      </c>
      <c r="AI67" s="8" t="s">
        <v>54</v>
      </c>
      <c r="AJ67" s="8" t="s">
        <v>51</v>
      </c>
      <c r="AK67" s="14"/>
      <c r="AL67" s="8" t="s">
        <v>55</v>
      </c>
      <c r="AM67" s="14">
        <v>45291</v>
      </c>
      <c r="AN67" s="14"/>
      <c r="AO67" s="14">
        <v>46022</v>
      </c>
      <c r="AP67" s="8" t="s">
        <v>51</v>
      </c>
      <c r="AQ67" s="8" t="s">
        <v>61</v>
      </c>
      <c r="AR67" s="8" t="s">
        <v>262</v>
      </c>
      <c r="AS67" s="16">
        <v>43543.500659722369</v>
      </c>
      <c r="AT67" s="14"/>
      <c r="AU67" s="8" t="s">
        <v>51</v>
      </c>
      <c r="AV67" s="12">
        <v>2247652</v>
      </c>
      <c r="AW67" s="12">
        <v>2247669</v>
      </c>
      <c r="AX67" s="12">
        <v>2372849</v>
      </c>
      <c r="AY67" s="12">
        <v>8224893</v>
      </c>
      <c r="AZ67" s="8" t="s">
        <v>56</v>
      </c>
    </row>
    <row r="68" spans="1:52" s="17" customFormat="1" ht="24.95" customHeight="1" x14ac:dyDescent="0.25">
      <c r="A68" s="8" t="s">
        <v>42</v>
      </c>
      <c r="B68" s="8" t="s">
        <v>43</v>
      </c>
      <c r="C68" s="8" t="s">
        <v>44</v>
      </c>
      <c r="D68" s="10">
        <v>68</v>
      </c>
      <c r="E68" s="11" t="s">
        <v>265</v>
      </c>
      <c r="F68" s="8" t="s">
        <v>46</v>
      </c>
      <c r="G68" s="8" t="s">
        <v>47</v>
      </c>
      <c r="H68" s="8" t="s">
        <v>48</v>
      </c>
      <c r="I68" s="12">
        <v>1945</v>
      </c>
      <c r="J68" s="12">
        <v>1945</v>
      </c>
      <c r="K68" s="8" t="s">
        <v>58</v>
      </c>
      <c r="L68" s="12">
        <v>4</v>
      </c>
      <c r="M68" s="12">
        <v>4</v>
      </c>
      <c r="N68" s="12">
        <v>1</v>
      </c>
      <c r="O68" s="12">
        <v>23</v>
      </c>
      <c r="P68" s="12">
        <v>23</v>
      </c>
      <c r="Q68" s="12">
        <v>60</v>
      </c>
      <c r="R68" s="13">
        <v>1408.3</v>
      </c>
      <c r="S68" s="13">
        <v>1408.3</v>
      </c>
      <c r="T68" s="13"/>
      <c r="U68" s="13"/>
      <c r="V68" s="13">
        <v>70</v>
      </c>
      <c r="W68" s="14">
        <v>41983</v>
      </c>
      <c r="X68" s="8" t="s">
        <v>50</v>
      </c>
      <c r="Y68" s="14"/>
      <c r="Z68" s="8" t="s">
        <v>51</v>
      </c>
      <c r="AA68" s="8" t="s">
        <v>51</v>
      </c>
      <c r="AB68" s="8" t="s">
        <v>51</v>
      </c>
      <c r="AC68" s="8" t="s">
        <v>51</v>
      </c>
      <c r="AD68" s="10" t="s">
        <v>266</v>
      </c>
      <c r="AE68" s="14">
        <v>41598</v>
      </c>
      <c r="AF68" s="13">
        <v>1507</v>
      </c>
      <c r="AG68" s="15">
        <v>42027</v>
      </c>
      <c r="AH68" s="8" t="s">
        <v>267</v>
      </c>
      <c r="AI68" s="8" t="s">
        <v>54</v>
      </c>
      <c r="AJ68" s="8" t="s">
        <v>51</v>
      </c>
      <c r="AK68" s="14"/>
      <c r="AL68" s="8" t="s">
        <v>55</v>
      </c>
      <c r="AM68" s="14">
        <v>45291</v>
      </c>
      <c r="AN68" s="14"/>
      <c r="AO68" s="14">
        <v>46022</v>
      </c>
      <c r="AP68" s="8" t="s">
        <v>51</v>
      </c>
      <c r="AQ68" s="8" t="s">
        <v>61</v>
      </c>
      <c r="AR68" s="8" t="s">
        <v>265</v>
      </c>
      <c r="AS68" s="16">
        <v>43543.500659722369</v>
      </c>
      <c r="AT68" s="14"/>
      <c r="AU68" s="8" t="s">
        <v>51</v>
      </c>
      <c r="AV68" s="12">
        <v>2247652</v>
      </c>
      <c r="AW68" s="12">
        <v>2247669</v>
      </c>
      <c r="AX68" s="12">
        <v>2372849</v>
      </c>
      <c r="AY68" s="12">
        <v>7923989</v>
      </c>
      <c r="AZ68" s="8" t="s">
        <v>56</v>
      </c>
    </row>
    <row r="69" spans="1:52" s="17" customFormat="1" ht="24.95" customHeight="1" x14ac:dyDescent="0.25">
      <c r="A69" s="8" t="s">
        <v>42</v>
      </c>
      <c r="B69" s="8" t="s">
        <v>43</v>
      </c>
      <c r="C69" s="8" t="s">
        <v>44</v>
      </c>
      <c r="D69" s="10">
        <v>69</v>
      </c>
      <c r="E69" s="11" t="s">
        <v>268</v>
      </c>
      <c r="F69" s="8" t="s">
        <v>46</v>
      </c>
      <c r="G69" s="8" t="s">
        <v>47</v>
      </c>
      <c r="H69" s="8" t="s">
        <v>48</v>
      </c>
      <c r="I69" s="12">
        <v>1961</v>
      </c>
      <c r="J69" s="12">
        <v>1961</v>
      </c>
      <c r="K69" s="8" t="s">
        <v>51</v>
      </c>
      <c r="L69" s="12">
        <v>1</v>
      </c>
      <c r="M69" s="12">
        <v>1</v>
      </c>
      <c r="N69" s="12">
        <v>2</v>
      </c>
      <c r="O69" s="12">
        <v>2</v>
      </c>
      <c r="P69" s="12">
        <v>2</v>
      </c>
      <c r="Q69" s="12">
        <v>7</v>
      </c>
      <c r="R69" s="13">
        <v>109.9</v>
      </c>
      <c r="S69" s="13">
        <v>109.9</v>
      </c>
      <c r="T69" s="13"/>
      <c r="U69" s="13"/>
      <c r="V69" s="13"/>
      <c r="W69" s="14"/>
      <c r="X69" s="8" t="s">
        <v>50</v>
      </c>
      <c r="Y69" s="8" t="s">
        <v>51</v>
      </c>
      <c r="Z69" s="8" t="s">
        <v>51</v>
      </c>
      <c r="AA69" s="8" t="s">
        <v>51</v>
      </c>
      <c r="AB69" s="8" t="s">
        <v>51</v>
      </c>
      <c r="AC69" s="8" t="s">
        <v>51</v>
      </c>
      <c r="AD69" s="10" t="s">
        <v>269</v>
      </c>
      <c r="AE69" s="14">
        <v>41526</v>
      </c>
      <c r="AF69" s="13">
        <v>2339</v>
      </c>
      <c r="AG69" s="15">
        <v>42080</v>
      </c>
      <c r="AH69" s="8" t="s">
        <v>270</v>
      </c>
      <c r="AI69" s="8" t="s">
        <v>54</v>
      </c>
      <c r="AJ69" s="8" t="s">
        <v>51</v>
      </c>
      <c r="AK69" s="14"/>
      <c r="AL69" s="8" t="s">
        <v>55</v>
      </c>
      <c r="AM69" s="14">
        <v>43891</v>
      </c>
      <c r="AN69" s="14"/>
      <c r="AO69" s="14">
        <v>46022</v>
      </c>
      <c r="AP69" s="8" t="s">
        <v>51</v>
      </c>
      <c r="AQ69" s="8" t="s">
        <v>61</v>
      </c>
      <c r="AR69" s="8" t="s">
        <v>268</v>
      </c>
      <c r="AS69" s="16">
        <v>43543.500659722369</v>
      </c>
      <c r="AT69" s="14"/>
      <c r="AU69" s="8" t="s">
        <v>51</v>
      </c>
      <c r="AV69" s="12">
        <v>2247652</v>
      </c>
      <c r="AW69" s="12">
        <v>2247669</v>
      </c>
      <c r="AX69" s="12">
        <v>2372849</v>
      </c>
      <c r="AY69" s="12">
        <v>9103023</v>
      </c>
      <c r="AZ69" s="8" t="s">
        <v>56</v>
      </c>
    </row>
    <row r="70" spans="1:52" s="17" customFormat="1" ht="24.95" customHeight="1" x14ac:dyDescent="0.25">
      <c r="A70" s="8" t="s">
        <v>42</v>
      </c>
      <c r="B70" s="8" t="s">
        <v>43</v>
      </c>
      <c r="C70" s="8" t="s">
        <v>44</v>
      </c>
      <c r="D70" s="10">
        <v>70</v>
      </c>
      <c r="E70" s="11" t="s">
        <v>271</v>
      </c>
      <c r="F70" s="8" t="s">
        <v>46</v>
      </c>
      <c r="G70" s="8" t="s">
        <v>47</v>
      </c>
      <c r="H70" s="8" t="s">
        <v>48</v>
      </c>
      <c r="I70" s="12">
        <v>1945</v>
      </c>
      <c r="J70" s="12">
        <v>1945</v>
      </c>
      <c r="K70" s="8" t="s">
        <v>51</v>
      </c>
      <c r="L70" s="12">
        <v>2</v>
      </c>
      <c r="M70" s="12">
        <v>2</v>
      </c>
      <c r="N70" s="12">
        <v>1</v>
      </c>
      <c r="O70" s="12">
        <v>2</v>
      </c>
      <c r="P70" s="12">
        <v>2</v>
      </c>
      <c r="Q70" s="12">
        <v>6</v>
      </c>
      <c r="R70" s="13">
        <v>96.2</v>
      </c>
      <c r="S70" s="13">
        <v>92.2</v>
      </c>
      <c r="T70" s="13"/>
      <c r="U70" s="13"/>
      <c r="V70" s="13"/>
      <c r="W70" s="14"/>
      <c r="X70" s="8" t="s">
        <v>50</v>
      </c>
      <c r="Y70" s="14"/>
      <c r="Z70" s="8" t="s">
        <v>51</v>
      </c>
      <c r="AA70" s="8" t="s">
        <v>51</v>
      </c>
      <c r="AB70" s="8" t="s">
        <v>51</v>
      </c>
      <c r="AC70" s="8" t="s">
        <v>51</v>
      </c>
      <c r="AD70" s="10" t="s">
        <v>272</v>
      </c>
      <c r="AE70" s="14">
        <v>41584</v>
      </c>
      <c r="AF70" s="13">
        <v>2151</v>
      </c>
      <c r="AG70" s="15">
        <v>42132</v>
      </c>
      <c r="AH70" s="8" t="s">
        <v>273</v>
      </c>
      <c r="AI70" s="8" t="s">
        <v>54</v>
      </c>
      <c r="AJ70" s="8" t="s">
        <v>51</v>
      </c>
      <c r="AK70" s="14"/>
      <c r="AL70" s="8" t="s">
        <v>55</v>
      </c>
      <c r="AM70" s="14">
        <v>43905</v>
      </c>
      <c r="AN70" s="14"/>
      <c r="AO70" s="14">
        <v>46022</v>
      </c>
      <c r="AP70" s="8" t="s">
        <v>51</v>
      </c>
      <c r="AQ70" s="8" t="s">
        <v>61</v>
      </c>
      <c r="AR70" s="8" t="s">
        <v>271</v>
      </c>
      <c r="AS70" s="16">
        <v>43543.500659722369</v>
      </c>
      <c r="AT70" s="14"/>
      <c r="AU70" s="8" t="s">
        <v>51</v>
      </c>
      <c r="AV70" s="12">
        <v>2247652</v>
      </c>
      <c r="AW70" s="12">
        <v>2247669</v>
      </c>
      <c r="AX70" s="12">
        <v>2372849</v>
      </c>
      <c r="AY70" s="12">
        <v>7765357</v>
      </c>
      <c r="AZ70" s="8" t="s">
        <v>56</v>
      </c>
    </row>
    <row r="71" spans="1:52" s="17" customFormat="1" ht="24.95" customHeight="1" x14ac:dyDescent="0.25">
      <c r="A71" s="8" t="s">
        <v>42</v>
      </c>
      <c r="B71" s="8" t="s">
        <v>43</v>
      </c>
      <c r="C71" s="8" t="s">
        <v>44</v>
      </c>
      <c r="D71" s="10">
        <v>71</v>
      </c>
      <c r="E71" s="11" t="s">
        <v>274</v>
      </c>
      <c r="F71" s="8" t="s">
        <v>46</v>
      </c>
      <c r="G71" s="8" t="s">
        <v>47</v>
      </c>
      <c r="H71" s="8" t="s">
        <v>48</v>
      </c>
      <c r="I71" s="12">
        <v>1945</v>
      </c>
      <c r="J71" s="12">
        <v>1945</v>
      </c>
      <c r="K71" s="8" t="s">
        <v>58</v>
      </c>
      <c r="L71" s="12">
        <v>2</v>
      </c>
      <c r="M71" s="12">
        <v>2</v>
      </c>
      <c r="N71" s="12">
        <v>4</v>
      </c>
      <c r="O71" s="12">
        <v>33</v>
      </c>
      <c r="P71" s="12">
        <v>33</v>
      </c>
      <c r="Q71" s="12">
        <v>58</v>
      </c>
      <c r="R71" s="13">
        <v>1136.4000000000001</v>
      </c>
      <c r="S71" s="13">
        <v>1136.4000000000001</v>
      </c>
      <c r="T71" s="13"/>
      <c r="U71" s="13"/>
      <c r="V71" s="13"/>
      <c r="W71" s="14"/>
      <c r="X71" s="8" t="s">
        <v>50</v>
      </c>
      <c r="Y71" s="8" t="s">
        <v>51</v>
      </c>
      <c r="Z71" s="8" t="s">
        <v>51</v>
      </c>
      <c r="AA71" s="8" t="s">
        <v>51</v>
      </c>
      <c r="AB71" s="8" t="s">
        <v>51</v>
      </c>
      <c r="AC71" s="8" t="s">
        <v>51</v>
      </c>
      <c r="AD71" s="10" t="s">
        <v>275</v>
      </c>
      <c r="AE71" s="14">
        <v>40060</v>
      </c>
      <c r="AF71" s="13">
        <v>1980</v>
      </c>
      <c r="AG71" s="15">
        <v>42206</v>
      </c>
      <c r="AH71" s="8" t="s">
        <v>276</v>
      </c>
      <c r="AI71" s="8" t="s">
        <v>54</v>
      </c>
      <c r="AJ71" s="8" t="s">
        <v>51</v>
      </c>
      <c r="AK71" s="8" t="s">
        <v>51</v>
      </c>
      <c r="AL71" s="8" t="s">
        <v>55</v>
      </c>
      <c r="AM71" s="14">
        <v>43465</v>
      </c>
      <c r="AN71" s="14"/>
      <c r="AO71" s="14">
        <v>44561</v>
      </c>
      <c r="AP71" s="8" t="s">
        <v>51</v>
      </c>
      <c r="AQ71" s="8" t="s">
        <v>277</v>
      </c>
      <c r="AR71" s="8" t="s">
        <v>274</v>
      </c>
      <c r="AS71" s="16">
        <v>43536.719652778003</v>
      </c>
      <c r="AT71" s="14"/>
      <c r="AU71" s="8" t="s">
        <v>51</v>
      </c>
      <c r="AV71" s="12">
        <v>2247652</v>
      </c>
      <c r="AW71" s="12">
        <v>2247669</v>
      </c>
      <c r="AX71" s="12">
        <v>2372849</v>
      </c>
      <c r="AY71" s="12">
        <v>8247188</v>
      </c>
      <c r="AZ71" s="8" t="s">
        <v>56</v>
      </c>
    </row>
    <row r="72" spans="1:52" s="17" customFormat="1" ht="24.95" customHeight="1" x14ac:dyDescent="0.25">
      <c r="A72" s="8" t="s">
        <v>42</v>
      </c>
      <c r="B72" s="8" t="s">
        <v>43</v>
      </c>
      <c r="C72" s="8" t="s">
        <v>44</v>
      </c>
      <c r="D72" s="10">
        <v>72</v>
      </c>
      <c r="E72" s="11" t="s">
        <v>278</v>
      </c>
      <c r="F72" s="8" t="s">
        <v>46</v>
      </c>
      <c r="G72" s="8" t="s">
        <v>47</v>
      </c>
      <c r="H72" s="8" t="s">
        <v>48</v>
      </c>
      <c r="I72" s="12">
        <v>1945</v>
      </c>
      <c r="J72" s="12">
        <v>1945</v>
      </c>
      <c r="K72" s="8" t="s">
        <v>58</v>
      </c>
      <c r="L72" s="12">
        <v>2</v>
      </c>
      <c r="M72" s="12">
        <v>2</v>
      </c>
      <c r="N72" s="12">
        <v>2</v>
      </c>
      <c r="O72" s="12">
        <v>13</v>
      </c>
      <c r="P72" s="12">
        <v>13</v>
      </c>
      <c r="Q72" s="12">
        <v>31</v>
      </c>
      <c r="R72" s="13">
        <v>477.4</v>
      </c>
      <c r="S72" s="13">
        <v>477.4</v>
      </c>
      <c r="T72" s="13"/>
      <c r="U72" s="13"/>
      <c r="V72" s="13">
        <v>70</v>
      </c>
      <c r="W72" s="14">
        <v>42220</v>
      </c>
      <c r="X72" s="8" t="s">
        <v>50</v>
      </c>
      <c r="Y72" s="8" t="s">
        <v>51</v>
      </c>
      <c r="Z72" s="8" t="s">
        <v>51</v>
      </c>
      <c r="AA72" s="8" t="s">
        <v>51</v>
      </c>
      <c r="AB72" s="8" t="s">
        <v>51</v>
      </c>
      <c r="AC72" s="8" t="s">
        <v>51</v>
      </c>
      <c r="AD72" s="10" t="s">
        <v>279</v>
      </c>
      <c r="AE72" s="14">
        <v>39140</v>
      </c>
      <c r="AF72" s="13">
        <v>4081</v>
      </c>
      <c r="AG72" s="15">
        <v>42220</v>
      </c>
      <c r="AH72" s="8" t="s">
        <v>280</v>
      </c>
      <c r="AI72" s="8" t="s">
        <v>54</v>
      </c>
      <c r="AJ72" s="8" t="s">
        <v>51</v>
      </c>
      <c r="AK72" s="8" t="s">
        <v>51</v>
      </c>
      <c r="AL72" s="8" t="s">
        <v>55</v>
      </c>
      <c r="AM72" s="14">
        <v>44196</v>
      </c>
      <c r="AN72" s="14"/>
      <c r="AO72" s="14">
        <v>44561</v>
      </c>
      <c r="AP72" s="8" t="s">
        <v>51</v>
      </c>
      <c r="AQ72" s="8" t="s">
        <v>51</v>
      </c>
      <c r="AR72" s="8" t="s">
        <v>278</v>
      </c>
      <c r="AS72" s="16">
        <v>43543.500659722369</v>
      </c>
      <c r="AT72" s="14"/>
      <c r="AU72" s="8" t="s">
        <v>51</v>
      </c>
      <c r="AV72" s="12">
        <v>2247652</v>
      </c>
      <c r="AW72" s="12">
        <v>2247669</v>
      </c>
      <c r="AX72" s="12">
        <v>2372849</v>
      </c>
      <c r="AY72" s="12">
        <v>8064262</v>
      </c>
      <c r="AZ72" s="8" t="s">
        <v>56</v>
      </c>
    </row>
    <row r="73" spans="1:52" s="17" customFormat="1" ht="24.95" customHeight="1" x14ac:dyDescent="0.25">
      <c r="A73" s="8" t="s">
        <v>42</v>
      </c>
      <c r="B73" s="8" t="s">
        <v>43</v>
      </c>
      <c r="C73" s="8" t="s">
        <v>44</v>
      </c>
      <c r="D73" s="10">
        <v>73</v>
      </c>
      <c r="E73" s="11" t="s">
        <v>281</v>
      </c>
      <c r="F73" s="8" t="s">
        <v>46</v>
      </c>
      <c r="G73" s="8" t="s">
        <v>47</v>
      </c>
      <c r="H73" s="8" t="s">
        <v>48</v>
      </c>
      <c r="I73" s="12">
        <v>1945</v>
      </c>
      <c r="J73" s="12">
        <v>1945</v>
      </c>
      <c r="K73" s="8" t="s">
        <v>58</v>
      </c>
      <c r="L73" s="12">
        <v>2</v>
      </c>
      <c r="M73" s="12">
        <v>2</v>
      </c>
      <c r="N73" s="12">
        <v>1</v>
      </c>
      <c r="O73" s="12">
        <v>2</v>
      </c>
      <c r="P73" s="12">
        <v>2</v>
      </c>
      <c r="Q73" s="12">
        <v>12</v>
      </c>
      <c r="R73" s="13">
        <v>104</v>
      </c>
      <c r="S73" s="13">
        <v>104</v>
      </c>
      <c r="T73" s="13"/>
      <c r="U73" s="13"/>
      <c r="V73" s="13">
        <v>70</v>
      </c>
      <c r="W73" s="14">
        <v>42220</v>
      </c>
      <c r="X73" s="8" t="s">
        <v>50</v>
      </c>
      <c r="Y73" s="8" t="s">
        <v>51</v>
      </c>
      <c r="Z73" s="8" t="s">
        <v>51</v>
      </c>
      <c r="AA73" s="8" t="s">
        <v>51</v>
      </c>
      <c r="AB73" s="8" t="s">
        <v>51</v>
      </c>
      <c r="AC73" s="8" t="s">
        <v>51</v>
      </c>
      <c r="AD73" s="10" t="s">
        <v>282</v>
      </c>
      <c r="AE73" s="14">
        <v>40602</v>
      </c>
      <c r="AF73" s="13">
        <v>1590</v>
      </c>
      <c r="AG73" s="15">
        <v>42220</v>
      </c>
      <c r="AH73" s="8" t="s">
        <v>283</v>
      </c>
      <c r="AI73" s="8" t="s">
        <v>54</v>
      </c>
      <c r="AJ73" s="8" t="s">
        <v>51</v>
      </c>
      <c r="AK73" s="14"/>
      <c r="AL73" s="8" t="s">
        <v>55</v>
      </c>
      <c r="AM73" s="14">
        <v>44196</v>
      </c>
      <c r="AN73" s="14"/>
      <c r="AO73" s="14">
        <v>44561</v>
      </c>
      <c r="AP73" s="8" t="s">
        <v>51</v>
      </c>
      <c r="AQ73" s="8" t="s">
        <v>284</v>
      </c>
      <c r="AR73" s="8" t="s">
        <v>281</v>
      </c>
      <c r="AS73" s="16">
        <v>43543.500659722369</v>
      </c>
      <c r="AT73" s="14"/>
      <c r="AU73" s="8" t="s">
        <v>51</v>
      </c>
      <c r="AV73" s="12">
        <v>2247652</v>
      </c>
      <c r="AW73" s="12">
        <v>2247669</v>
      </c>
      <c r="AX73" s="12">
        <v>2372849</v>
      </c>
      <c r="AY73" s="12">
        <v>7750697</v>
      </c>
      <c r="AZ73" s="8" t="s">
        <v>56</v>
      </c>
    </row>
    <row r="74" spans="1:52" s="17" customFormat="1" ht="24.95" customHeight="1" x14ac:dyDescent="0.25">
      <c r="A74" s="8" t="s">
        <v>42</v>
      </c>
      <c r="B74" s="8" t="s">
        <v>43</v>
      </c>
      <c r="C74" s="8" t="s">
        <v>44</v>
      </c>
      <c r="D74" s="10">
        <v>74</v>
      </c>
      <c r="E74" s="11" t="s">
        <v>285</v>
      </c>
      <c r="F74" s="8" t="s">
        <v>46</v>
      </c>
      <c r="G74" s="8" t="s">
        <v>47</v>
      </c>
      <c r="H74" s="8" t="s">
        <v>48</v>
      </c>
      <c r="I74" s="12">
        <v>1945</v>
      </c>
      <c r="J74" s="12">
        <v>1945</v>
      </c>
      <c r="K74" s="8" t="s">
        <v>286</v>
      </c>
      <c r="L74" s="12">
        <v>2</v>
      </c>
      <c r="M74" s="12">
        <v>2</v>
      </c>
      <c r="N74" s="12">
        <v>4</v>
      </c>
      <c r="O74" s="12">
        <v>8</v>
      </c>
      <c r="P74" s="12">
        <v>8</v>
      </c>
      <c r="Q74" s="12">
        <v>15</v>
      </c>
      <c r="R74" s="13">
        <v>195.7</v>
      </c>
      <c r="S74" s="13">
        <v>195.7</v>
      </c>
      <c r="T74" s="13"/>
      <c r="U74" s="13"/>
      <c r="V74" s="13">
        <v>70</v>
      </c>
      <c r="W74" s="14">
        <v>42179</v>
      </c>
      <c r="X74" s="8" t="s">
        <v>50</v>
      </c>
      <c r="Y74" s="8" t="s">
        <v>51</v>
      </c>
      <c r="Z74" s="8" t="s">
        <v>51</v>
      </c>
      <c r="AA74" s="8" t="s">
        <v>51</v>
      </c>
      <c r="AB74" s="8" t="s">
        <v>51</v>
      </c>
      <c r="AC74" s="8" t="s">
        <v>51</v>
      </c>
      <c r="AD74" s="10" t="s">
        <v>287</v>
      </c>
      <c r="AE74" s="14">
        <v>41613</v>
      </c>
      <c r="AF74" s="13">
        <v>1247</v>
      </c>
      <c r="AG74" s="15">
        <v>42220</v>
      </c>
      <c r="AH74" s="8" t="s">
        <v>288</v>
      </c>
      <c r="AI74" s="8" t="s">
        <v>54</v>
      </c>
      <c r="AJ74" s="8" t="s">
        <v>51</v>
      </c>
      <c r="AK74" s="14"/>
      <c r="AL74" s="8" t="s">
        <v>55</v>
      </c>
      <c r="AM74" s="14">
        <v>44196</v>
      </c>
      <c r="AN74" s="14"/>
      <c r="AO74" s="14">
        <v>44561</v>
      </c>
      <c r="AP74" s="8" t="s">
        <v>51</v>
      </c>
      <c r="AQ74" s="8" t="s">
        <v>66</v>
      </c>
      <c r="AR74" s="8" t="s">
        <v>285</v>
      </c>
      <c r="AS74" s="16">
        <v>43543.500659722369</v>
      </c>
      <c r="AT74" s="14"/>
      <c r="AU74" s="8" t="s">
        <v>51</v>
      </c>
      <c r="AV74" s="12">
        <v>2247652</v>
      </c>
      <c r="AW74" s="12">
        <v>2247669</v>
      </c>
      <c r="AX74" s="12">
        <v>2372849</v>
      </c>
      <c r="AY74" s="12">
        <v>7772077</v>
      </c>
      <c r="AZ74" s="8" t="s">
        <v>56</v>
      </c>
    </row>
    <row r="75" spans="1:52" s="17" customFormat="1" ht="24.95" customHeight="1" x14ac:dyDescent="0.25">
      <c r="A75" s="8" t="s">
        <v>42</v>
      </c>
      <c r="B75" s="8" t="s">
        <v>43</v>
      </c>
      <c r="C75" s="8" t="s">
        <v>44</v>
      </c>
      <c r="D75" s="10">
        <v>75</v>
      </c>
      <c r="E75" s="11" t="s">
        <v>289</v>
      </c>
      <c r="F75" s="8" t="s">
        <v>46</v>
      </c>
      <c r="G75" s="8" t="s">
        <v>47</v>
      </c>
      <c r="H75" s="8" t="s">
        <v>48</v>
      </c>
      <c r="I75" s="12">
        <v>1945</v>
      </c>
      <c r="J75" s="12">
        <v>1945</v>
      </c>
      <c r="K75" s="8" t="s">
        <v>82</v>
      </c>
      <c r="L75" s="12">
        <v>2</v>
      </c>
      <c r="M75" s="12">
        <v>2</v>
      </c>
      <c r="N75" s="12">
        <v>4</v>
      </c>
      <c r="O75" s="12">
        <v>8</v>
      </c>
      <c r="P75" s="12">
        <v>8</v>
      </c>
      <c r="Q75" s="12">
        <v>26</v>
      </c>
      <c r="R75" s="13">
        <v>193.1</v>
      </c>
      <c r="S75" s="13">
        <v>190.4</v>
      </c>
      <c r="T75" s="13"/>
      <c r="U75" s="13"/>
      <c r="V75" s="13">
        <v>70</v>
      </c>
      <c r="W75" s="14">
        <v>42220</v>
      </c>
      <c r="X75" s="8" t="s">
        <v>50</v>
      </c>
      <c r="Y75" s="14"/>
      <c r="Z75" s="8" t="s">
        <v>51</v>
      </c>
      <c r="AA75" s="8" t="s">
        <v>51</v>
      </c>
      <c r="AB75" s="8" t="s">
        <v>51</v>
      </c>
      <c r="AC75" s="8" t="s">
        <v>51</v>
      </c>
      <c r="AD75" s="10" t="s">
        <v>290</v>
      </c>
      <c r="AE75" s="14">
        <v>41892</v>
      </c>
      <c r="AF75" s="13">
        <v>2195</v>
      </c>
      <c r="AG75" s="15">
        <v>42220</v>
      </c>
      <c r="AH75" s="8" t="s">
        <v>291</v>
      </c>
      <c r="AI75" s="8" t="s">
        <v>54</v>
      </c>
      <c r="AJ75" s="8" t="s">
        <v>51</v>
      </c>
      <c r="AK75" s="14"/>
      <c r="AL75" s="8" t="s">
        <v>55</v>
      </c>
      <c r="AM75" s="14">
        <v>44196</v>
      </c>
      <c r="AN75" s="14"/>
      <c r="AO75" s="14">
        <v>46022</v>
      </c>
      <c r="AP75" s="8" t="s">
        <v>51</v>
      </c>
      <c r="AQ75" s="8" t="s">
        <v>61</v>
      </c>
      <c r="AR75" s="8" t="s">
        <v>289</v>
      </c>
      <c r="AS75" s="16">
        <v>43543.500659722369</v>
      </c>
      <c r="AT75" s="14"/>
      <c r="AU75" s="8" t="s">
        <v>51</v>
      </c>
      <c r="AV75" s="12">
        <v>2247652</v>
      </c>
      <c r="AW75" s="12">
        <v>2247669</v>
      </c>
      <c r="AX75" s="12">
        <v>2372849</v>
      </c>
      <c r="AY75" s="12">
        <v>7772706</v>
      </c>
      <c r="AZ75" s="8" t="s">
        <v>56</v>
      </c>
    </row>
    <row r="76" spans="1:52" s="17" customFormat="1" ht="24.95" customHeight="1" x14ac:dyDescent="0.25">
      <c r="A76" s="8" t="s">
        <v>42</v>
      </c>
      <c r="B76" s="8" t="s">
        <v>43</v>
      </c>
      <c r="C76" s="8" t="s">
        <v>44</v>
      </c>
      <c r="D76" s="10">
        <v>76</v>
      </c>
      <c r="E76" s="11" t="s">
        <v>292</v>
      </c>
      <c r="F76" s="8" t="s">
        <v>46</v>
      </c>
      <c r="G76" s="8" t="s">
        <v>47</v>
      </c>
      <c r="H76" s="8" t="s">
        <v>48</v>
      </c>
      <c r="I76" s="12">
        <v>1945</v>
      </c>
      <c r="J76" s="12">
        <v>1945</v>
      </c>
      <c r="K76" s="8" t="s">
        <v>58</v>
      </c>
      <c r="L76" s="12">
        <v>3</v>
      </c>
      <c r="M76" s="12">
        <v>3</v>
      </c>
      <c r="N76" s="12">
        <v>1</v>
      </c>
      <c r="O76" s="12">
        <v>12</v>
      </c>
      <c r="P76" s="12">
        <v>12</v>
      </c>
      <c r="Q76" s="12">
        <v>24</v>
      </c>
      <c r="R76" s="13">
        <v>364.1</v>
      </c>
      <c r="S76" s="13">
        <v>364.1</v>
      </c>
      <c r="T76" s="13"/>
      <c r="U76" s="13"/>
      <c r="V76" s="13"/>
      <c r="W76" s="14"/>
      <c r="X76" s="8" t="s">
        <v>50</v>
      </c>
      <c r="Y76" s="8" t="s">
        <v>51</v>
      </c>
      <c r="Z76" s="8" t="s">
        <v>51</v>
      </c>
      <c r="AA76" s="8" t="s">
        <v>51</v>
      </c>
      <c r="AB76" s="8" t="s">
        <v>51</v>
      </c>
      <c r="AC76" s="8" t="s">
        <v>51</v>
      </c>
      <c r="AD76" s="10" t="s">
        <v>293</v>
      </c>
      <c r="AE76" s="14">
        <v>41526</v>
      </c>
      <c r="AF76" s="13">
        <v>1612</v>
      </c>
      <c r="AG76" s="15">
        <v>42234</v>
      </c>
      <c r="AH76" s="8" t="s">
        <v>294</v>
      </c>
      <c r="AI76" s="8" t="s">
        <v>54</v>
      </c>
      <c r="AJ76" s="8" t="s">
        <v>51</v>
      </c>
      <c r="AK76" s="14"/>
      <c r="AL76" s="8" t="s">
        <v>55</v>
      </c>
      <c r="AM76" s="14">
        <v>44196</v>
      </c>
      <c r="AN76" s="14"/>
      <c r="AO76" s="14">
        <v>46022</v>
      </c>
      <c r="AP76" s="8" t="s">
        <v>51</v>
      </c>
      <c r="AQ76" s="8" t="s">
        <v>61</v>
      </c>
      <c r="AR76" s="8" t="s">
        <v>292</v>
      </c>
      <c r="AS76" s="16">
        <v>43543.500659722369</v>
      </c>
      <c r="AT76" s="14"/>
      <c r="AU76" s="8" t="s">
        <v>51</v>
      </c>
      <c r="AV76" s="12">
        <v>2247652</v>
      </c>
      <c r="AW76" s="12">
        <v>2247669</v>
      </c>
      <c r="AX76" s="12">
        <v>2372849</v>
      </c>
      <c r="AY76" s="12">
        <v>7756813</v>
      </c>
      <c r="AZ76" s="8" t="s">
        <v>56</v>
      </c>
    </row>
    <row r="77" spans="1:52" s="17" customFormat="1" ht="24.95" customHeight="1" x14ac:dyDescent="0.25">
      <c r="A77" s="8" t="s">
        <v>42</v>
      </c>
      <c r="B77" s="8" t="s">
        <v>43</v>
      </c>
      <c r="C77" s="8" t="s">
        <v>44</v>
      </c>
      <c r="D77" s="10">
        <v>77</v>
      </c>
      <c r="E77" s="11" t="s">
        <v>295</v>
      </c>
      <c r="F77" s="8" t="s">
        <v>46</v>
      </c>
      <c r="G77" s="8" t="s">
        <v>47</v>
      </c>
      <c r="H77" s="8" t="s">
        <v>48</v>
      </c>
      <c r="I77" s="12">
        <v>1945</v>
      </c>
      <c r="J77" s="12">
        <v>1945</v>
      </c>
      <c r="K77" s="8" t="s">
        <v>58</v>
      </c>
      <c r="L77" s="12">
        <v>3</v>
      </c>
      <c r="M77" s="12">
        <v>3</v>
      </c>
      <c r="N77" s="12">
        <v>1</v>
      </c>
      <c r="O77" s="12">
        <v>12</v>
      </c>
      <c r="P77" s="12">
        <v>12</v>
      </c>
      <c r="Q77" s="12">
        <v>23</v>
      </c>
      <c r="R77" s="13">
        <v>385.1</v>
      </c>
      <c r="S77" s="13">
        <v>385.1</v>
      </c>
      <c r="T77" s="13"/>
      <c r="U77" s="13"/>
      <c r="V77" s="13">
        <v>70</v>
      </c>
      <c r="W77" s="14">
        <v>42306</v>
      </c>
      <c r="X77" s="8" t="s">
        <v>50</v>
      </c>
      <c r="Y77" s="8" t="s">
        <v>51</v>
      </c>
      <c r="Z77" s="8" t="s">
        <v>51</v>
      </c>
      <c r="AA77" s="8" t="s">
        <v>51</v>
      </c>
      <c r="AB77" s="8" t="s">
        <v>51</v>
      </c>
      <c r="AC77" s="8" t="s">
        <v>51</v>
      </c>
      <c r="AD77" s="10" t="s">
        <v>296</v>
      </c>
      <c r="AE77" s="14">
        <v>41634</v>
      </c>
      <c r="AF77" s="13">
        <v>1215</v>
      </c>
      <c r="AG77" s="15">
        <v>42306</v>
      </c>
      <c r="AH77" s="8" t="s">
        <v>297</v>
      </c>
      <c r="AI77" s="8" t="s">
        <v>54</v>
      </c>
      <c r="AJ77" s="8" t="s">
        <v>51</v>
      </c>
      <c r="AK77" s="8" t="s">
        <v>51</v>
      </c>
      <c r="AL77" s="8" t="s">
        <v>55</v>
      </c>
      <c r="AM77" s="14">
        <v>44287</v>
      </c>
      <c r="AN77" s="14"/>
      <c r="AO77" s="14">
        <v>45291</v>
      </c>
      <c r="AP77" s="8" t="s">
        <v>51</v>
      </c>
      <c r="AQ77" s="8" t="s">
        <v>51</v>
      </c>
      <c r="AR77" s="8" t="s">
        <v>295</v>
      </c>
      <c r="AS77" s="16">
        <v>43543.500659722369</v>
      </c>
      <c r="AT77" s="14"/>
      <c r="AU77" s="8" t="s">
        <v>51</v>
      </c>
      <c r="AV77" s="12">
        <v>2247652</v>
      </c>
      <c r="AW77" s="12">
        <v>2247669</v>
      </c>
      <c r="AX77" s="12">
        <v>2372849</v>
      </c>
      <c r="AY77" s="12">
        <v>7756912</v>
      </c>
      <c r="AZ77" s="8" t="s">
        <v>56</v>
      </c>
    </row>
    <row r="78" spans="1:52" s="17" customFormat="1" ht="24.95" customHeight="1" x14ac:dyDescent="0.25">
      <c r="A78" s="8" t="s">
        <v>42</v>
      </c>
      <c r="B78" s="8" t="s">
        <v>43</v>
      </c>
      <c r="C78" s="8" t="s">
        <v>44</v>
      </c>
      <c r="D78" s="10">
        <v>78</v>
      </c>
      <c r="E78" s="11" t="s">
        <v>298</v>
      </c>
      <c r="F78" s="8" t="s">
        <v>46</v>
      </c>
      <c r="G78" s="8" t="s">
        <v>47</v>
      </c>
      <c r="H78" s="8" t="s">
        <v>48</v>
      </c>
      <c r="I78" s="12">
        <v>1945</v>
      </c>
      <c r="J78" s="12">
        <v>1945</v>
      </c>
      <c r="K78" s="8" t="s">
        <v>58</v>
      </c>
      <c r="L78" s="12">
        <v>3</v>
      </c>
      <c r="M78" s="12">
        <v>3</v>
      </c>
      <c r="N78" s="12">
        <v>2</v>
      </c>
      <c r="O78" s="12">
        <v>12</v>
      </c>
      <c r="P78" s="12">
        <v>12</v>
      </c>
      <c r="Q78" s="12">
        <v>34</v>
      </c>
      <c r="R78" s="13">
        <v>513</v>
      </c>
      <c r="S78" s="13">
        <v>513</v>
      </c>
      <c r="T78" s="13"/>
      <c r="U78" s="13"/>
      <c r="V78" s="13"/>
      <c r="W78" s="14"/>
      <c r="X78" s="8" t="s">
        <v>50</v>
      </c>
      <c r="Y78" s="14"/>
      <c r="Z78" s="8" t="s">
        <v>51</v>
      </c>
      <c r="AA78" s="8" t="s">
        <v>51</v>
      </c>
      <c r="AB78" s="8" t="s">
        <v>51</v>
      </c>
      <c r="AC78" s="8" t="s">
        <v>51</v>
      </c>
      <c r="AD78" s="10" t="s">
        <v>51</v>
      </c>
      <c r="AE78" s="14"/>
      <c r="AF78" s="13">
        <v>2335.1</v>
      </c>
      <c r="AG78" s="15">
        <v>42306</v>
      </c>
      <c r="AH78" s="8" t="s">
        <v>299</v>
      </c>
      <c r="AI78" s="8" t="s">
        <v>54</v>
      </c>
      <c r="AJ78" s="8" t="s">
        <v>51</v>
      </c>
      <c r="AK78" s="14"/>
      <c r="AL78" s="8" t="s">
        <v>55</v>
      </c>
      <c r="AM78" s="14">
        <v>44287</v>
      </c>
      <c r="AN78" s="14"/>
      <c r="AO78" s="14">
        <v>44561</v>
      </c>
      <c r="AP78" s="8" t="s">
        <v>51</v>
      </c>
      <c r="AQ78" s="8" t="s">
        <v>66</v>
      </c>
      <c r="AR78" s="8" t="s">
        <v>298</v>
      </c>
      <c r="AS78" s="16">
        <v>43543.500659722369</v>
      </c>
      <c r="AT78" s="14"/>
      <c r="AU78" s="8" t="s">
        <v>51</v>
      </c>
      <c r="AV78" s="12">
        <v>2247652</v>
      </c>
      <c r="AW78" s="12">
        <v>2247669</v>
      </c>
      <c r="AX78" s="12">
        <v>2372849</v>
      </c>
      <c r="AY78" s="12">
        <v>7757117</v>
      </c>
      <c r="AZ78" s="8" t="s">
        <v>56</v>
      </c>
    </row>
    <row r="79" spans="1:52" s="17" customFormat="1" ht="24.95" customHeight="1" x14ac:dyDescent="0.25">
      <c r="A79" s="8" t="s">
        <v>42</v>
      </c>
      <c r="B79" s="8" t="s">
        <v>43</v>
      </c>
      <c r="C79" s="8" t="s">
        <v>44</v>
      </c>
      <c r="D79" s="10">
        <v>79</v>
      </c>
      <c r="E79" s="11" t="s">
        <v>300</v>
      </c>
      <c r="F79" s="8" t="s">
        <v>46</v>
      </c>
      <c r="G79" s="8" t="s">
        <v>47</v>
      </c>
      <c r="H79" s="8" t="s">
        <v>48</v>
      </c>
      <c r="I79" s="12">
        <v>1958</v>
      </c>
      <c r="J79" s="12">
        <v>1958</v>
      </c>
      <c r="K79" s="8" t="s">
        <v>63</v>
      </c>
      <c r="L79" s="12">
        <v>2</v>
      </c>
      <c r="M79" s="12">
        <v>2</v>
      </c>
      <c r="N79" s="12">
        <v>1</v>
      </c>
      <c r="O79" s="12">
        <v>8</v>
      </c>
      <c r="P79" s="12">
        <v>8</v>
      </c>
      <c r="Q79" s="12">
        <v>29</v>
      </c>
      <c r="R79" s="13">
        <v>406.4</v>
      </c>
      <c r="S79" s="13">
        <v>406.4</v>
      </c>
      <c r="T79" s="13"/>
      <c r="U79" s="13"/>
      <c r="V79" s="13"/>
      <c r="W79" s="14"/>
      <c r="X79" s="8" t="s">
        <v>50</v>
      </c>
      <c r="Y79" s="8" t="s">
        <v>51</v>
      </c>
      <c r="Z79" s="8" t="s">
        <v>51</v>
      </c>
      <c r="AA79" s="8" t="s">
        <v>51</v>
      </c>
      <c r="AB79" s="8" t="s">
        <v>51</v>
      </c>
      <c r="AC79" s="8" t="s">
        <v>51</v>
      </c>
      <c r="AD79" s="10" t="s">
        <v>301</v>
      </c>
      <c r="AE79" s="14">
        <v>40716</v>
      </c>
      <c r="AF79" s="13">
        <v>1115</v>
      </c>
      <c r="AG79" s="15">
        <v>42314</v>
      </c>
      <c r="AH79" s="8" t="s">
        <v>302</v>
      </c>
      <c r="AI79" s="8" t="s">
        <v>54</v>
      </c>
      <c r="AJ79" s="8" t="s">
        <v>51</v>
      </c>
      <c r="AK79" s="14"/>
      <c r="AL79" s="8" t="s">
        <v>55</v>
      </c>
      <c r="AM79" s="14">
        <v>44348</v>
      </c>
      <c r="AN79" s="14"/>
      <c r="AO79" s="14">
        <v>44835</v>
      </c>
      <c r="AP79" s="8" t="s">
        <v>51</v>
      </c>
      <c r="AQ79" s="8" t="s">
        <v>51</v>
      </c>
      <c r="AR79" s="8" t="s">
        <v>300</v>
      </c>
      <c r="AS79" s="16">
        <v>43543.500659722369</v>
      </c>
      <c r="AT79" s="14"/>
      <c r="AU79" s="8" t="s">
        <v>51</v>
      </c>
      <c r="AV79" s="12">
        <v>2247652</v>
      </c>
      <c r="AW79" s="12">
        <v>2247669</v>
      </c>
      <c r="AX79" s="12">
        <v>2372849</v>
      </c>
      <c r="AY79" s="12">
        <v>7758578</v>
      </c>
      <c r="AZ79" s="8" t="s">
        <v>56</v>
      </c>
    </row>
    <row r="80" spans="1:52" s="17" customFormat="1" ht="24.95" customHeight="1" x14ac:dyDescent="0.25">
      <c r="A80" s="8" t="s">
        <v>42</v>
      </c>
      <c r="B80" s="8" t="s">
        <v>43</v>
      </c>
      <c r="C80" s="8" t="s">
        <v>44</v>
      </c>
      <c r="D80" s="10">
        <v>80</v>
      </c>
      <c r="E80" s="11" t="s">
        <v>303</v>
      </c>
      <c r="F80" s="8" t="s">
        <v>46</v>
      </c>
      <c r="G80" s="8" t="s">
        <v>47</v>
      </c>
      <c r="H80" s="8" t="s">
        <v>48</v>
      </c>
      <c r="I80" s="12">
        <v>1945</v>
      </c>
      <c r="J80" s="12">
        <v>1945</v>
      </c>
      <c r="K80" s="8" t="s">
        <v>58</v>
      </c>
      <c r="L80" s="12">
        <v>2</v>
      </c>
      <c r="M80" s="12">
        <v>2</v>
      </c>
      <c r="N80" s="12">
        <v>1</v>
      </c>
      <c r="O80" s="12">
        <v>2</v>
      </c>
      <c r="P80" s="12">
        <v>2</v>
      </c>
      <c r="Q80" s="12">
        <v>7</v>
      </c>
      <c r="R80" s="13">
        <v>77.2</v>
      </c>
      <c r="S80" s="13">
        <v>77.2</v>
      </c>
      <c r="T80" s="13"/>
      <c r="U80" s="13"/>
      <c r="V80" s="13">
        <v>70</v>
      </c>
      <c r="W80" s="14">
        <v>42362</v>
      </c>
      <c r="X80" s="8" t="s">
        <v>50</v>
      </c>
      <c r="Y80" s="8" t="s">
        <v>51</v>
      </c>
      <c r="Z80" s="8" t="s">
        <v>51</v>
      </c>
      <c r="AA80" s="8" t="s">
        <v>51</v>
      </c>
      <c r="AB80" s="8" t="s">
        <v>51</v>
      </c>
      <c r="AC80" s="8" t="s">
        <v>51</v>
      </c>
      <c r="AD80" s="10" t="s">
        <v>304</v>
      </c>
      <c r="AE80" s="14">
        <v>42822</v>
      </c>
      <c r="AF80" s="13">
        <v>539.29999999999995</v>
      </c>
      <c r="AG80" s="15">
        <v>42362</v>
      </c>
      <c r="AH80" s="8" t="s">
        <v>305</v>
      </c>
      <c r="AI80" s="8" t="s">
        <v>54</v>
      </c>
      <c r="AJ80" s="8" t="s">
        <v>51</v>
      </c>
      <c r="AK80" s="8" t="s">
        <v>51</v>
      </c>
      <c r="AL80" s="8" t="s">
        <v>55</v>
      </c>
      <c r="AM80" s="14">
        <v>44561</v>
      </c>
      <c r="AN80" s="14"/>
      <c r="AO80" s="14">
        <v>45291</v>
      </c>
      <c r="AP80" s="8" t="s">
        <v>51</v>
      </c>
      <c r="AQ80" s="8" t="s">
        <v>51</v>
      </c>
      <c r="AR80" s="8" t="s">
        <v>303</v>
      </c>
      <c r="AS80" s="16">
        <v>43543.500659722369</v>
      </c>
      <c r="AT80" s="14"/>
      <c r="AU80" s="8" t="s">
        <v>51</v>
      </c>
      <c r="AV80" s="12">
        <v>2247652</v>
      </c>
      <c r="AW80" s="12">
        <v>2247669</v>
      </c>
      <c r="AX80" s="12">
        <v>2372849</v>
      </c>
      <c r="AY80" s="12">
        <v>7828467</v>
      </c>
      <c r="AZ80" s="8" t="s">
        <v>56</v>
      </c>
    </row>
    <row r="81" spans="1:52" s="17" customFormat="1" ht="24.95" customHeight="1" x14ac:dyDescent="0.25">
      <c r="A81" s="8" t="s">
        <v>42</v>
      </c>
      <c r="B81" s="8" t="s">
        <v>43</v>
      </c>
      <c r="C81" s="8" t="s">
        <v>44</v>
      </c>
      <c r="D81" s="10">
        <v>81</v>
      </c>
      <c r="E81" s="11" t="s">
        <v>306</v>
      </c>
      <c r="F81" s="8" t="s">
        <v>46</v>
      </c>
      <c r="G81" s="8" t="s">
        <v>47</v>
      </c>
      <c r="H81" s="8" t="s">
        <v>48</v>
      </c>
      <c r="I81" s="12">
        <v>1945</v>
      </c>
      <c r="J81" s="12">
        <v>1945</v>
      </c>
      <c r="K81" s="8" t="s">
        <v>58</v>
      </c>
      <c r="L81" s="12">
        <v>2</v>
      </c>
      <c r="M81" s="12">
        <v>2</v>
      </c>
      <c r="N81" s="12">
        <v>2</v>
      </c>
      <c r="O81" s="12">
        <v>6</v>
      </c>
      <c r="P81" s="12">
        <v>5</v>
      </c>
      <c r="Q81" s="12">
        <v>11</v>
      </c>
      <c r="R81" s="13">
        <v>277</v>
      </c>
      <c r="S81" s="13">
        <v>277</v>
      </c>
      <c r="T81" s="13"/>
      <c r="U81" s="13"/>
      <c r="V81" s="13">
        <v>70</v>
      </c>
      <c r="W81" s="14">
        <v>42363</v>
      </c>
      <c r="X81" s="8" t="s">
        <v>50</v>
      </c>
      <c r="Y81" s="14"/>
      <c r="Z81" s="8" t="s">
        <v>51</v>
      </c>
      <c r="AA81" s="8" t="s">
        <v>51</v>
      </c>
      <c r="AB81" s="8" t="s">
        <v>51</v>
      </c>
      <c r="AC81" s="8" t="s">
        <v>51</v>
      </c>
      <c r="AD81" s="10" t="s">
        <v>307</v>
      </c>
      <c r="AE81" s="14">
        <v>41313</v>
      </c>
      <c r="AF81" s="13">
        <v>1600</v>
      </c>
      <c r="AG81" s="15">
        <v>42363</v>
      </c>
      <c r="AH81" s="8" t="s">
        <v>308</v>
      </c>
      <c r="AI81" s="8" t="s">
        <v>54</v>
      </c>
      <c r="AJ81" s="8" t="s">
        <v>51</v>
      </c>
      <c r="AK81" s="14"/>
      <c r="AL81" s="8" t="s">
        <v>55</v>
      </c>
      <c r="AM81" s="14">
        <v>44562</v>
      </c>
      <c r="AN81" s="14"/>
      <c r="AO81" s="14">
        <v>46022</v>
      </c>
      <c r="AP81" s="8" t="s">
        <v>51</v>
      </c>
      <c r="AQ81" s="8" t="s">
        <v>61</v>
      </c>
      <c r="AR81" s="8" t="s">
        <v>306</v>
      </c>
      <c r="AS81" s="16">
        <v>43543.500659722369</v>
      </c>
      <c r="AT81" s="14"/>
      <c r="AU81" s="8" t="s">
        <v>51</v>
      </c>
      <c r="AV81" s="12">
        <v>2247652</v>
      </c>
      <c r="AW81" s="12">
        <v>2247669</v>
      </c>
      <c r="AX81" s="12">
        <v>2372849</v>
      </c>
      <c r="AY81" s="12">
        <v>7853409</v>
      </c>
      <c r="AZ81" s="8" t="s">
        <v>56</v>
      </c>
    </row>
    <row r="82" spans="1:52" s="17" customFormat="1" ht="24.95" customHeight="1" x14ac:dyDescent="0.25">
      <c r="A82" s="8" t="s">
        <v>42</v>
      </c>
      <c r="B82" s="8" t="s">
        <v>43</v>
      </c>
      <c r="C82" s="8" t="s">
        <v>44</v>
      </c>
      <c r="D82" s="10">
        <v>82</v>
      </c>
      <c r="E82" s="11" t="s">
        <v>309</v>
      </c>
      <c r="F82" s="8" t="s">
        <v>46</v>
      </c>
      <c r="G82" s="8" t="s">
        <v>47</v>
      </c>
      <c r="H82" s="8" t="s">
        <v>48</v>
      </c>
      <c r="I82" s="12">
        <v>1945</v>
      </c>
      <c r="J82" s="12">
        <v>1945</v>
      </c>
      <c r="K82" s="8" t="s">
        <v>58</v>
      </c>
      <c r="L82" s="12">
        <v>3</v>
      </c>
      <c r="M82" s="12">
        <v>3</v>
      </c>
      <c r="N82" s="12">
        <v>2</v>
      </c>
      <c r="O82" s="12">
        <v>11</v>
      </c>
      <c r="P82" s="12">
        <v>13</v>
      </c>
      <c r="Q82" s="12">
        <v>38</v>
      </c>
      <c r="R82" s="13">
        <v>527.79999999999995</v>
      </c>
      <c r="S82" s="13">
        <v>527.79999999999995</v>
      </c>
      <c r="T82" s="13"/>
      <c r="U82" s="13"/>
      <c r="V82" s="13"/>
      <c r="W82" s="14"/>
      <c r="X82" s="8" t="s">
        <v>50</v>
      </c>
      <c r="Y82" s="14"/>
      <c r="Z82" s="8" t="s">
        <v>51</v>
      </c>
      <c r="AA82" s="8" t="s">
        <v>51</v>
      </c>
      <c r="AB82" s="8" t="s">
        <v>51</v>
      </c>
      <c r="AC82" s="8" t="s">
        <v>51</v>
      </c>
      <c r="AD82" s="10" t="s">
        <v>310</v>
      </c>
      <c r="AE82" s="14">
        <v>40716</v>
      </c>
      <c r="AF82" s="13">
        <v>920</v>
      </c>
      <c r="AG82" s="15">
        <v>42390</v>
      </c>
      <c r="AH82" s="8" t="s">
        <v>311</v>
      </c>
      <c r="AI82" s="8" t="s">
        <v>54</v>
      </c>
      <c r="AJ82" s="8" t="s">
        <v>51</v>
      </c>
      <c r="AK82" s="14"/>
      <c r="AL82" s="8" t="s">
        <v>55</v>
      </c>
      <c r="AM82" s="14">
        <v>44713</v>
      </c>
      <c r="AN82" s="14"/>
      <c r="AO82" s="14">
        <v>46022</v>
      </c>
      <c r="AP82" s="8" t="s">
        <v>51</v>
      </c>
      <c r="AQ82" s="8" t="s">
        <v>61</v>
      </c>
      <c r="AR82" s="8" t="s">
        <v>309</v>
      </c>
      <c r="AS82" s="16">
        <v>43543.500659722369</v>
      </c>
      <c r="AT82" s="14"/>
      <c r="AU82" s="8" t="s">
        <v>51</v>
      </c>
      <c r="AV82" s="12">
        <v>2247652</v>
      </c>
      <c r="AW82" s="12">
        <v>2247669</v>
      </c>
      <c r="AX82" s="12">
        <v>2372849</v>
      </c>
      <c r="AY82" s="12">
        <v>9103986</v>
      </c>
      <c r="AZ82" s="8" t="s">
        <v>56</v>
      </c>
    </row>
    <row r="83" spans="1:52" s="17" customFormat="1" ht="24.95" customHeight="1" x14ac:dyDescent="0.25">
      <c r="A83" s="8" t="s">
        <v>42</v>
      </c>
      <c r="B83" s="8" t="s">
        <v>43</v>
      </c>
      <c r="C83" s="8" t="s">
        <v>44</v>
      </c>
      <c r="D83" s="10">
        <v>83</v>
      </c>
      <c r="E83" s="11" t="s">
        <v>312</v>
      </c>
      <c r="F83" s="8" t="s">
        <v>46</v>
      </c>
      <c r="G83" s="8" t="s">
        <v>47</v>
      </c>
      <c r="H83" s="8" t="s">
        <v>48</v>
      </c>
      <c r="I83" s="12">
        <v>1945</v>
      </c>
      <c r="J83" s="12">
        <v>1945</v>
      </c>
      <c r="K83" s="8" t="s">
        <v>58</v>
      </c>
      <c r="L83" s="12">
        <v>2</v>
      </c>
      <c r="M83" s="12">
        <v>2</v>
      </c>
      <c r="N83" s="12">
        <v>1</v>
      </c>
      <c r="O83" s="12">
        <v>2</v>
      </c>
      <c r="P83" s="12">
        <v>2</v>
      </c>
      <c r="Q83" s="12">
        <v>5</v>
      </c>
      <c r="R83" s="13">
        <v>95.5</v>
      </c>
      <c r="S83" s="13">
        <v>95.5</v>
      </c>
      <c r="T83" s="13"/>
      <c r="U83" s="13"/>
      <c r="V83" s="13"/>
      <c r="W83" s="14"/>
      <c r="X83" s="8" t="s">
        <v>50</v>
      </c>
      <c r="Y83" s="8" t="s">
        <v>51</v>
      </c>
      <c r="Z83" s="8" t="s">
        <v>51</v>
      </c>
      <c r="AA83" s="8" t="s">
        <v>51</v>
      </c>
      <c r="AB83" s="8" t="s">
        <v>51</v>
      </c>
      <c r="AC83" s="8" t="s">
        <v>51</v>
      </c>
      <c r="AD83" s="10" t="s">
        <v>313</v>
      </c>
      <c r="AE83" s="14">
        <v>41824</v>
      </c>
      <c r="AF83" s="13">
        <v>1091</v>
      </c>
      <c r="AG83" s="15">
        <v>42396</v>
      </c>
      <c r="AH83" s="8" t="s">
        <v>314</v>
      </c>
      <c r="AI83" s="8" t="s">
        <v>54</v>
      </c>
      <c r="AJ83" s="8" t="s">
        <v>51</v>
      </c>
      <c r="AK83" s="14"/>
      <c r="AL83" s="8" t="s">
        <v>55</v>
      </c>
      <c r="AM83" s="14">
        <v>44713</v>
      </c>
      <c r="AN83" s="14"/>
      <c r="AO83" s="14">
        <v>46022</v>
      </c>
      <c r="AP83" s="8" t="s">
        <v>51</v>
      </c>
      <c r="AQ83" s="8" t="s">
        <v>61</v>
      </c>
      <c r="AR83" s="8" t="s">
        <v>312</v>
      </c>
      <c r="AS83" s="16">
        <v>43543.500659722369</v>
      </c>
      <c r="AT83" s="14"/>
      <c r="AU83" s="8" t="s">
        <v>51</v>
      </c>
      <c r="AV83" s="12">
        <v>2247652</v>
      </c>
      <c r="AW83" s="12">
        <v>2247669</v>
      </c>
      <c r="AX83" s="12">
        <v>2372849</v>
      </c>
      <c r="AY83" s="12">
        <v>7962059</v>
      </c>
      <c r="AZ83" s="8" t="s">
        <v>56</v>
      </c>
    </row>
    <row r="84" spans="1:52" s="17" customFormat="1" ht="24.95" customHeight="1" x14ac:dyDescent="0.25">
      <c r="A84" s="8" t="s">
        <v>42</v>
      </c>
      <c r="B84" s="8" t="s">
        <v>43</v>
      </c>
      <c r="C84" s="8" t="s">
        <v>44</v>
      </c>
      <c r="D84" s="10">
        <v>84</v>
      </c>
      <c r="E84" s="11" t="s">
        <v>315</v>
      </c>
      <c r="F84" s="8" t="s">
        <v>46</v>
      </c>
      <c r="G84" s="8" t="s">
        <v>47</v>
      </c>
      <c r="H84" s="8" t="s">
        <v>48</v>
      </c>
      <c r="I84" s="12">
        <v>1945</v>
      </c>
      <c r="J84" s="12">
        <v>1945</v>
      </c>
      <c r="K84" s="8" t="s">
        <v>49</v>
      </c>
      <c r="L84" s="12">
        <v>1</v>
      </c>
      <c r="M84" s="12">
        <v>1</v>
      </c>
      <c r="N84" s="12">
        <v>1</v>
      </c>
      <c r="O84" s="12">
        <v>2</v>
      </c>
      <c r="P84" s="12">
        <v>2</v>
      </c>
      <c r="Q84" s="12">
        <v>7</v>
      </c>
      <c r="R84" s="13">
        <v>85.5</v>
      </c>
      <c r="S84" s="13">
        <v>85.5</v>
      </c>
      <c r="T84" s="13"/>
      <c r="U84" s="13"/>
      <c r="V84" s="13"/>
      <c r="W84" s="14"/>
      <c r="X84" s="8" t="s">
        <v>50</v>
      </c>
      <c r="Y84" s="8" t="s">
        <v>51</v>
      </c>
      <c r="Z84" s="8" t="s">
        <v>51</v>
      </c>
      <c r="AA84" s="8" t="s">
        <v>51</v>
      </c>
      <c r="AB84" s="8" t="s">
        <v>51</v>
      </c>
      <c r="AC84" s="8" t="s">
        <v>51</v>
      </c>
      <c r="AD84" s="10" t="s">
        <v>316</v>
      </c>
      <c r="AE84" s="14">
        <v>38891</v>
      </c>
      <c r="AF84" s="13">
        <v>1715</v>
      </c>
      <c r="AG84" s="15">
        <v>42396</v>
      </c>
      <c r="AH84" s="8" t="s">
        <v>317</v>
      </c>
      <c r="AI84" s="8" t="s">
        <v>54</v>
      </c>
      <c r="AJ84" s="8" t="s">
        <v>51</v>
      </c>
      <c r="AK84" s="14"/>
      <c r="AL84" s="8" t="s">
        <v>55</v>
      </c>
      <c r="AM84" s="14">
        <v>44348</v>
      </c>
      <c r="AN84" s="14"/>
      <c r="AO84" s="14">
        <v>44926</v>
      </c>
      <c r="AP84" s="8" t="s">
        <v>51</v>
      </c>
      <c r="AQ84" s="8" t="s">
        <v>51</v>
      </c>
      <c r="AR84" s="8" t="s">
        <v>315</v>
      </c>
      <c r="AS84" s="16">
        <v>43543.500659722369</v>
      </c>
      <c r="AT84" s="14"/>
      <c r="AU84" s="8" t="s">
        <v>51</v>
      </c>
      <c r="AV84" s="12">
        <v>2247652</v>
      </c>
      <c r="AW84" s="12">
        <v>2247669</v>
      </c>
      <c r="AX84" s="12">
        <v>2372849</v>
      </c>
      <c r="AY84" s="12">
        <v>9326290</v>
      </c>
      <c r="AZ84" s="8" t="s">
        <v>56</v>
      </c>
    </row>
    <row r="85" spans="1:52" s="17" customFormat="1" ht="24.95" customHeight="1" x14ac:dyDescent="0.25">
      <c r="A85" s="8" t="s">
        <v>42</v>
      </c>
      <c r="B85" s="8" t="s">
        <v>43</v>
      </c>
      <c r="C85" s="8" t="s">
        <v>44</v>
      </c>
      <c r="D85" s="10">
        <v>85</v>
      </c>
      <c r="E85" s="11" t="s">
        <v>318</v>
      </c>
      <c r="F85" s="8" t="s">
        <v>46</v>
      </c>
      <c r="G85" s="8" t="s">
        <v>47</v>
      </c>
      <c r="H85" s="8" t="s">
        <v>48</v>
      </c>
      <c r="I85" s="12">
        <v>1945</v>
      </c>
      <c r="J85" s="12">
        <v>1945</v>
      </c>
      <c r="K85" s="8" t="s">
        <v>319</v>
      </c>
      <c r="L85" s="12">
        <v>1</v>
      </c>
      <c r="M85" s="12">
        <v>1</v>
      </c>
      <c r="N85" s="12">
        <v>1</v>
      </c>
      <c r="O85" s="12">
        <v>3</v>
      </c>
      <c r="P85" s="12">
        <v>3</v>
      </c>
      <c r="Q85" s="12">
        <v>5</v>
      </c>
      <c r="R85" s="13">
        <v>111.3</v>
      </c>
      <c r="S85" s="13">
        <v>111.3</v>
      </c>
      <c r="T85" s="13"/>
      <c r="U85" s="13"/>
      <c r="V85" s="13"/>
      <c r="W85" s="14"/>
      <c r="X85" s="8" t="s">
        <v>50</v>
      </c>
      <c r="Y85" s="8" t="s">
        <v>51</v>
      </c>
      <c r="Z85" s="8" t="s">
        <v>51</v>
      </c>
      <c r="AA85" s="8" t="s">
        <v>51</v>
      </c>
      <c r="AB85" s="8" t="s">
        <v>51</v>
      </c>
      <c r="AC85" s="8" t="s">
        <v>51</v>
      </c>
      <c r="AD85" s="10" t="s">
        <v>320</v>
      </c>
      <c r="AE85" s="14">
        <v>41052</v>
      </c>
      <c r="AF85" s="13">
        <v>1992</v>
      </c>
      <c r="AG85" s="15">
        <v>42417</v>
      </c>
      <c r="AH85" s="8" t="s">
        <v>321</v>
      </c>
      <c r="AI85" s="8" t="s">
        <v>54</v>
      </c>
      <c r="AJ85" s="8" t="s">
        <v>51</v>
      </c>
      <c r="AK85" s="14"/>
      <c r="AL85" s="8" t="s">
        <v>55</v>
      </c>
      <c r="AM85" s="14">
        <v>44805</v>
      </c>
      <c r="AN85" s="14"/>
      <c r="AO85" s="14">
        <v>44986</v>
      </c>
      <c r="AP85" s="8" t="s">
        <v>51</v>
      </c>
      <c r="AQ85" s="8" t="s">
        <v>51</v>
      </c>
      <c r="AR85" s="8" t="s">
        <v>318</v>
      </c>
      <c r="AS85" s="16">
        <v>43543.500659722369</v>
      </c>
      <c r="AT85" s="14"/>
      <c r="AU85" s="8" t="s">
        <v>51</v>
      </c>
      <c r="AV85" s="12">
        <v>2247652</v>
      </c>
      <c r="AW85" s="12">
        <v>2247669</v>
      </c>
      <c r="AX85" s="12">
        <v>2372849</v>
      </c>
      <c r="AY85" s="12">
        <v>8247406</v>
      </c>
      <c r="AZ85" s="8" t="s">
        <v>56</v>
      </c>
    </row>
    <row r="86" spans="1:52" s="17" customFormat="1" ht="24.95" customHeight="1" x14ac:dyDescent="0.25">
      <c r="A86" s="8" t="s">
        <v>42</v>
      </c>
      <c r="B86" s="8" t="s">
        <v>43</v>
      </c>
      <c r="C86" s="8" t="s">
        <v>44</v>
      </c>
      <c r="D86" s="10">
        <v>86</v>
      </c>
      <c r="E86" s="11" t="s">
        <v>322</v>
      </c>
      <c r="F86" s="8" t="s">
        <v>46</v>
      </c>
      <c r="G86" s="8" t="s">
        <v>47</v>
      </c>
      <c r="H86" s="8" t="s">
        <v>48</v>
      </c>
      <c r="I86" s="12">
        <v>1954</v>
      </c>
      <c r="J86" s="12">
        <v>1954</v>
      </c>
      <c r="K86" s="8" t="s">
        <v>51</v>
      </c>
      <c r="L86" s="12">
        <v>2</v>
      </c>
      <c r="M86" s="12">
        <v>2</v>
      </c>
      <c r="N86" s="12">
        <v>2</v>
      </c>
      <c r="O86" s="12">
        <v>8</v>
      </c>
      <c r="P86" s="12">
        <v>8</v>
      </c>
      <c r="Q86" s="12">
        <v>25</v>
      </c>
      <c r="R86" s="13">
        <v>387.1</v>
      </c>
      <c r="S86" s="13">
        <v>348.3</v>
      </c>
      <c r="T86" s="13"/>
      <c r="U86" s="13"/>
      <c r="V86" s="13"/>
      <c r="W86" s="14"/>
      <c r="X86" s="8" t="s">
        <v>50</v>
      </c>
      <c r="Y86" s="14"/>
      <c r="Z86" s="8" t="s">
        <v>51</v>
      </c>
      <c r="AA86" s="8" t="s">
        <v>51</v>
      </c>
      <c r="AB86" s="8" t="s">
        <v>51</v>
      </c>
      <c r="AC86" s="8" t="s">
        <v>51</v>
      </c>
      <c r="AD86" s="10" t="s">
        <v>323</v>
      </c>
      <c r="AE86" s="14">
        <v>41547</v>
      </c>
      <c r="AF86" s="13">
        <v>1580</v>
      </c>
      <c r="AG86" s="15">
        <v>42486</v>
      </c>
      <c r="AH86" s="8" t="s">
        <v>324</v>
      </c>
      <c r="AI86" s="8" t="s">
        <v>54</v>
      </c>
      <c r="AJ86" s="8" t="s">
        <v>51</v>
      </c>
      <c r="AK86" s="14"/>
      <c r="AL86" s="8" t="s">
        <v>55</v>
      </c>
      <c r="AM86" s="14">
        <v>44348</v>
      </c>
      <c r="AN86" s="14"/>
      <c r="AO86" s="14">
        <v>44561</v>
      </c>
      <c r="AP86" s="8" t="s">
        <v>51</v>
      </c>
      <c r="AQ86" s="8" t="s">
        <v>66</v>
      </c>
      <c r="AR86" s="8" t="s">
        <v>322</v>
      </c>
      <c r="AS86" s="16">
        <v>43543.500659722369</v>
      </c>
      <c r="AT86" s="14"/>
      <c r="AU86" s="8" t="s">
        <v>51</v>
      </c>
      <c r="AV86" s="12">
        <v>2247652</v>
      </c>
      <c r="AW86" s="12">
        <v>2247669</v>
      </c>
      <c r="AX86" s="12">
        <v>2372849</v>
      </c>
      <c r="AY86" s="12">
        <v>8887259</v>
      </c>
      <c r="AZ86" s="8" t="s">
        <v>56</v>
      </c>
    </row>
    <row r="87" spans="1:52" s="17" customFormat="1" ht="24.95" customHeight="1" x14ac:dyDescent="0.25">
      <c r="A87" s="8" t="s">
        <v>42</v>
      </c>
      <c r="B87" s="8" t="s">
        <v>43</v>
      </c>
      <c r="C87" s="8" t="s">
        <v>44</v>
      </c>
      <c r="D87" s="10">
        <v>87</v>
      </c>
      <c r="E87" s="11" t="s">
        <v>325</v>
      </c>
      <c r="F87" s="8" t="s">
        <v>46</v>
      </c>
      <c r="G87" s="8" t="s">
        <v>47</v>
      </c>
      <c r="H87" s="8" t="s">
        <v>48</v>
      </c>
      <c r="I87" s="12">
        <v>1954</v>
      </c>
      <c r="J87" s="12">
        <v>1954</v>
      </c>
      <c r="K87" s="8" t="s">
        <v>51</v>
      </c>
      <c r="L87" s="12">
        <v>2</v>
      </c>
      <c r="M87" s="12">
        <v>2</v>
      </c>
      <c r="N87" s="12">
        <v>1</v>
      </c>
      <c r="O87" s="12">
        <v>5</v>
      </c>
      <c r="P87" s="12">
        <v>5</v>
      </c>
      <c r="Q87" s="12">
        <v>15</v>
      </c>
      <c r="R87" s="13">
        <v>172.4</v>
      </c>
      <c r="S87" s="13">
        <v>172.4</v>
      </c>
      <c r="T87" s="13"/>
      <c r="U87" s="13"/>
      <c r="V87" s="13">
        <v>70</v>
      </c>
      <c r="W87" s="14">
        <v>42489</v>
      </c>
      <c r="X87" s="8" t="s">
        <v>50</v>
      </c>
      <c r="Y87" s="14"/>
      <c r="Z87" s="8" t="s">
        <v>51</v>
      </c>
      <c r="AA87" s="8" t="s">
        <v>51</v>
      </c>
      <c r="AB87" s="8" t="s">
        <v>51</v>
      </c>
      <c r="AC87" s="8" t="s">
        <v>51</v>
      </c>
      <c r="AD87" s="10" t="s">
        <v>326</v>
      </c>
      <c r="AE87" s="14">
        <v>41228</v>
      </c>
      <c r="AF87" s="13">
        <v>612</v>
      </c>
      <c r="AG87" s="15">
        <v>42489</v>
      </c>
      <c r="AH87" s="8" t="s">
        <v>327</v>
      </c>
      <c r="AI87" s="8" t="s">
        <v>54</v>
      </c>
      <c r="AJ87" s="8" t="s">
        <v>51</v>
      </c>
      <c r="AK87" s="14"/>
      <c r="AL87" s="8" t="s">
        <v>55</v>
      </c>
      <c r="AM87" s="14">
        <v>44805</v>
      </c>
      <c r="AN87" s="14"/>
      <c r="AO87" s="14">
        <v>44561</v>
      </c>
      <c r="AP87" s="8" t="s">
        <v>51</v>
      </c>
      <c r="AQ87" s="8" t="s">
        <v>66</v>
      </c>
      <c r="AR87" s="8" t="s">
        <v>325</v>
      </c>
      <c r="AS87" s="16">
        <v>43543.500659722369</v>
      </c>
      <c r="AT87" s="14"/>
      <c r="AU87" s="8" t="s">
        <v>51</v>
      </c>
      <c r="AV87" s="12">
        <v>2247652</v>
      </c>
      <c r="AW87" s="12">
        <v>2247669</v>
      </c>
      <c r="AX87" s="12">
        <v>2372849</v>
      </c>
      <c r="AY87" s="12">
        <v>8228899</v>
      </c>
      <c r="AZ87" s="8" t="s">
        <v>56</v>
      </c>
    </row>
    <row r="88" spans="1:52" s="17" customFormat="1" ht="24.95" customHeight="1" x14ac:dyDescent="0.25">
      <c r="A88" s="8" t="s">
        <v>42</v>
      </c>
      <c r="B88" s="8" t="s">
        <v>43</v>
      </c>
      <c r="C88" s="8" t="s">
        <v>44</v>
      </c>
      <c r="D88" s="10">
        <v>88</v>
      </c>
      <c r="E88" s="11" t="s">
        <v>328</v>
      </c>
      <c r="F88" s="8" t="s">
        <v>46</v>
      </c>
      <c r="G88" s="8" t="s">
        <v>47</v>
      </c>
      <c r="H88" s="8" t="s">
        <v>48</v>
      </c>
      <c r="I88" s="12">
        <v>1954</v>
      </c>
      <c r="J88" s="12">
        <v>1954</v>
      </c>
      <c r="K88" s="8" t="s">
        <v>51</v>
      </c>
      <c r="L88" s="12">
        <v>2</v>
      </c>
      <c r="M88" s="12">
        <v>2</v>
      </c>
      <c r="N88" s="12">
        <v>2</v>
      </c>
      <c r="O88" s="12">
        <v>11</v>
      </c>
      <c r="P88" s="12">
        <v>11</v>
      </c>
      <c r="Q88" s="12">
        <v>26</v>
      </c>
      <c r="R88" s="13">
        <v>348.1</v>
      </c>
      <c r="S88" s="13">
        <v>348.1</v>
      </c>
      <c r="T88" s="13"/>
      <c r="U88" s="13"/>
      <c r="V88" s="13"/>
      <c r="W88" s="14"/>
      <c r="X88" s="8" t="s">
        <v>50</v>
      </c>
      <c r="Y88" s="14"/>
      <c r="Z88" s="8" t="s">
        <v>51</v>
      </c>
      <c r="AA88" s="8" t="s">
        <v>51</v>
      </c>
      <c r="AB88" s="8" t="s">
        <v>51</v>
      </c>
      <c r="AC88" s="8" t="s">
        <v>51</v>
      </c>
      <c r="AD88" s="10" t="s">
        <v>329</v>
      </c>
      <c r="AE88" s="14">
        <v>41625</v>
      </c>
      <c r="AF88" s="13">
        <v>652</v>
      </c>
      <c r="AG88" s="15">
        <v>42573</v>
      </c>
      <c r="AH88" s="8" t="s">
        <v>330</v>
      </c>
      <c r="AI88" s="8" t="s">
        <v>54</v>
      </c>
      <c r="AJ88" s="8" t="s">
        <v>51</v>
      </c>
      <c r="AK88" s="14"/>
      <c r="AL88" s="8" t="s">
        <v>55</v>
      </c>
      <c r="AM88" s="14">
        <v>44621</v>
      </c>
      <c r="AN88" s="14"/>
      <c r="AO88" s="14">
        <v>44561</v>
      </c>
      <c r="AP88" s="8" t="s">
        <v>51</v>
      </c>
      <c r="AQ88" s="8" t="s">
        <v>66</v>
      </c>
      <c r="AR88" s="8" t="s">
        <v>328</v>
      </c>
      <c r="AS88" s="16">
        <v>43543.500659722369</v>
      </c>
      <c r="AT88" s="14"/>
      <c r="AU88" s="8" t="s">
        <v>51</v>
      </c>
      <c r="AV88" s="12">
        <v>2247652</v>
      </c>
      <c r="AW88" s="12">
        <v>2247669</v>
      </c>
      <c r="AX88" s="12">
        <v>2372849</v>
      </c>
      <c r="AY88" s="12">
        <v>8887255</v>
      </c>
      <c r="AZ88" s="8" t="s">
        <v>56</v>
      </c>
    </row>
    <row r="89" spans="1:52" s="17" customFormat="1" ht="24.95" customHeight="1" x14ac:dyDescent="0.25">
      <c r="A89" s="8" t="s">
        <v>42</v>
      </c>
      <c r="B89" s="8" t="s">
        <v>43</v>
      </c>
      <c r="C89" s="8" t="s">
        <v>44</v>
      </c>
      <c r="D89" s="10">
        <v>89</v>
      </c>
      <c r="E89" s="11" t="s">
        <v>331</v>
      </c>
      <c r="F89" s="8" t="s">
        <v>46</v>
      </c>
      <c r="G89" s="8" t="s">
        <v>47</v>
      </c>
      <c r="H89" s="8" t="s">
        <v>48</v>
      </c>
      <c r="I89" s="12">
        <v>1954</v>
      </c>
      <c r="J89" s="12">
        <v>1954</v>
      </c>
      <c r="K89" s="8" t="s">
        <v>51</v>
      </c>
      <c r="L89" s="12">
        <v>2</v>
      </c>
      <c r="M89" s="12">
        <v>2</v>
      </c>
      <c r="N89" s="12">
        <v>2</v>
      </c>
      <c r="O89" s="12">
        <v>8</v>
      </c>
      <c r="P89" s="12">
        <v>8</v>
      </c>
      <c r="Q89" s="12">
        <v>16</v>
      </c>
      <c r="R89" s="13">
        <v>348</v>
      </c>
      <c r="S89" s="13">
        <v>348</v>
      </c>
      <c r="T89" s="13"/>
      <c r="U89" s="13"/>
      <c r="V89" s="13"/>
      <c r="W89" s="14"/>
      <c r="X89" s="8" t="s">
        <v>50</v>
      </c>
      <c r="Y89" s="14"/>
      <c r="Z89" s="8" t="s">
        <v>51</v>
      </c>
      <c r="AA89" s="8" t="s">
        <v>51</v>
      </c>
      <c r="AB89" s="8" t="s">
        <v>51</v>
      </c>
      <c r="AC89" s="8" t="s">
        <v>51</v>
      </c>
      <c r="AD89" s="10" t="s">
        <v>332</v>
      </c>
      <c r="AE89" s="14">
        <v>39463</v>
      </c>
      <c r="AF89" s="13">
        <v>1456</v>
      </c>
      <c r="AG89" s="15">
        <v>42577</v>
      </c>
      <c r="AH89" s="8" t="s">
        <v>333</v>
      </c>
      <c r="AI89" s="8" t="s">
        <v>54</v>
      </c>
      <c r="AJ89" s="8" t="s">
        <v>51</v>
      </c>
      <c r="AK89" s="14"/>
      <c r="AL89" s="8" t="s">
        <v>55</v>
      </c>
      <c r="AM89" s="14">
        <v>44774</v>
      </c>
      <c r="AN89" s="14"/>
      <c r="AO89" s="14">
        <v>44561</v>
      </c>
      <c r="AP89" s="8" t="s">
        <v>51</v>
      </c>
      <c r="AQ89" s="8" t="s">
        <v>51</v>
      </c>
      <c r="AR89" s="8" t="s">
        <v>331</v>
      </c>
      <c r="AS89" s="16">
        <v>43543.500659722369</v>
      </c>
      <c r="AT89" s="14"/>
      <c r="AU89" s="8" t="s">
        <v>51</v>
      </c>
      <c r="AV89" s="12">
        <v>2247652</v>
      </c>
      <c r="AW89" s="12">
        <v>2247669</v>
      </c>
      <c r="AX89" s="12">
        <v>2372849</v>
      </c>
      <c r="AY89" s="12">
        <v>7722093</v>
      </c>
      <c r="AZ89" s="8" t="s">
        <v>56</v>
      </c>
    </row>
    <row r="90" spans="1:52" s="17" customFormat="1" ht="24.95" customHeight="1" x14ac:dyDescent="0.25">
      <c r="A90" s="8" t="s">
        <v>42</v>
      </c>
      <c r="B90" s="8" t="s">
        <v>43</v>
      </c>
      <c r="C90" s="8" t="s">
        <v>44</v>
      </c>
      <c r="D90" s="10">
        <v>90</v>
      </c>
      <c r="E90" s="11" t="s">
        <v>334</v>
      </c>
      <c r="F90" s="8" t="s">
        <v>46</v>
      </c>
      <c r="G90" s="8" t="s">
        <v>47</v>
      </c>
      <c r="H90" s="8" t="s">
        <v>48</v>
      </c>
      <c r="I90" s="12">
        <v>1954</v>
      </c>
      <c r="J90" s="12">
        <v>1954</v>
      </c>
      <c r="K90" s="8" t="s">
        <v>51</v>
      </c>
      <c r="L90" s="12">
        <v>2</v>
      </c>
      <c r="M90" s="12">
        <v>2</v>
      </c>
      <c r="N90" s="12">
        <v>2</v>
      </c>
      <c r="O90" s="12">
        <v>9</v>
      </c>
      <c r="P90" s="12">
        <v>9</v>
      </c>
      <c r="Q90" s="12">
        <v>24</v>
      </c>
      <c r="R90" s="13">
        <v>346.9</v>
      </c>
      <c r="S90" s="13">
        <v>346.9</v>
      </c>
      <c r="T90" s="13"/>
      <c r="U90" s="13"/>
      <c r="V90" s="13"/>
      <c r="W90" s="14"/>
      <c r="X90" s="8" t="s">
        <v>50</v>
      </c>
      <c r="Y90" s="14"/>
      <c r="Z90" s="8" t="s">
        <v>51</v>
      </c>
      <c r="AA90" s="8" t="s">
        <v>51</v>
      </c>
      <c r="AB90" s="8" t="s">
        <v>51</v>
      </c>
      <c r="AC90" s="8" t="s">
        <v>51</v>
      </c>
      <c r="AD90" s="10" t="s">
        <v>335</v>
      </c>
      <c r="AE90" s="14">
        <v>41845</v>
      </c>
      <c r="AF90" s="13">
        <v>946</v>
      </c>
      <c r="AG90" s="15">
        <v>42640</v>
      </c>
      <c r="AH90" s="8" t="s">
        <v>336</v>
      </c>
      <c r="AI90" s="8" t="s">
        <v>54</v>
      </c>
      <c r="AJ90" s="8" t="s">
        <v>51</v>
      </c>
      <c r="AK90" s="14"/>
      <c r="AL90" s="8" t="s">
        <v>55</v>
      </c>
      <c r="AM90" s="14">
        <v>44896</v>
      </c>
      <c r="AN90" s="14"/>
      <c r="AO90" s="14">
        <v>45291</v>
      </c>
      <c r="AP90" s="8" t="s">
        <v>51</v>
      </c>
      <c r="AQ90" s="8" t="s">
        <v>51</v>
      </c>
      <c r="AR90" s="8" t="s">
        <v>334</v>
      </c>
      <c r="AS90" s="16">
        <v>43543.500659722369</v>
      </c>
      <c r="AT90" s="14"/>
      <c r="AU90" s="8" t="s">
        <v>51</v>
      </c>
      <c r="AV90" s="12">
        <v>2247652</v>
      </c>
      <c r="AW90" s="12">
        <v>2247669</v>
      </c>
      <c r="AX90" s="12">
        <v>2372849</v>
      </c>
      <c r="AY90" s="12">
        <v>9104132</v>
      </c>
      <c r="AZ90" s="8" t="s">
        <v>56</v>
      </c>
    </row>
    <row r="91" spans="1:52" s="17" customFormat="1" ht="24.95" customHeight="1" x14ac:dyDescent="0.25">
      <c r="A91" s="8" t="s">
        <v>42</v>
      </c>
      <c r="B91" s="8" t="s">
        <v>43</v>
      </c>
      <c r="C91" s="8" t="s">
        <v>44</v>
      </c>
      <c r="D91" s="10">
        <v>91</v>
      </c>
      <c r="E91" s="11" t="s">
        <v>337</v>
      </c>
      <c r="F91" s="8" t="s">
        <v>46</v>
      </c>
      <c r="G91" s="8" t="s">
        <v>47</v>
      </c>
      <c r="H91" s="8" t="s">
        <v>48</v>
      </c>
      <c r="I91" s="12">
        <v>1945</v>
      </c>
      <c r="J91" s="12">
        <v>1945</v>
      </c>
      <c r="K91" s="8" t="s">
        <v>58</v>
      </c>
      <c r="L91" s="12">
        <v>2</v>
      </c>
      <c r="M91" s="12">
        <v>2</v>
      </c>
      <c r="N91" s="12">
        <v>1</v>
      </c>
      <c r="O91" s="12">
        <v>9</v>
      </c>
      <c r="P91" s="12">
        <v>9</v>
      </c>
      <c r="Q91" s="12">
        <v>11</v>
      </c>
      <c r="R91" s="13">
        <v>367</v>
      </c>
      <c r="S91" s="13">
        <v>327.10000000000002</v>
      </c>
      <c r="T91" s="13"/>
      <c r="U91" s="13"/>
      <c r="V91" s="13">
        <v>70</v>
      </c>
      <c r="W91" s="14">
        <v>42668</v>
      </c>
      <c r="X91" s="8" t="s">
        <v>50</v>
      </c>
      <c r="Y91" s="8" t="s">
        <v>51</v>
      </c>
      <c r="Z91" s="8" t="s">
        <v>51</v>
      </c>
      <c r="AA91" s="8" t="s">
        <v>51</v>
      </c>
      <c r="AB91" s="8" t="s">
        <v>51</v>
      </c>
      <c r="AC91" s="8" t="s">
        <v>51</v>
      </c>
      <c r="AD91" s="10" t="s">
        <v>338</v>
      </c>
      <c r="AE91" s="14">
        <v>40826</v>
      </c>
      <c r="AF91" s="13">
        <v>1967</v>
      </c>
      <c r="AG91" s="15">
        <v>42668</v>
      </c>
      <c r="AH91" s="8" t="s">
        <v>339</v>
      </c>
      <c r="AI91" s="8" t="s">
        <v>54</v>
      </c>
      <c r="AJ91" s="8" t="s">
        <v>51</v>
      </c>
      <c r="AK91" s="8" t="s">
        <v>51</v>
      </c>
      <c r="AL91" s="8" t="s">
        <v>55</v>
      </c>
      <c r="AM91" s="14">
        <v>45261</v>
      </c>
      <c r="AN91" s="14"/>
      <c r="AO91" s="14">
        <v>44926</v>
      </c>
      <c r="AP91" s="8" t="s">
        <v>51</v>
      </c>
      <c r="AQ91" s="8" t="s">
        <v>51</v>
      </c>
      <c r="AR91" s="8" t="s">
        <v>337</v>
      </c>
      <c r="AS91" s="16">
        <v>43543.500659722369</v>
      </c>
      <c r="AT91" s="14"/>
      <c r="AU91" s="8" t="s">
        <v>51</v>
      </c>
      <c r="AV91" s="12">
        <v>2247652</v>
      </c>
      <c r="AW91" s="12">
        <v>2247669</v>
      </c>
      <c r="AX91" s="12">
        <v>2372849</v>
      </c>
      <c r="AY91" s="12">
        <v>9103030</v>
      </c>
      <c r="AZ91" s="8" t="s">
        <v>56</v>
      </c>
    </row>
    <row r="92" spans="1:52" s="17" customFormat="1" ht="24.95" customHeight="1" x14ac:dyDescent="0.25">
      <c r="A92" s="8" t="s">
        <v>42</v>
      </c>
      <c r="B92" s="8" t="s">
        <v>43</v>
      </c>
      <c r="C92" s="8" t="s">
        <v>44</v>
      </c>
      <c r="D92" s="10">
        <v>92</v>
      </c>
      <c r="E92" s="11" t="s">
        <v>340</v>
      </c>
      <c r="F92" s="8" t="s">
        <v>46</v>
      </c>
      <c r="G92" s="8" t="s">
        <v>47</v>
      </c>
      <c r="H92" s="8" t="s">
        <v>48</v>
      </c>
      <c r="I92" s="12">
        <v>1945</v>
      </c>
      <c r="J92" s="12">
        <v>1945</v>
      </c>
      <c r="K92" s="8" t="s">
        <v>58</v>
      </c>
      <c r="L92" s="12">
        <v>2</v>
      </c>
      <c r="M92" s="12">
        <v>2</v>
      </c>
      <c r="N92" s="12">
        <v>2</v>
      </c>
      <c r="O92" s="12">
        <v>12</v>
      </c>
      <c r="P92" s="12">
        <v>12</v>
      </c>
      <c r="Q92" s="12">
        <v>45</v>
      </c>
      <c r="R92" s="13">
        <v>492.5</v>
      </c>
      <c r="S92" s="13">
        <v>491.4</v>
      </c>
      <c r="T92" s="13"/>
      <c r="U92" s="13"/>
      <c r="V92" s="13">
        <v>70</v>
      </c>
      <c r="W92" s="14">
        <v>42669</v>
      </c>
      <c r="X92" s="8" t="s">
        <v>50</v>
      </c>
      <c r="Y92" s="8" t="s">
        <v>51</v>
      </c>
      <c r="Z92" s="8" t="s">
        <v>51</v>
      </c>
      <c r="AA92" s="8" t="s">
        <v>51</v>
      </c>
      <c r="AB92" s="8" t="s">
        <v>51</v>
      </c>
      <c r="AC92" s="8" t="s">
        <v>51</v>
      </c>
      <c r="AD92" s="10" t="s">
        <v>338</v>
      </c>
      <c r="AE92" s="14">
        <v>40826</v>
      </c>
      <c r="AF92" s="13">
        <v>1967</v>
      </c>
      <c r="AG92" s="15">
        <v>42669</v>
      </c>
      <c r="AH92" s="8" t="s">
        <v>341</v>
      </c>
      <c r="AI92" s="8" t="s">
        <v>54</v>
      </c>
      <c r="AJ92" s="8" t="s">
        <v>51</v>
      </c>
      <c r="AK92" s="8" t="s">
        <v>51</v>
      </c>
      <c r="AL92" s="8" t="s">
        <v>55</v>
      </c>
      <c r="AM92" s="14">
        <v>44896</v>
      </c>
      <c r="AN92" s="14"/>
      <c r="AO92" s="14">
        <v>44561</v>
      </c>
      <c r="AP92" s="8" t="s">
        <v>51</v>
      </c>
      <c r="AQ92" s="8" t="s">
        <v>66</v>
      </c>
      <c r="AR92" s="8" t="s">
        <v>340</v>
      </c>
      <c r="AS92" s="16">
        <v>43543.500659722369</v>
      </c>
      <c r="AT92" s="14"/>
      <c r="AU92" s="8" t="s">
        <v>51</v>
      </c>
      <c r="AV92" s="12">
        <v>2247652</v>
      </c>
      <c r="AW92" s="12">
        <v>2247669</v>
      </c>
      <c r="AX92" s="12">
        <v>2372849</v>
      </c>
      <c r="AY92" s="12">
        <v>7752342</v>
      </c>
      <c r="AZ92" s="8" t="s">
        <v>56</v>
      </c>
    </row>
    <row r="93" spans="1:52" s="17" customFormat="1" ht="24.95" customHeight="1" x14ac:dyDescent="0.25">
      <c r="A93" s="8" t="s">
        <v>42</v>
      </c>
      <c r="B93" s="8" t="s">
        <v>43</v>
      </c>
      <c r="C93" s="8" t="s">
        <v>44</v>
      </c>
      <c r="D93" s="10">
        <v>93</v>
      </c>
      <c r="E93" s="11" t="s">
        <v>342</v>
      </c>
      <c r="F93" s="8" t="s">
        <v>46</v>
      </c>
      <c r="G93" s="8" t="s">
        <v>47</v>
      </c>
      <c r="H93" s="8" t="s">
        <v>48</v>
      </c>
      <c r="I93" s="12">
        <v>1945</v>
      </c>
      <c r="J93" s="12">
        <v>1945</v>
      </c>
      <c r="K93" s="8" t="s">
        <v>58</v>
      </c>
      <c r="L93" s="12">
        <v>2</v>
      </c>
      <c r="M93" s="12">
        <v>2</v>
      </c>
      <c r="N93" s="12">
        <v>1</v>
      </c>
      <c r="O93" s="12">
        <v>8</v>
      </c>
      <c r="P93" s="12">
        <v>8</v>
      </c>
      <c r="Q93" s="12">
        <v>26</v>
      </c>
      <c r="R93" s="13">
        <v>310.7</v>
      </c>
      <c r="S93" s="13">
        <v>285.5</v>
      </c>
      <c r="T93" s="13"/>
      <c r="U93" s="13"/>
      <c r="V93" s="13"/>
      <c r="W93" s="14"/>
      <c r="X93" s="8" t="s">
        <v>50</v>
      </c>
      <c r="Y93" s="14"/>
      <c r="Z93" s="8" t="s">
        <v>51</v>
      </c>
      <c r="AA93" s="8" t="s">
        <v>51</v>
      </c>
      <c r="AB93" s="8" t="s">
        <v>51</v>
      </c>
      <c r="AC93" s="8" t="s">
        <v>51</v>
      </c>
      <c r="AD93" s="10" t="s">
        <v>343</v>
      </c>
      <c r="AE93" s="14">
        <v>40084</v>
      </c>
      <c r="AF93" s="13">
        <v>1120</v>
      </c>
      <c r="AG93" s="15">
        <v>42691</v>
      </c>
      <c r="AH93" s="8" t="s">
        <v>344</v>
      </c>
      <c r="AI93" s="8" t="s">
        <v>54</v>
      </c>
      <c r="AJ93" s="8" t="s">
        <v>51</v>
      </c>
      <c r="AK93" s="14"/>
      <c r="AL93" s="8" t="s">
        <v>55</v>
      </c>
      <c r="AM93" s="14">
        <v>44896</v>
      </c>
      <c r="AN93" s="14"/>
      <c r="AO93" s="14">
        <v>44561</v>
      </c>
      <c r="AP93" s="8" t="s">
        <v>51</v>
      </c>
      <c r="AQ93" s="8" t="s">
        <v>66</v>
      </c>
      <c r="AR93" s="8" t="s">
        <v>342</v>
      </c>
      <c r="AS93" s="16">
        <v>43543.500659722369</v>
      </c>
      <c r="AT93" s="14"/>
      <c r="AU93" s="8" t="s">
        <v>51</v>
      </c>
      <c r="AV93" s="12">
        <v>2247652</v>
      </c>
      <c r="AW93" s="12">
        <v>2247669</v>
      </c>
      <c r="AX93" s="12">
        <v>2372849</v>
      </c>
      <c r="AY93" s="12">
        <v>7752345</v>
      </c>
      <c r="AZ93" s="8" t="s">
        <v>56</v>
      </c>
    </row>
  </sheetData>
  <autoFilter ref="A1:S93" xr:uid="{00000000-0009-0000-0000-000000000000}"/>
  <pageMargins left="0" right="0" top="0" bottom="0" header="0" footer="0"/>
  <pageSetup scale="2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MJ115"/>
  <sheetViews>
    <sheetView zoomScale="90" zoomScaleNormal="90" workbookViewId="0">
      <selection activeCell="G1" sqref="G1:H1"/>
    </sheetView>
  </sheetViews>
  <sheetFormatPr defaultColWidth="9.140625" defaultRowHeight="15" x14ac:dyDescent="0.25"/>
  <cols>
    <col min="1" max="1" width="7.7109375" style="21" customWidth="1"/>
    <col min="2" max="2" width="24.85546875" style="21" customWidth="1"/>
    <col min="3" max="3" width="80.5703125" style="21" customWidth="1"/>
    <col min="4" max="4" width="17.28515625" style="21" customWidth="1"/>
    <col min="5" max="5" width="22.7109375" style="21" customWidth="1"/>
    <col min="6" max="7" width="20.7109375" style="21" customWidth="1"/>
    <col min="8" max="8" width="17" style="21" customWidth="1"/>
    <col min="9" max="9" width="0" style="24" hidden="1" customWidth="1"/>
    <col min="10" max="10" width="14.42578125" style="24" hidden="1" customWidth="1"/>
    <col min="11" max="12" width="0" style="24" hidden="1" customWidth="1"/>
    <col min="13" max="16384" width="9.140625" style="24"/>
  </cols>
  <sheetData>
    <row r="1" spans="1:1024" ht="49.5" customHeight="1" x14ac:dyDescent="0.4">
      <c r="D1" s="22"/>
      <c r="E1" s="35" t="s">
        <v>417</v>
      </c>
      <c r="F1" s="36"/>
      <c r="G1" s="134" t="s">
        <v>418</v>
      </c>
      <c r="H1" s="134"/>
    </row>
    <row r="2" spans="1:1024" ht="33" customHeight="1" x14ac:dyDescent="0.25">
      <c r="D2" s="22"/>
      <c r="E2" s="35"/>
      <c r="F2" s="35"/>
      <c r="G2" s="135" t="s">
        <v>419</v>
      </c>
      <c r="H2" s="135"/>
    </row>
    <row r="3" spans="1:1024" ht="15.75" customHeight="1" x14ac:dyDescent="0.25">
      <c r="D3" s="22"/>
      <c r="E3" s="23"/>
      <c r="F3" s="23"/>
      <c r="G3" s="138"/>
      <c r="H3" s="138"/>
    </row>
    <row r="4" spans="1:1024" customFormat="1" ht="18.75" customHeight="1" x14ac:dyDescent="0.3">
      <c r="A4" s="37"/>
      <c r="B4" s="136" t="s">
        <v>454</v>
      </c>
      <c r="C4" s="137"/>
      <c r="D4" s="137"/>
      <c r="E4" s="137"/>
      <c r="F4" s="137"/>
      <c r="G4" s="1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  <c r="AIK4" s="37"/>
      <c r="AIL4" s="37"/>
      <c r="AIM4" s="37"/>
      <c r="AIN4" s="37"/>
      <c r="AIO4" s="37"/>
      <c r="AIP4" s="37"/>
      <c r="AIQ4" s="37"/>
      <c r="AIR4" s="37"/>
      <c r="AIS4" s="37"/>
      <c r="AIT4" s="37"/>
      <c r="AIU4" s="37"/>
      <c r="AIV4" s="37"/>
      <c r="AIW4" s="37"/>
      <c r="AIX4" s="37"/>
      <c r="AIY4" s="37"/>
      <c r="AIZ4" s="37"/>
      <c r="AJA4" s="37"/>
      <c r="AJB4" s="37"/>
      <c r="AJC4" s="37"/>
      <c r="AJD4" s="37"/>
      <c r="AJE4" s="37"/>
      <c r="AJF4" s="37"/>
      <c r="AJG4" s="37"/>
      <c r="AJH4" s="37"/>
      <c r="AJI4" s="37"/>
      <c r="AJJ4" s="37"/>
      <c r="AJK4" s="37"/>
      <c r="AJL4" s="37"/>
      <c r="AJM4" s="37"/>
      <c r="AJN4" s="37"/>
      <c r="AJO4" s="37"/>
      <c r="AJP4" s="37"/>
      <c r="AJQ4" s="37"/>
      <c r="AJR4" s="37"/>
      <c r="AJS4" s="37"/>
      <c r="AJT4" s="37"/>
      <c r="AJU4" s="37"/>
      <c r="AJV4" s="37"/>
      <c r="AJW4" s="37"/>
      <c r="AJX4" s="37"/>
      <c r="AJY4" s="37"/>
      <c r="AJZ4" s="37"/>
      <c r="AKA4" s="37"/>
      <c r="AKB4" s="37"/>
      <c r="AKC4" s="37"/>
      <c r="AKD4" s="37"/>
      <c r="AKE4" s="37"/>
      <c r="AKF4" s="37"/>
      <c r="AKG4" s="37"/>
      <c r="AKH4" s="37"/>
      <c r="AKI4" s="37"/>
      <c r="AKJ4" s="37"/>
      <c r="AKK4" s="37"/>
      <c r="AKL4" s="37"/>
      <c r="AKM4" s="37"/>
      <c r="AKN4" s="37"/>
      <c r="AKO4" s="37"/>
      <c r="AKP4" s="37"/>
      <c r="AKQ4" s="37"/>
      <c r="AKR4" s="37"/>
      <c r="AKS4" s="37"/>
      <c r="AKT4" s="37"/>
      <c r="AKU4" s="37"/>
      <c r="AKV4" s="37"/>
      <c r="AKW4" s="37"/>
      <c r="AKX4" s="37"/>
      <c r="AKY4" s="37"/>
      <c r="AKZ4" s="37"/>
      <c r="ALA4" s="37"/>
      <c r="ALB4" s="37"/>
      <c r="ALC4" s="37"/>
      <c r="ALD4" s="37"/>
      <c r="ALE4" s="37"/>
      <c r="ALF4" s="37"/>
      <c r="ALG4" s="37"/>
      <c r="ALH4" s="37"/>
      <c r="ALI4" s="37"/>
      <c r="ALJ4" s="37"/>
      <c r="ALK4" s="37"/>
      <c r="ALL4" s="37"/>
      <c r="ALM4" s="37"/>
      <c r="ALN4" s="37"/>
      <c r="ALO4" s="37"/>
      <c r="ALP4" s="37"/>
      <c r="ALQ4" s="37"/>
      <c r="ALR4" s="37"/>
      <c r="ALS4" s="37"/>
      <c r="ALT4" s="37"/>
      <c r="ALU4" s="37"/>
      <c r="ALV4" s="37"/>
      <c r="ALW4" s="37"/>
      <c r="ALX4" s="37"/>
      <c r="ALY4" s="37"/>
      <c r="ALZ4" s="37"/>
      <c r="AMA4" s="37"/>
      <c r="AMB4" s="37"/>
      <c r="AMC4" s="37"/>
      <c r="AMD4" s="37"/>
      <c r="AME4" s="37"/>
      <c r="AMF4" s="37"/>
      <c r="AMG4" s="37"/>
      <c r="AMH4" s="37"/>
      <c r="AMI4" s="37"/>
      <c r="AMJ4" s="37"/>
    </row>
    <row r="5" spans="1:1024" customForma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  <c r="AIK5" s="37"/>
      <c r="AIL5" s="37"/>
      <c r="AIM5" s="37"/>
      <c r="AIN5" s="37"/>
      <c r="AIO5" s="37"/>
      <c r="AIP5" s="37"/>
      <c r="AIQ5" s="37"/>
      <c r="AIR5" s="37"/>
      <c r="AIS5" s="37"/>
      <c r="AIT5" s="37"/>
      <c r="AIU5" s="37"/>
      <c r="AIV5" s="37"/>
      <c r="AIW5" s="37"/>
      <c r="AIX5" s="37"/>
      <c r="AIY5" s="37"/>
      <c r="AIZ5" s="37"/>
      <c r="AJA5" s="37"/>
      <c r="AJB5" s="37"/>
      <c r="AJC5" s="37"/>
      <c r="AJD5" s="37"/>
      <c r="AJE5" s="37"/>
      <c r="AJF5" s="37"/>
      <c r="AJG5" s="37"/>
      <c r="AJH5" s="37"/>
      <c r="AJI5" s="37"/>
      <c r="AJJ5" s="37"/>
      <c r="AJK5" s="37"/>
      <c r="AJL5" s="37"/>
      <c r="AJM5" s="37"/>
      <c r="AJN5" s="37"/>
      <c r="AJO5" s="37"/>
      <c r="AJP5" s="37"/>
      <c r="AJQ5" s="37"/>
      <c r="AJR5" s="37"/>
      <c r="AJS5" s="37"/>
      <c r="AJT5" s="37"/>
      <c r="AJU5" s="37"/>
      <c r="AJV5" s="37"/>
      <c r="AJW5" s="37"/>
      <c r="AJX5" s="37"/>
      <c r="AJY5" s="37"/>
      <c r="AJZ5" s="37"/>
      <c r="AKA5" s="37"/>
      <c r="AKB5" s="37"/>
      <c r="AKC5" s="37"/>
      <c r="AKD5" s="37"/>
      <c r="AKE5" s="37"/>
      <c r="AKF5" s="37"/>
      <c r="AKG5" s="37"/>
      <c r="AKH5" s="37"/>
      <c r="AKI5" s="37"/>
      <c r="AKJ5" s="37"/>
      <c r="AKK5" s="37"/>
      <c r="AKL5" s="37"/>
      <c r="AKM5" s="37"/>
      <c r="AKN5" s="37"/>
      <c r="AKO5" s="37"/>
      <c r="AKP5" s="37"/>
      <c r="AKQ5" s="37"/>
      <c r="AKR5" s="37"/>
      <c r="AKS5" s="37"/>
      <c r="AKT5" s="37"/>
      <c r="AKU5" s="37"/>
      <c r="AKV5" s="37"/>
      <c r="AKW5" s="37"/>
      <c r="AKX5" s="37"/>
      <c r="AKY5" s="37"/>
      <c r="AKZ5" s="37"/>
      <c r="ALA5" s="37"/>
      <c r="ALB5" s="37"/>
      <c r="ALC5" s="37"/>
      <c r="ALD5" s="37"/>
      <c r="ALE5" s="37"/>
      <c r="ALF5" s="37"/>
      <c r="ALG5" s="37"/>
      <c r="ALH5" s="37"/>
      <c r="ALI5" s="37"/>
      <c r="ALJ5" s="37"/>
      <c r="ALK5" s="37"/>
      <c r="ALL5" s="37"/>
      <c r="ALM5" s="37"/>
      <c r="ALN5" s="37"/>
      <c r="ALO5" s="37"/>
      <c r="ALP5" s="37"/>
      <c r="ALQ5" s="37"/>
      <c r="ALR5" s="37"/>
      <c r="ALS5" s="37"/>
      <c r="ALT5" s="37"/>
      <c r="ALU5" s="37"/>
      <c r="ALV5" s="37"/>
      <c r="ALW5" s="37"/>
      <c r="ALX5" s="37"/>
      <c r="ALY5" s="37"/>
      <c r="ALZ5" s="37"/>
      <c r="AMA5" s="37"/>
      <c r="AMB5" s="37"/>
      <c r="AMC5" s="37"/>
      <c r="AMD5" s="37"/>
      <c r="AME5" s="37"/>
      <c r="AMF5" s="37"/>
      <c r="AMG5" s="37"/>
      <c r="AMH5" s="37"/>
      <c r="AMI5" s="37"/>
      <c r="AMJ5" s="37"/>
    </row>
    <row r="6" spans="1:1024" customFormat="1" ht="133.5" customHeight="1" x14ac:dyDescent="0.25">
      <c r="A6" s="142" t="s">
        <v>2</v>
      </c>
      <c r="B6" s="142" t="s">
        <v>424</v>
      </c>
      <c r="C6" s="142" t="s">
        <v>346</v>
      </c>
      <c r="D6" s="142" t="s">
        <v>20</v>
      </c>
      <c r="E6" s="142" t="s">
        <v>347</v>
      </c>
      <c r="F6" s="142" t="s">
        <v>455</v>
      </c>
      <c r="G6" s="142"/>
      <c r="H6" s="142" t="s">
        <v>348</v>
      </c>
      <c r="I6" s="125" t="s">
        <v>504</v>
      </c>
      <c r="J6" s="127" t="s">
        <v>505</v>
      </c>
      <c r="K6" s="128"/>
      <c r="L6" s="129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  <c r="MZ6" s="37"/>
      <c r="NA6" s="37"/>
      <c r="NB6" s="37"/>
      <c r="NC6" s="37"/>
      <c r="ND6" s="37"/>
      <c r="NE6" s="37"/>
      <c r="NF6" s="37"/>
      <c r="NG6" s="37"/>
      <c r="NH6" s="37"/>
      <c r="NI6" s="37"/>
      <c r="NJ6" s="37"/>
      <c r="NK6" s="37"/>
      <c r="NL6" s="37"/>
      <c r="NM6" s="37"/>
      <c r="NN6" s="37"/>
      <c r="NO6" s="37"/>
      <c r="NP6" s="37"/>
      <c r="NQ6" s="37"/>
      <c r="NR6" s="37"/>
      <c r="NS6" s="37"/>
      <c r="NT6" s="37"/>
      <c r="NU6" s="37"/>
      <c r="NV6" s="37"/>
      <c r="NW6" s="37"/>
      <c r="NX6" s="37"/>
      <c r="NY6" s="37"/>
      <c r="NZ6" s="37"/>
      <c r="OA6" s="37"/>
      <c r="OB6" s="37"/>
      <c r="OC6" s="37"/>
      <c r="OD6" s="37"/>
      <c r="OE6" s="37"/>
      <c r="OF6" s="37"/>
      <c r="OG6" s="37"/>
      <c r="OH6" s="37"/>
      <c r="OI6" s="37"/>
      <c r="OJ6" s="37"/>
      <c r="OK6" s="37"/>
      <c r="OL6" s="37"/>
      <c r="OM6" s="37"/>
      <c r="ON6" s="37"/>
      <c r="OO6" s="37"/>
      <c r="OP6" s="37"/>
      <c r="OQ6" s="37"/>
      <c r="OR6" s="37"/>
      <c r="OS6" s="37"/>
      <c r="OT6" s="37"/>
      <c r="OU6" s="37"/>
      <c r="OV6" s="37"/>
      <c r="OW6" s="37"/>
      <c r="OX6" s="37"/>
      <c r="OY6" s="37"/>
      <c r="OZ6" s="37"/>
      <c r="PA6" s="37"/>
      <c r="PB6" s="37"/>
      <c r="PC6" s="37"/>
      <c r="PD6" s="37"/>
      <c r="PE6" s="37"/>
      <c r="PF6" s="37"/>
      <c r="PG6" s="37"/>
      <c r="PH6" s="37"/>
      <c r="PI6" s="37"/>
      <c r="PJ6" s="37"/>
      <c r="PK6" s="37"/>
      <c r="PL6" s="37"/>
      <c r="PM6" s="37"/>
      <c r="PN6" s="37"/>
      <c r="PO6" s="37"/>
      <c r="PP6" s="37"/>
      <c r="PQ6" s="37"/>
      <c r="PR6" s="37"/>
      <c r="PS6" s="37"/>
      <c r="PT6" s="37"/>
      <c r="PU6" s="37"/>
      <c r="PV6" s="37"/>
      <c r="PW6" s="37"/>
      <c r="PX6" s="37"/>
      <c r="PY6" s="37"/>
      <c r="PZ6" s="37"/>
      <c r="QA6" s="37"/>
      <c r="QB6" s="37"/>
      <c r="QC6" s="37"/>
      <c r="QD6" s="37"/>
      <c r="QE6" s="37"/>
      <c r="QF6" s="37"/>
      <c r="QG6" s="37"/>
      <c r="QH6" s="37"/>
      <c r="QI6" s="37"/>
      <c r="QJ6" s="37"/>
      <c r="QK6" s="37"/>
      <c r="QL6" s="37"/>
      <c r="QM6" s="37"/>
      <c r="QN6" s="37"/>
      <c r="QO6" s="37"/>
      <c r="QP6" s="37"/>
      <c r="QQ6" s="37"/>
      <c r="QR6" s="37"/>
      <c r="QS6" s="37"/>
      <c r="QT6" s="37"/>
      <c r="QU6" s="37"/>
      <c r="QV6" s="37"/>
      <c r="QW6" s="37"/>
      <c r="QX6" s="37"/>
      <c r="QY6" s="37"/>
      <c r="QZ6" s="37"/>
      <c r="RA6" s="37"/>
      <c r="RB6" s="37"/>
      <c r="RC6" s="37"/>
      <c r="RD6" s="37"/>
      <c r="RE6" s="37"/>
      <c r="RF6" s="37"/>
      <c r="RG6" s="37"/>
      <c r="RH6" s="37"/>
      <c r="RI6" s="37"/>
      <c r="RJ6" s="37"/>
      <c r="RK6" s="37"/>
      <c r="RL6" s="37"/>
      <c r="RM6" s="37"/>
      <c r="RN6" s="37"/>
      <c r="RO6" s="37"/>
      <c r="RP6" s="37"/>
      <c r="RQ6" s="37"/>
      <c r="RR6" s="37"/>
      <c r="RS6" s="37"/>
      <c r="RT6" s="37"/>
      <c r="RU6" s="37"/>
      <c r="RV6" s="37"/>
      <c r="RW6" s="37"/>
      <c r="RX6" s="37"/>
      <c r="RY6" s="37"/>
      <c r="RZ6" s="37"/>
      <c r="SA6" s="37"/>
      <c r="SB6" s="37"/>
      <c r="SC6" s="37"/>
      <c r="SD6" s="37"/>
      <c r="SE6" s="37"/>
      <c r="SF6" s="37"/>
      <c r="SG6" s="37"/>
      <c r="SH6" s="37"/>
      <c r="SI6" s="37"/>
      <c r="SJ6" s="37"/>
      <c r="SK6" s="37"/>
      <c r="SL6" s="37"/>
      <c r="SM6" s="37"/>
      <c r="SN6" s="37"/>
      <c r="SO6" s="37"/>
      <c r="SP6" s="37"/>
      <c r="SQ6" s="37"/>
      <c r="SR6" s="37"/>
      <c r="SS6" s="37"/>
      <c r="ST6" s="37"/>
      <c r="SU6" s="37"/>
      <c r="SV6" s="37"/>
      <c r="SW6" s="37"/>
      <c r="SX6" s="37"/>
      <c r="SY6" s="37"/>
      <c r="SZ6" s="37"/>
      <c r="TA6" s="37"/>
      <c r="TB6" s="37"/>
      <c r="TC6" s="37"/>
      <c r="TD6" s="37"/>
      <c r="TE6" s="37"/>
      <c r="TF6" s="37"/>
      <c r="TG6" s="37"/>
      <c r="TH6" s="37"/>
      <c r="TI6" s="37"/>
      <c r="TJ6" s="37"/>
      <c r="TK6" s="37"/>
      <c r="TL6" s="37"/>
      <c r="TM6" s="37"/>
      <c r="TN6" s="37"/>
      <c r="TO6" s="37"/>
      <c r="TP6" s="37"/>
      <c r="TQ6" s="37"/>
      <c r="TR6" s="37"/>
      <c r="TS6" s="37"/>
      <c r="TT6" s="37"/>
      <c r="TU6" s="37"/>
      <c r="TV6" s="37"/>
      <c r="TW6" s="37"/>
      <c r="TX6" s="37"/>
      <c r="TY6" s="37"/>
      <c r="TZ6" s="37"/>
      <c r="UA6" s="37"/>
      <c r="UB6" s="37"/>
      <c r="UC6" s="37"/>
      <c r="UD6" s="37"/>
      <c r="UE6" s="37"/>
      <c r="UF6" s="37"/>
      <c r="UG6" s="37"/>
      <c r="UH6" s="37"/>
      <c r="UI6" s="37"/>
      <c r="UJ6" s="37"/>
      <c r="UK6" s="37"/>
      <c r="UL6" s="37"/>
      <c r="UM6" s="37"/>
      <c r="UN6" s="37"/>
      <c r="UO6" s="37"/>
      <c r="UP6" s="37"/>
      <c r="UQ6" s="37"/>
      <c r="UR6" s="37"/>
      <c r="US6" s="37"/>
      <c r="UT6" s="37"/>
      <c r="UU6" s="37"/>
      <c r="UV6" s="37"/>
      <c r="UW6" s="37"/>
      <c r="UX6" s="37"/>
      <c r="UY6" s="37"/>
      <c r="UZ6" s="37"/>
      <c r="VA6" s="37"/>
      <c r="VB6" s="37"/>
      <c r="VC6" s="37"/>
      <c r="VD6" s="37"/>
      <c r="VE6" s="37"/>
      <c r="VF6" s="37"/>
      <c r="VG6" s="37"/>
      <c r="VH6" s="37"/>
      <c r="VI6" s="37"/>
      <c r="VJ6" s="37"/>
      <c r="VK6" s="37"/>
      <c r="VL6" s="37"/>
      <c r="VM6" s="37"/>
      <c r="VN6" s="37"/>
      <c r="VO6" s="37"/>
      <c r="VP6" s="37"/>
      <c r="VQ6" s="37"/>
      <c r="VR6" s="37"/>
      <c r="VS6" s="37"/>
      <c r="VT6" s="37"/>
      <c r="VU6" s="37"/>
      <c r="VV6" s="37"/>
      <c r="VW6" s="37"/>
      <c r="VX6" s="37"/>
      <c r="VY6" s="37"/>
      <c r="VZ6" s="37"/>
      <c r="WA6" s="37"/>
      <c r="WB6" s="37"/>
      <c r="WC6" s="37"/>
      <c r="WD6" s="37"/>
      <c r="WE6" s="37"/>
      <c r="WF6" s="37"/>
      <c r="WG6" s="37"/>
      <c r="WH6" s="37"/>
      <c r="WI6" s="37"/>
      <c r="WJ6" s="37"/>
      <c r="WK6" s="37"/>
      <c r="WL6" s="37"/>
      <c r="WM6" s="37"/>
      <c r="WN6" s="37"/>
      <c r="WO6" s="37"/>
      <c r="WP6" s="37"/>
      <c r="WQ6" s="37"/>
      <c r="WR6" s="37"/>
      <c r="WS6" s="37"/>
      <c r="WT6" s="37"/>
      <c r="WU6" s="37"/>
      <c r="WV6" s="37"/>
      <c r="WW6" s="37"/>
      <c r="WX6" s="37"/>
      <c r="WY6" s="37"/>
      <c r="WZ6" s="37"/>
      <c r="XA6" s="37"/>
      <c r="XB6" s="37"/>
      <c r="XC6" s="37"/>
      <c r="XD6" s="37"/>
      <c r="XE6" s="37"/>
      <c r="XF6" s="37"/>
      <c r="XG6" s="37"/>
      <c r="XH6" s="37"/>
      <c r="XI6" s="37"/>
      <c r="XJ6" s="37"/>
      <c r="XK6" s="37"/>
      <c r="XL6" s="37"/>
      <c r="XM6" s="37"/>
      <c r="XN6" s="37"/>
      <c r="XO6" s="37"/>
      <c r="XP6" s="37"/>
      <c r="XQ6" s="37"/>
      <c r="XR6" s="37"/>
      <c r="XS6" s="37"/>
      <c r="XT6" s="37"/>
      <c r="XU6" s="37"/>
      <c r="XV6" s="37"/>
      <c r="XW6" s="37"/>
      <c r="XX6" s="37"/>
      <c r="XY6" s="37"/>
      <c r="XZ6" s="37"/>
      <c r="YA6" s="37"/>
      <c r="YB6" s="37"/>
      <c r="YC6" s="37"/>
      <c r="YD6" s="37"/>
      <c r="YE6" s="37"/>
      <c r="YF6" s="37"/>
      <c r="YG6" s="37"/>
      <c r="YH6" s="37"/>
      <c r="YI6" s="37"/>
      <c r="YJ6" s="37"/>
      <c r="YK6" s="37"/>
      <c r="YL6" s="37"/>
      <c r="YM6" s="37"/>
      <c r="YN6" s="37"/>
      <c r="YO6" s="37"/>
      <c r="YP6" s="37"/>
      <c r="YQ6" s="37"/>
      <c r="YR6" s="37"/>
      <c r="YS6" s="37"/>
      <c r="YT6" s="37"/>
      <c r="YU6" s="37"/>
      <c r="YV6" s="37"/>
      <c r="YW6" s="37"/>
      <c r="YX6" s="37"/>
      <c r="YY6" s="37"/>
      <c r="YZ6" s="37"/>
      <c r="ZA6" s="37"/>
      <c r="ZB6" s="37"/>
      <c r="ZC6" s="37"/>
      <c r="ZD6" s="37"/>
      <c r="ZE6" s="37"/>
      <c r="ZF6" s="37"/>
      <c r="ZG6" s="37"/>
      <c r="ZH6" s="37"/>
      <c r="ZI6" s="37"/>
      <c r="ZJ6" s="37"/>
      <c r="ZK6" s="37"/>
      <c r="ZL6" s="37"/>
      <c r="ZM6" s="37"/>
      <c r="ZN6" s="37"/>
      <c r="ZO6" s="37"/>
      <c r="ZP6" s="37"/>
      <c r="ZQ6" s="37"/>
      <c r="ZR6" s="37"/>
      <c r="ZS6" s="37"/>
      <c r="ZT6" s="37"/>
      <c r="ZU6" s="37"/>
      <c r="ZV6" s="37"/>
      <c r="ZW6" s="37"/>
      <c r="ZX6" s="37"/>
      <c r="ZY6" s="37"/>
      <c r="ZZ6" s="37"/>
      <c r="AAA6" s="37"/>
      <c r="AAB6" s="37"/>
      <c r="AAC6" s="37"/>
      <c r="AAD6" s="37"/>
      <c r="AAE6" s="37"/>
      <c r="AAF6" s="37"/>
      <c r="AAG6" s="37"/>
      <c r="AAH6" s="37"/>
      <c r="AAI6" s="37"/>
      <c r="AAJ6" s="37"/>
      <c r="AAK6" s="37"/>
      <c r="AAL6" s="37"/>
      <c r="AAM6" s="37"/>
      <c r="AAN6" s="37"/>
      <c r="AAO6" s="37"/>
      <c r="AAP6" s="37"/>
      <c r="AAQ6" s="37"/>
      <c r="AAR6" s="37"/>
      <c r="AAS6" s="37"/>
      <c r="AAT6" s="37"/>
      <c r="AAU6" s="37"/>
      <c r="AAV6" s="37"/>
      <c r="AAW6" s="37"/>
      <c r="AAX6" s="37"/>
      <c r="AAY6" s="37"/>
      <c r="AAZ6" s="37"/>
      <c r="ABA6" s="37"/>
      <c r="ABB6" s="37"/>
      <c r="ABC6" s="37"/>
      <c r="ABD6" s="37"/>
      <c r="ABE6" s="37"/>
      <c r="ABF6" s="37"/>
      <c r="ABG6" s="37"/>
      <c r="ABH6" s="37"/>
      <c r="ABI6" s="37"/>
      <c r="ABJ6" s="37"/>
      <c r="ABK6" s="37"/>
      <c r="ABL6" s="37"/>
      <c r="ABM6" s="37"/>
      <c r="ABN6" s="37"/>
      <c r="ABO6" s="37"/>
      <c r="ABP6" s="37"/>
      <c r="ABQ6" s="37"/>
      <c r="ABR6" s="37"/>
      <c r="ABS6" s="37"/>
      <c r="ABT6" s="37"/>
      <c r="ABU6" s="37"/>
      <c r="ABV6" s="37"/>
      <c r="ABW6" s="37"/>
      <c r="ABX6" s="37"/>
      <c r="ABY6" s="37"/>
      <c r="ABZ6" s="37"/>
      <c r="ACA6" s="37"/>
      <c r="ACB6" s="37"/>
      <c r="ACC6" s="37"/>
      <c r="ACD6" s="37"/>
      <c r="ACE6" s="37"/>
      <c r="ACF6" s="37"/>
      <c r="ACG6" s="37"/>
      <c r="ACH6" s="37"/>
      <c r="ACI6" s="37"/>
      <c r="ACJ6" s="37"/>
      <c r="ACK6" s="37"/>
      <c r="ACL6" s="37"/>
      <c r="ACM6" s="37"/>
      <c r="ACN6" s="37"/>
      <c r="ACO6" s="37"/>
      <c r="ACP6" s="37"/>
      <c r="ACQ6" s="37"/>
      <c r="ACR6" s="37"/>
      <c r="ACS6" s="37"/>
      <c r="ACT6" s="37"/>
      <c r="ACU6" s="37"/>
      <c r="ACV6" s="37"/>
      <c r="ACW6" s="37"/>
      <c r="ACX6" s="37"/>
      <c r="ACY6" s="37"/>
      <c r="ACZ6" s="37"/>
      <c r="ADA6" s="37"/>
      <c r="ADB6" s="37"/>
      <c r="ADC6" s="37"/>
      <c r="ADD6" s="37"/>
      <c r="ADE6" s="37"/>
      <c r="ADF6" s="37"/>
      <c r="ADG6" s="37"/>
      <c r="ADH6" s="37"/>
      <c r="ADI6" s="37"/>
      <c r="ADJ6" s="37"/>
      <c r="ADK6" s="37"/>
      <c r="ADL6" s="37"/>
      <c r="ADM6" s="37"/>
      <c r="ADN6" s="37"/>
      <c r="ADO6" s="37"/>
      <c r="ADP6" s="37"/>
      <c r="ADQ6" s="37"/>
      <c r="ADR6" s="37"/>
      <c r="ADS6" s="37"/>
      <c r="ADT6" s="37"/>
      <c r="ADU6" s="37"/>
      <c r="ADV6" s="37"/>
      <c r="ADW6" s="37"/>
      <c r="ADX6" s="37"/>
      <c r="ADY6" s="37"/>
      <c r="ADZ6" s="37"/>
      <c r="AEA6" s="37"/>
      <c r="AEB6" s="37"/>
      <c r="AEC6" s="37"/>
      <c r="AED6" s="37"/>
      <c r="AEE6" s="37"/>
      <c r="AEF6" s="37"/>
      <c r="AEG6" s="37"/>
      <c r="AEH6" s="37"/>
      <c r="AEI6" s="37"/>
      <c r="AEJ6" s="37"/>
      <c r="AEK6" s="37"/>
      <c r="AEL6" s="37"/>
      <c r="AEM6" s="37"/>
      <c r="AEN6" s="37"/>
      <c r="AEO6" s="37"/>
      <c r="AEP6" s="37"/>
      <c r="AEQ6" s="37"/>
      <c r="AER6" s="37"/>
      <c r="AES6" s="37"/>
      <c r="AET6" s="37"/>
      <c r="AEU6" s="37"/>
      <c r="AEV6" s="37"/>
      <c r="AEW6" s="37"/>
      <c r="AEX6" s="37"/>
      <c r="AEY6" s="37"/>
      <c r="AEZ6" s="37"/>
      <c r="AFA6" s="37"/>
      <c r="AFB6" s="37"/>
      <c r="AFC6" s="37"/>
      <c r="AFD6" s="37"/>
      <c r="AFE6" s="37"/>
      <c r="AFF6" s="37"/>
      <c r="AFG6" s="37"/>
      <c r="AFH6" s="37"/>
      <c r="AFI6" s="37"/>
      <c r="AFJ6" s="37"/>
      <c r="AFK6" s="37"/>
      <c r="AFL6" s="37"/>
      <c r="AFM6" s="37"/>
      <c r="AFN6" s="37"/>
      <c r="AFO6" s="37"/>
      <c r="AFP6" s="37"/>
      <c r="AFQ6" s="37"/>
      <c r="AFR6" s="37"/>
      <c r="AFS6" s="37"/>
      <c r="AFT6" s="37"/>
      <c r="AFU6" s="37"/>
      <c r="AFV6" s="37"/>
      <c r="AFW6" s="37"/>
      <c r="AFX6" s="37"/>
      <c r="AFY6" s="37"/>
      <c r="AFZ6" s="37"/>
      <c r="AGA6" s="37"/>
      <c r="AGB6" s="37"/>
      <c r="AGC6" s="37"/>
      <c r="AGD6" s="37"/>
      <c r="AGE6" s="37"/>
      <c r="AGF6" s="37"/>
      <c r="AGG6" s="37"/>
      <c r="AGH6" s="37"/>
      <c r="AGI6" s="37"/>
      <c r="AGJ6" s="37"/>
      <c r="AGK6" s="37"/>
      <c r="AGL6" s="37"/>
      <c r="AGM6" s="37"/>
      <c r="AGN6" s="37"/>
      <c r="AGO6" s="37"/>
      <c r="AGP6" s="37"/>
      <c r="AGQ6" s="37"/>
      <c r="AGR6" s="37"/>
      <c r="AGS6" s="37"/>
      <c r="AGT6" s="37"/>
      <c r="AGU6" s="37"/>
      <c r="AGV6" s="37"/>
      <c r="AGW6" s="37"/>
      <c r="AGX6" s="37"/>
      <c r="AGY6" s="37"/>
      <c r="AGZ6" s="37"/>
      <c r="AHA6" s="37"/>
      <c r="AHB6" s="37"/>
      <c r="AHC6" s="37"/>
      <c r="AHD6" s="37"/>
      <c r="AHE6" s="37"/>
      <c r="AHF6" s="37"/>
      <c r="AHG6" s="37"/>
      <c r="AHH6" s="37"/>
      <c r="AHI6" s="37"/>
      <c r="AHJ6" s="37"/>
      <c r="AHK6" s="37"/>
      <c r="AHL6" s="37"/>
      <c r="AHM6" s="37"/>
      <c r="AHN6" s="37"/>
      <c r="AHO6" s="37"/>
      <c r="AHP6" s="37"/>
      <c r="AHQ6" s="37"/>
      <c r="AHR6" s="37"/>
      <c r="AHS6" s="37"/>
      <c r="AHT6" s="37"/>
      <c r="AHU6" s="37"/>
      <c r="AHV6" s="37"/>
      <c r="AHW6" s="37"/>
      <c r="AHX6" s="37"/>
      <c r="AHY6" s="37"/>
      <c r="AHZ6" s="37"/>
      <c r="AIA6" s="37"/>
      <c r="AIB6" s="37"/>
      <c r="AIC6" s="37"/>
      <c r="AID6" s="37"/>
      <c r="AIE6" s="37"/>
      <c r="AIF6" s="37"/>
      <c r="AIG6" s="37"/>
      <c r="AIH6" s="37"/>
      <c r="AII6" s="37"/>
      <c r="AIJ6" s="37"/>
      <c r="AIK6" s="37"/>
      <c r="AIL6" s="37"/>
      <c r="AIM6" s="37"/>
      <c r="AIN6" s="37"/>
      <c r="AIO6" s="37"/>
      <c r="AIP6" s="37"/>
      <c r="AIQ6" s="37"/>
      <c r="AIR6" s="37"/>
      <c r="AIS6" s="37"/>
      <c r="AIT6" s="37"/>
      <c r="AIU6" s="37"/>
      <c r="AIV6" s="37"/>
      <c r="AIW6" s="37"/>
      <c r="AIX6" s="37"/>
      <c r="AIY6" s="37"/>
      <c r="AIZ6" s="37"/>
      <c r="AJA6" s="37"/>
      <c r="AJB6" s="37"/>
      <c r="AJC6" s="37"/>
      <c r="AJD6" s="37"/>
      <c r="AJE6" s="37"/>
      <c r="AJF6" s="37"/>
      <c r="AJG6" s="37"/>
      <c r="AJH6" s="37"/>
      <c r="AJI6" s="37"/>
      <c r="AJJ6" s="37"/>
      <c r="AJK6" s="37"/>
      <c r="AJL6" s="37"/>
      <c r="AJM6" s="37"/>
      <c r="AJN6" s="37"/>
      <c r="AJO6" s="37"/>
      <c r="AJP6" s="37"/>
      <c r="AJQ6" s="37"/>
      <c r="AJR6" s="37"/>
      <c r="AJS6" s="37"/>
      <c r="AJT6" s="37"/>
      <c r="AJU6" s="37"/>
      <c r="AJV6" s="37"/>
      <c r="AJW6" s="37"/>
      <c r="AJX6" s="37"/>
      <c r="AJY6" s="37"/>
      <c r="AJZ6" s="37"/>
      <c r="AKA6" s="37"/>
      <c r="AKB6" s="37"/>
      <c r="AKC6" s="37"/>
      <c r="AKD6" s="37"/>
      <c r="AKE6" s="37"/>
      <c r="AKF6" s="37"/>
      <c r="AKG6" s="37"/>
      <c r="AKH6" s="37"/>
      <c r="AKI6" s="37"/>
      <c r="AKJ6" s="37"/>
      <c r="AKK6" s="37"/>
      <c r="AKL6" s="37"/>
      <c r="AKM6" s="37"/>
      <c r="AKN6" s="37"/>
      <c r="AKO6" s="37"/>
      <c r="AKP6" s="37"/>
      <c r="AKQ6" s="37"/>
      <c r="AKR6" s="37"/>
      <c r="AKS6" s="37"/>
      <c r="AKT6" s="37"/>
      <c r="AKU6" s="37"/>
      <c r="AKV6" s="37"/>
      <c r="AKW6" s="37"/>
      <c r="AKX6" s="37"/>
      <c r="AKY6" s="37"/>
      <c r="AKZ6" s="37"/>
      <c r="ALA6" s="37"/>
      <c r="ALB6" s="37"/>
      <c r="ALC6" s="37"/>
      <c r="ALD6" s="37"/>
      <c r="ALE6" s="37"/>
      <c r="ALF6" s="37"/>
      <c r="ALG6" s="37"/>
      <c r="ALH6" s="37"/>
      <c r="ALI6" s="37"/>
      <c r="ALJ6" s="37"/>
      <c r="ALK6" s="37"/>
      <c r="ALL6" s="37"/>
      <c r="ALM6" s="37"/>
      <c r="ALN6" s="37"/>
      <c r="ALO6" s="37"/>
      <c r="ALP6" s="37"/>
      <c r="ALQ6" s="37"/>
      <c r="ALR6" s="37"/>
      <c r="ALS6" s="37"/>
      <c r="ALT6" s="37"/>
      <c r="ALU6" s="37"/>
      <c r="ALV6" s="37"/>
      <c r="ALW6" s="37"/>
      <c r="ALX6" s="37"/>
      <c r="ALY6" s="37"/>
      <c r="ALZ6" s="37"/>
      <c r="AMA6" s="37"/>
      <c r="AMB6" s="37"/>
      <c r="AMC6" s="37"/>
      <c r="AMD6" s="37"/>
      <c r="AME6" s="37"/>
      <c r="AMF6" s="37"/>
      <c r="AMG6" s="37"/>
      <c r="AMH6" s="37"/>
      <c r="AMI6" s="37"/>
      <c r="AMJ6" s="37"/>
    </row>
    <row r="7" spans="1:1024" customFormat="1" ht="15.75" customHeight="1" x14ac:dyDescent="0.25">
      <c r="A7" s="142"/>
      <c r="B7" s="142"/>
      <c r="C7" s="142"/>
      <c r="D7" s="142"/>
      <c r="E7" s="142"/>
      <c r="F7" s="142"/>
      <c r="G7" s="142"/>
      <c r="H7" s="142"/>
      <c r="I7" s="126"/>
      <c r="J7" s="69" t="s">
        <v>506</v>
      </c>
      <c r="K7" s="125" t="s">
        <v>507</v>
      </c>
      <c r="L7" s="125" t="s">
        <v>508</v>
      </c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  <c r="ABB7" s="37"/>
      <c r="ABC7" s="37"/>
      <c r="ABD7" s="37"/>
      <c r="ABE7" s="37"/>
      <c r="ABF7" s="37"/>
      <c r="ABG7" s="37"/>
      <c r="ABH7" s="37"/>
      <c r="ABI7" s="37"/>
      <c r="ABJ7" s="37"/>
      <c r="ABK7" s="37"/>
      <c r="ABL7" s="37"/>
      <c r="ABM7" s="37"/>
      <c r="ABN7" s="37"/>
      <c r="ABO7" s="37"/>
      <c r="ABP7" s="37"/>
      <c r="ABQ7" s="37"/>
      <c r="ABR7" s="37"/>
      <c r="ABS7" s="37"/>
      <c r="ABT7" s="37"/>
      <c r="ABU7" s="37"/>
      <c r="ABV7" s="37"/>
      <c r="ABW7" s="37"/>
      <c r="ABX7" s="37"/>
      <c r="ABY7" s="37"/>
      <c r="ABZ7" s="37"/>
      <c r="ACA7" s="37"/>
      <c r="ACB7" s="37"/>
      <c r="ACC7" s="37"/>
      <c r="ACD7" s="37"/>
      <c r="ACE7" s="37"/>
      <c r="ACF7" s="37"/>
      <c r="ACG7" s="37"/>
      <c r="ACH7" s="37"/>
      <c r="ACI7" s="37"/>
      <c r="ACJ7" s="37"/>
      <c r="ACK7" s="37"/>
      <c r="ACL7" s="37"/>
      <c r="ACM7" s="37"/>
      <c r="ACN7" s="37"/>
      <c r="ACO7" s="37"/>
      <c r="ACP7" s="37"/>
      <c r="ACQ7" s="37"/>
      <c r="ACR7" s="37"/>
      <c r="ACS7" s="37"/>
      <c r="ACT7" s="37"/>
      <c r="ACU7" s="37"/>
      <c r="ACV7" s="37"/>
      <c r="ACW7" s="37"/>
      <c r="ACX7" s="37"/>
      <c r="ACY7" s="37"/>
      <c r="ACZ7" s="37"/>
      <c r="ADA7" s="37"/>
      <c r="ADB7" s="37"/>
      <c r="ADC7" s="37"/>
      <c r="ADD7" s="37"/>
      <c r="ADE7" s="37"/>
      <c r="ADF7" s="37"/>
      <c r="ADG7" s="37"/>
      <c r="ADH7" s="37"/>
      <c r="ADI7" s="37"/>
      <c r="ADJ7" s="37"/>
      <c r="ADK7" s="37"/>
      <c r="ADL7" s="37"/>
      <c r="ADM7" s="37"/>
      <c r="ADN7" s="37"/>
      <c r="ADO7" s="37"/>
      <c r="ADP7" s="37"/>
      <c r="ADQ7" s="37"/>
      <c r="ADR7" s="37"/>
      <c r="ADS7" s="37"/>
      <c r="ADT7" s="37"/>
      <c r="ADU7" s="37"/>
      <c r="ADV7" s="37"/>
      <c r="ADW7" s="37"/>
      <c r="ADX7" s="37"/>
      <c r="ADY7" s="37"/>
      <c r="ADZ7" s="37"/>
      <c r="AEA7" s="37"/>
      <c r="AEB7" s="37"/>
      <c r="AEC7" s="37"/>
      <c r="AED7" s="37"/>
      <c r="AEE7" s="37"/>
      <c r="AEF7" s="37"/>
      <c r="AEG7" s="37"/>
      <c r="AEH7" s="37"/>
      <c r="AEI7" s="37"/>
      <c r="AEJ7" s="37"/>
      <c r="AEK7" s="37"/>
      <c r="AEL7" s="37"/>
      <c r="AEM7" s="37"/>
      <c r="AEN7" s="37"/>
      <c r="AEO7" s="37"/>
      <c r="AEP7" s="37"/>
      <c r="AEQ7" s="37"/>
      <c r="AER7" s="37"/>
      <c r="AES7" s="37"/>
      <c r="AET7" s="37"/>
      <c r="AEU7" s="37"/>
      <c r="AEV7" s="37"/>
      <c r="AEW7" s="37"/>
      <c r="AEX7" s="37"/>
      <c r="AEY7" s="37"/>
      <c r="AEZ7" s="37"/>
      <c r="AFA7" s="37"/>
      <c r="AFB7" s="37"/>
      <c r="AFC7" s="37"/>
      <c r="AFD7" s="37"/>
      <c r="AFE7" s="37"/>
      <c r="AFF7" s="37"/>
      <c r="AFG7" s="37"/>
      <c r="AFH7" s="37"/>
      <c r="AFI7" s="37"/>
      <c r="AFJ7" s="37"/>
      <c r="AFK7" s="37"/>
      <c r="AFL7" s="37"/>
      <c r="AFM7" s="37"/>
      <c r="AFN7" s="37"/>
      <c r="AFO7" s="37"/>
      <c r="AFP7" s="37"/>
      <c r="AFQ7" s="37"/>
      <c r="AFR7" s="37"/>
      <c r="AFS7" s="37"/>
      <c r="AFT7" s="37"/>
      <c r="AFU7" s="37"/>
      <c r="AFV7" s="37"/>
      <c r="AFW7" s="37"/>
      <c r="AFX7" s="37"/>
      <c r="AFY7" s="37"/>
      <c r="AFZ7" s="37"/>
      <c r="AGA7" s="37"/>
      <c r="AGB7" s="37"/>
      <c r="AGC7" s="37"/>
      <c r="AGD7" s="37"/>
      <c r="AGE7" s="37"/>
      <c r="AGF7" s="37"/>
      <c r="AGG7" s="37"/>
      <c r="AGH7" s="37"/>
      <c r="AGI7" s="37"/>
      <c r="AGJ7" s="37"/>
      <c r="AGK7" s="37"/>
      <c r="AGL7" s="37"/>
      <c r="AGM7" s="37"/>
      <c r="AGN7" s="37"/>
      <c r="AGO7" s="37"/>
      <c r="AGP7" s="37"/>
      <c r="AGQ7" s="37"/>
      <c r="AGR7" s="37"/>
      <c r="AGS7" s="37"/>
      <c r="AGT7" s="37"/>
      <c r="AGU7" s="37"/>
      <c r="AGV7" s="37"/>
      <c r="AGW7" s="37"/>
      <c r="AGX7" s="37"/>
      <c r="AGY7" s="37"/>
      <c r="AGZ7" s="37"/>
      <c r="AHA7" s="37"/>
      <c r="AHB7" s="37"/>
      <c r="AHC7" s="37"/>
      <c r="AHD7" s="37"/>
      <c r="AHE7" s="37"/>
      <c r="AHF7" s="37"/>
      <c r="AHG7" s="37"/>
      <c r="AHH7" s="37"/>
      <c r="AHI7" s="37"/>
      <c r="AHJ7" s="37"/>
      <c r="AHK7" s="37"/>
      <c r="AHL7" s="37"/>
      <c r="AHM7" s="37"/>
      <c r="AHN7" s="37"/>
      <c r="AHO7" s="37"/>
      <c r="AHP7" s="37"/>
      <c r="AHQ7" s="37"/>
      <c r="AHR7" s="37"/>
      <c r="AHS7" s="37"/>
      <c r="AHT7" s="37"/>
      <c r="AHU7" s="37"/>
      <c r="AHV7" s="37"/>
      <c r="AHW7" s="37"/>
      <c r="AHX7" s="37"/>
      <c r="AHY7" s="37"/>
      <c r="AHZ7" s="37"/>
      <c r="AIA7" s="37"/>
      <c r="AIB7" s="37"/>
      <c r="AIC7" s="37"/>
      <c r="AID7" s="37"/>
      <c r="AIE7" s="37"/>
      <c r="AIF7" s="37"/>
      <c r="AIG7" s="37"/>
      <c r="AIH7" s="37"/>
      <c r="AII7" s="37"/>
      <c r="AIJ7" s="37"/>
      <c r="AIK7" s="37"/>
      <c r="AIL7" s="37"/>
      <c r="AIM7" s="37"/>
      <c r="AIN7" s="37"/>
      <c r="AIO7" s="37"/>
      <c r="AIP7" s="37"/>
      <c r="AIQ7" s="37"/>
      <c r="AIR7" s="37"/>
      <c r="AIS7" s="37"/>
      <c r="AIT7" s="37"/>
      <c r="AIU7" s="37"/>
      <c r="AIV7" s="37"/>
      <c r="AIW7" s="37"/>
      <c r="AIX7" s="37"/>
      <c r="AIY7" s="37"/>
      <c r="AIZ7" s="37"/>
      <c r="AJA7" s="37"/>
      <c r="AJB7" s="37"/>
      <c r="AJC7" s="37"/>
      <c r="AJD7" s="37"/>
      <c r="AJE7" s="37"/>
      <c r="AJF7" s="37"/>
      <c r="AJG7" s="37"/>
      <c r="AJH7" s="37"/>
      <c r="AJI7" s="37"/>
      <c r="AJJ7" s="37"/>
      <c r="AJK7" s="37"/>
      <c r="AJL7" s="37"/>
      <c r="AJM7" s="37"/>
      <c r="AJN7" s="37"/>
      <c r="AJO7" s="37"/>
      <c r="AJP7" s="37"/>
      <c r="AJQ7" s="37"/>
      <c r="AJR7" s="37"/>
      <c r="AJS7" s="37"/>
      <c r="AJT7" s="37"/>
      <c r="AJU7" s="37"/>
      <c r="AJV7" s="37"/>
      <c r="AJW7" s="37"/>
      <c r="AJX7" s="37"/>
      <c r="AJY7" s="37"/>
      <c r="AJZ7" s="37"/>
      <c r="AKA7" s="37"/>
      <c r="AKB7" s="37"/>
      <c r="AKC7" s="37"/>
      <c r="AKD7" s="37"/>
      <c r="AKE7" s="37"/>
      <c r="AKF7" s="37"/>
      <c r="AKG7" s="37"/>
      <c r="AKH7" s="37"/>
      <c r="AKI7" s="37"/>
      <c r="AKJ7" s="37"/>
      <c r="AKK7" s="37"/>
      <c r="AKL7" s="37"/>
      <c r="AKM7" s="37"/>
      <c r="AKN7" s="37"/>
      <c r="AKO7" s="37"/>
      <c r="AKP7" s="37"/>
      <c r="AKQ7" s="37"/>
      <c r="AKR7" s="37"/>
      <c r="AKS7" s="37"/>
      <c r="AKT7" s="37"/>
      <c r="AKU7" s="37"/>
      <c r="AKV7" s="37"/>
      <c r="AKW7" s="37"/>
      <c r="AKX7" s="37"/>
      <c r="AKY7" s="37"/>
      <c r="AKZ7" s="37"/>
      <c r="ALA7" s="37"/>
      <c r="ALB7" s="37"/>
      <c r="ALC7" s="37"/>
      <c r="ALD7" s="37"/>
      <c r="ALE7" s="37"/>
      <c r="ALF7" s="37"/>
      <c r="ALG7" s="37"/>
      <c r="ALH7" s="37"/>
      <c r="ALI7" s="37"/>
      <c r="ALJ7" s="37"/>
      <c r="ALK7" s="37"/>
      <c r="ALL7" s="37"/>
      <c r="ALM7" s="37"/>
      <c r="ALN7" s="37"/>
      <c r="ALO7" s="37"/>
      <c r="ALP7" s="37"/>
      <c r="ALQ7" s="37"/>
      <c r="ALR7" s="37"/>
      <c r="ALS7" s="37"/>
      <c r="ALT7" s="37"/>
      <c r="ALU7" s="37"/>
      <c r="ALV7" s="37"/>
      <c r="ALW7" s="37"/>
      <c r="ALX7" s="37"/>
      <c r="ALY7" s="37"/>
      <c r="ALZ7" s="37"/>
      <c r="AMA7" s="37"/>
      <c r="AMB7" s="37"/>
      <c r="AMC7" s="37"/>
      <c r="AMD7" s="37"/>
      <c r="AME7" s="37"/>
      <c r="AMF7" s="37"/>
      <c r="AMG7" s="37"/>
      <c r="AMH7" s="37"/>
      <c r="AMI7" s="37"/>
      <c r="AMJ7" s="37"/>
    </row>
    <row r="8" spans="1:1024" customFormat="1" ht="42.75" customHeight="1" x14ac:dyDescent="0.25">
      <c r="A8" s="142"/>
      <c r="B8" s="142"/>
      <c r="C8" s="142"/>
      <c r="D8" s="69" t="s">
        <v>425</v>
      </c>
      <c r="E8" s="69" t="s">
        <v>426</v>
      </c>
      <c r="F8" s="69" t="s">
        <v>421</v>
      </c>
      <c r="G8" s="69" t="s">
        <v>422</v>
      </c>
      <c r="H8" s="69" t="s">
        <v>426</v>
      </c>
      <c r="I8" s="70" t="s">
        <v>444</v>
      </c>
      <c r="J8" s="71" t="s">
        <v>509</v>
      </c>
      <c r="K8" s="126"/>
      <c r="L8" s="126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37"/>
      <c r="MY8" s="37"/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37"/>
      <c r="NK8" s="37"/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37"/>
      <c r="NW8" s="37"/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37"/>
      <c r="OI8" s="37"/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37"/>
      <c r="OU8" s="37"/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37"/>
      <c r="PG8" s="37"/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37"/>
      <c r="PS8" s="37"/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37"/>
      <c r="QE8" s="37"/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37"/>
      <c r="QQ8" s="37"/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37"/>
      <c r="RC8" s="37"/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37"/>
      <c r="RO8" s="37"/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37"/>
      <c r="SA8" s="37"/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37"/>
      <c r="SM8" s="37"/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37"/>
      <c r="SY8" s="37"/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37"/>
      <c r="TK8" s="37"/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37"/>
      <c r="TW8" s="37"/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37"/>
      <c r="UI8" s="37"/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37"/>
      <c r="UU8" s="37"/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37"/>
      <c r="VG8" s="37"/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37"/>
      <c r="VS8" s="37"/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37"/>
      <c r="WE8" s="37"/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37"/>
      <c r="WQ8" s="37"/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37"/>
      <c r="XC8" s="37"/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37"/>
      <c r="XO8" s="37"/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37"/>
      <c r="YA8" s="37"/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37"/>
      <c r="YM8" s="37"/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37"/>
      <c r="YY8" s="37"/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37"/>
      <c r="ZK8" s="37"/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</row>
    <row r="9" spans="1:1024" ht="18.75" x14ac:dyDescent="0.25">
      <c r="A9" s="71">
        <v>1</v>
      </c>
      <c r="B9" s="69">
        <v>2</v>
      </c>
      <c r="C9" s="69">
        <v>3</v>
      </c>
      <c r="D9" s="72">
        <v>4</v>
      </c>
      <c r="E9" s="69">
        <v>5</v>
      </c>
      <c r="F9" s="71">
        <v>6</v>
      </c>
      <c r="G9" s="71">
        <v>7</v>
      </c>
      <c r="H9" s="71">
        <v>8</v>
      </c>
      <c r="I9" s="72">
        <v>9</v>
      </c>
      <c r="J9" s="69">
        <v>10</v>
      </c>
      <c r="K9" s="69">
        <v>11</v>
      </c>
      <c r="L9" s="69">
        <v>12</v>
      </c>
    </row>
    <row r="10" spans="1:1024" ht="18.75" x14ac:dyDescent="0.25">
      <c r="A10" s="139" t="s">
        <v>456</v>
      </c>
      <c r="B10" s="140"/>
      <c r="C10" s="141"/>
      <c r="D10" s="73" t="s">
        <v>457</v>
      </c>
      <c r="E10" s="74" t="s">
        <v>457</v>
      </c>
      <c r="F10" s="75">
        <f>SUM(F11,F87)</f>
        <v>34302.86</v>
      </c>
      <c r="G10" s="76">
        <f>SUM(G11,G87)</f>
        <v>2276</v>
      </c>
      <c r="H10" s="74" t="s">
        <v>457</v>
      </c>
      <c r="I10" s="75">
        <f>SUM(I11,I87)</f>
        <v>0</v>
      </c>
      <c r="J10" s="75">
        <f>SUM(J11,J87)</f>
        <v>158348.29999999999</v>
      </c>
      <c r="K10" s="74" t="s">
        <v>457</v>
      </c>
      <c r="L10" s="74" t="s">
        <v>457</v>
      </c>
    </row>
    <row r="11" spans="1:1024" ht="42" customHeight="1" x14ac:dyDescent="0.25">
      <c r="A11" s="133" t="s">
        <v>458</v>
      </c>
      <c r="B11" s="133"/>
      <c r="C11" s="133"/>
      <c r="D11" s="73" t="s">
        <v>457</v>
      </c>
      <c r="E11" s="74" t="s">
        <v>457</v>
      </c>
      <c r="F11" s="75">
        <f>SUM(F12)</f>
        <v>28547.280000000002</v>
      </c>
      <c r="G11" s="76">
        <f>SUM(G12)</f>
        <v>1876</v>
      </c>
      <c r="H11" s="74" t="s">
        <v>457</v>
      </c>
      <c r="I11" s="75">
        <f>SUM(I12)</f>
        <v>0</v>
      </c>
      <c r="J11" s="75">
        <f>SUM(J12)</f>
        <v>116390.3</v>
      </c>
      <c r="K11" s="74" t="s">
        <v>457</v>
      </c>
      <c r="L11" s="74" t="s">
        <v>457</v>
      </c>
    </row>
    <row r="12" spans="1:1024" ht="18.75" hidden="1" customHeight="1" x14ac:dyDescent="0.25">
      <c r="A12" s="130" t="s">
        <v>459</v>
      </c>
      <c r="B12" s="131"/>
      <c r="C12" s="132"/>
      <c r="D12" s="72" t="s">
        <v>457</v>
      </c>
      <c r="E12" s="69" t="s">
        <v>457</v>
      </c>
      <c r="F12" s="77">
        <f>SUM(F13:F86)</f>
        <v>28547.280000000002</v>
      </c>
      <c r="G12" s="78">
        <f>SUM(G13:G86)</f>
        <v>1876</v>
      </c>
      <c r="H12" s="69" t="s">
        <v>457</v>
      </c>
      <c r="I12" s="77">
        <f>SUM(I13:I86)</f>
        <v>0</v>
      </c>
      <c r="J12" s="77">
        <f>SUM(J13:J86)</f>
        <v>116390.3</v>
      </c>
      <c r="K12" s="69" t="s">
        <v>457</v>
      </c>
      <c r="L12" s="69" t="s">
        <v>457</v>
      </c>
    </row>
    <row r="13" spans="1:1024" ht="37.5" x14ac:dyDescent="0.25">
      <c r="A13" s="71">
        <v>1</v>
      </c>
      <c r="B13" s="79" t="s">
        <v>427</v>
      </c>
      <c r="C13" s="113" t="s">
        <v>514</v>
      </c>
      <c r="D13" s="70">
        <v>1900</v>
      </c>
      <c r="E13" s="80">
        <v>42220</v>
      </c>
      <c r="F13" s="77">
        <v>1420.7</v>
      </c>
      <c r="G13" s="78">
        <v>92</v>
      </c>
      <c r="H13" s="80">
        <v>45291</v>
      </c>
      <c r="I13" s="77"/>
      <c r="J13" s="77">
        <v>4081</v>
      </c>
      <c r="K13" s="71" t="s">
        <v>279</v>
      </c>
      <c r="L13" s="69"/>
    </row>
    <row r="14" spans="1:1024" ht="37.5" x14ac:dyDescent="0.25">
      <c r="A14" s="71">
        <v>2</v>
      </c>
      <c r="B14" s="79" t="s">
        <v>427</v>
      </c>
      <c r="C14" s="113" t="s">
        <v>550</v>
      </c>
      <c r="D14" s="70">
        <v>1945</v>
      </c>
      <c r="E14" s="80">
        <v>41771</v>
      </c>
      <c r="F14" s="77">
        <v>465.7</v>
      </c>
      <c r="G14" s="78">
        <v>21</v>
      </c>
      <c r="H14" s="80">
        <v>44926</v>
      </c>
      <c r="I14" s="77"/>
      <c r="J14" s="77">
        <v>2275</v>
      </c>
      <c r="K14" s="71" t="s">
        <v>185</v>
      </c>
      <c r="L14" s="69"/>
    </row>
    <row r="15" spans="1:1024" ht="18.75" x14ac:dyDescent="0.25">
      <c r="A15" s="71">
        <v>3</v>
      </c>
      <c r="B15" s="79" t="s">
        <v>427</v>
      </c>
      <c r="C15" s="79" t="s">
        <v>349</v>
      </c>
      <c r="D15" s="70">
        <v>1945</v>
      </c>
      <c r="E15" s="80">
        <v>41456</v>
      </c>
      <c r="F15" s="77">
        <v>209.7</v>
      </c>
      <c r="G15" s="78">
        <v>15</v>
      </c>
      <c r="H15" s="80">
        <v>44561</v>
      </c>
      <c r="I15" s="77"/>
      <c r="J15" s="77">
        <v>1271</v>
      </c>
      <c r="K15" s="71" t="s">
        <v>91</v>
      </c>
      <c r="L15" s="69"/>
    </row>
    <row r="16" spans="1:1024" ht="18.75" x14ac:dyDescent="0.25">
      <c r="A16" s="71">
        <v>4</v>
      </c>
      <c r="B16" s="79" t="s">
        <v>427</v>
      </c>
      <c r="C16" s="79" t="s">
        <v>428</v>
      </c>
      <c r="D16" s="70">
        <v>1945</v>
      </c>
      <c r="E16" s="80">
        <v>41456</v>
      </c>
      <c r="F16" s="77">
        <v>154</v>
      </c>
      <c r="G16" s="78">
        <v>12</v>
      </c>
      <c r="H16" s="80">
        <v>44172</v>
      </c>
      <c r="I16" s="77"/>
      <c r="J16" s="77">
        <v>1160</v>
      </c>
      <c r="K16" s="71" t="s">
        <v>94</v>
      </c>
      <c r="L16" s="69"/>
    </row>
    <row r="17" spans="1:12" ht="18.75" x14ac:dyDescent="0.25">
      <c r="A17" s="71">
        <v>5</v>
      </c>
      <c r="B17" s="79" t="s">
        <v>427</v>
      </c>
      <c r="C17" s="113" t="s">
        <v>515</v>
      </c>
      <c r="D17" s="70">
        <v>1945</v>
      </c>
      <c r="E17" s="80">
        <v>41789</v>
      </c>
      <c r="F17" s="77">
        <v>310.5</v>
      </c>
      <c r="G17" s="78">
        <v>35</v>
      </c>
      <c r="H17" s="80">
        <v>44926</v>
      </c>
      <c r="I17" s="77"/>
      <c r="J17" s="77">
        <v>1226</v>
      </c>
      <c r="K17" s="71" t="s">
        <v>203</v>
      </c>
      <c r="L17" s="69"/>
    </row>
    <row r="18" spans="1:12" ht="18.75" x14ac:dyDescent="0.25">
      <c r="A18" s="71">
        <v>6</v>
      </c>
      <c r="B18" s="79" t="s">
        <v>427</v>
      </c>
      <c r="C18" s="113" t="s">
        <v>516</v>
      </c>
      <c r="D18" s="70">
        <v>1958</v>
      </c>
      <c r="E18" s="80">
        <v>41789</v>
      </c>
      <c r="F18" s="77">
        <v>393.5</v>
      </c>
      <c r="G18" s="78">
        <v>27</v>
      </c>
      <c r="H18" s="80">
        <v>44926</v>
      </c>
      <c r="I18" s="77"/>
      <c r="J18" s="77">
        <v>1350</v>
      </c>
      <c r="K18" s="71" t="s">
        <v>189</v>
      </c>
      <c r="L18" s="69"/>
    </row>
    <row r="19" spans="1:12" ht="18.75" x14ac:dyDescent="0.25">
      <c r="A19" s="71">
        <v>7</v>
      </c>
      <c r="B19" s="79" t="s">
        <v>427</v>
      </c>
      <c r="C19" s="79" t="s">
        <v>351</v>
      </c>
      <c r="D19" s="70">
        <v>1945</v>
      </c>
      <c r="E19" s="80">
        <v>41638</v>
      </c>
      <c r="F19" s="77">
        <v>1104.3</v>
      </c>
      <c r="G19" s="78">
        <v>70</v>
      </c>
      <c r="H19" s="80">
        <v>44561</v>
      </c>
      <c r="I19" s="77"/>
      <c r="J19" s="77">
        <v>2575</v>
      </c>
      <c r="K19" s="71" t="s">
        <v>148</v>
      </c>
      <c r="L19" s="69"/>
    </row>
    <row r="20" spans="1:12" ht="18.75" x14ac:dyDescent="0.25">
      <c r="A20" s="71">
        <v>8</v>
      </c>
      <c r="B20" s="79" t="s">
        <v>427</v>
      </c>
      <c r="C20" s="113" t="s">
        <v>517</v>
      </c>
      <c r="D20" s="70">
        <v>1945</v>
      </c>
      <c r="E20" s="80">
        <v>41498</v>
      </c>
      <c r="F20" s="77">
        <v>1943.1</v>
      </c>
      <c r="G20" s="78">
        <v>118</v>
      </c>
      <c r="H20" s="80">
        <v>44196</v>
      </c>
      <c r="I20" s="77"/>
      <c r="J20" s="77">
        <v>3089</v>
      </c>
      <c r="K20" s="71" t="s">
        <v>110</v>
      </c>
      <c r="L20" s="69"/>
    </row>
    <row r="21" spans="1:12" ht="18.75" x14ac:dyDescent="0.25">
      <c r="A21" s="71">
        <v>9</v>
      </c>
      <c r="B21" s="79" t="s">
        <v>427</v>
      </c>
      <c r="C21" s="79" t="s">
        <v>352</v>
      </c>
      <c r="D21" s="70">
        <v>1945</v>
      </c>
      <c r="E21" s="80">
        <v>42396</v>
      </c>
      <c r="F21" s="77">
        <v>116</v>
      </c>
      <c r="G21" s="78">
        <v>12</v>
      </c>
      <c r="H21" s="80">
        <v>45291</v>
      </c>
      <c r="I21" s="77"/>
      <c r="J21" s="77">
        <v>1091</v>
      </c>
      <c r="K21" s="71" t="s">
        <v>313</v>
      </c>
      <c r="L21" s="69"/>
    </row>
    <row r="22" spans="1:12" ht="18.75" x14ac:dyDescent="0.25">
      <c r="A22" s="71">
        <v>10</v>
      </c>
      <c r="B22" s="79" t="s">
        <v>427</v>
      </c>
      <c r="C22" s="79" t="s">
        <v>353</v>
      </c>
      <c r="D22" s="70">
        <v>1945</v>
      </c>
      <c r="E22" s="80">
        <v>41844</v>
      </c>
      <c r="F22" s="77">
        <v>103.5</v>
      </c>
      <c r="G22" s="78">
        <v>7</v>
      </c>
      <c r="H22" s="80">
        <v>45291</v>
      </c>
      <c r="I22" s="77"/>
      <c r="J22" s="77">
        <v>1075</v>
      </c>
      <c r="K22" s="71" t="s">
        <v>248</v>
      </c>
      <c r="L22" s="69"/>
    </row>
    <row r="23" spans="1:12" ht="18.75" x14ac:dyDescent="0.25">
      <c r="A23" s="71">
        <v>11</v>
      </c>
      <c r="B23" s="79" t="s">
        <v>427</v>
      </c>
      <c r="C23" s="79" t="s">
        <v>354</v>
      </c>
      <c r="D23" s="70">
        <v>1945</v>
      </c>
      <c r="E23" s="80">
        <v>41834</v>
      </c>
      <c r="F23" s="77">
        <v>133.1</v>
      </c>
      <c r="G23" s="78">
        <v>15</v>
      </c>
      <c r="H23" s="80">
        <v>45291</v>
      </c>
      <c r="I23" s="77"/>
      <c r="J23" s="77">
        <v>1360</v>
      </c>
      <c r="K23" s="71" t="s">
        <v>230</v>
      </c>
      <c r="L23" s="69"/>
    </row>
    <row r="24" spans="1:12" ht="18.75" x14ac:dyDescent="0.25">
      <c r="A24" s="71">
        <v>12</v>
      </c>
      <c r="B24" s="79" t="s">
        <v>427</v>
      </c>
      <c r="C24" s="113" t="s">
        <v>518</v>
      </c>
      <c r="D24" s="70">
        <v>1955</v>
      </c>
      <c r="E24" s="80">
        <v>41834</v>
      </c>
      <c r="F24" s="77">
        <v>386.2</v>
      </c>
      <c r="G24" s="78">
        <v>28</v>
      </c>
      <c r="H24" s="80">
        <v>44926</v>
      </c>
      <c r="I24" s="77"/>
      <c r="J24" s="77">
        <v>1530</v>
      </c>
      <c r="K24" s="71" t="s">
        <v>233</v>
      </c>
      <c r="L24" s="69"/>
    </row>
    <row r="25" spans="1:12" ht="18.75" x14ac:dyDescent="0.25">
      <c r="A25" s="71">
        <v>13</v>
      </c>
      <c r="B25" s="79" t="s">
        <v>427</v>
      </c>
      <c r="C25" s="79" t="s">
        <v>355</v>
      </c>
      <c r="D25" s="70">
        <v>1957</v>
      </c>
      <c r="E25" s="80">
        <v>41794</v>
      </c>
      <c r="F25" s="77">
        <v>192.7</v>
      </c>
      <c r="G25" s="78">
        <v>15</v>
      </c>
      <c r="H25" s="80">
        <v>45291</v>
      </c>
      <c r="I25" s="77"/>
      <c r="J25" s="77">
        <v>1321</v>
      </c>
      <c r="K25" s="71" t="s">
        <v>213</v>
      </c>
      <c r="L25" s="69"/>
    </row>
    <row r="26" spans="1:12" ht="18.75" x14ac:dyDescent="0.25">
      <c r="A26" s="71">
        <v>14</v>
      </c>
      <c r="B26" s="79" t="s">
        <v>427</v>
      </c>
      <c r="C26" s="113" t="s">
        <v>519</v>
      </c>
      <c r="D26" s="70">
        <v>1945</v>
      </c>
      <c r="E26" s="80">
        <v>41983</v>
      </c>
      <c r="F26" s="77">
        <v>599.5</v>
      </c>
      <c r="G26" s="78">
        <v>44</v>
      </c>
      <c r="H26" s="80">
        <v>44196</v>
      </c>
      <c r="I26" s="77"/>
      <c r="J26" s="77">
        <v>1392</v>
      </c>
      <c r="K26" s="71" t="s">
        <v>263</v>
      </c>
      <c r="L26" s="69"/>
    </row>
    <row r="27" spans="1:12" ht="18.75" x14ac:dyDescent="0.25">
      <c r="A27" s="71">
        <v>15</v>
      </c>
      <c r="B27" s="79" t="s">
        <v>427</v>
      </c>
      <c r="C27" s="113" t="s">
        <v>520</v>
      </c>
      <c r="D27" s="70">
        <v>1945</v>
      </c>
      <c r="E27" s="80">
        <v>42220</v>
      </c>
      <c r="F27" s="77">
        <v>193.2</v>
      </c>
      <c r="G27" s="78">
        <v>15</v>
      </c>
      <c r="H27" s="80">
        <v>45291</v>
      </c>
      <c r="I27" s="77"/>
      <c r="J27" s="77">
        <v>1247</v>
      </c>
      <c r="K27" s="71" t="s">
        <v>287</v>
      </c>
      <c r="L27" s="69"/>
    </row>
    <row r="28" spans="1:12" ht="18.75" x14ac:dyDescent="0.25">
      <c r="A28" s="71">
        <v>16</v>
      </c>
      <c r="B28" s="79" t="s">
        <v>427</v>
      </c>
      <c r="C28" s="79" t="s">
        <v>356</v>
      </c>
      <c r="D28" s="70">
        <v>1945</v>
      </c>
      <c r="E28" s="80">
        <v>42314</v>
      </c>
      <c r="F28" s="77">
        <v>427.9</v>
      </c>
      <c r="G28" s="78">
        <v>32</v>
      </c>
      <c r="H28" s="80">
        <v>45657</v>
      </c>
      <c r="I28" s="77"/>
      <c r="J28" s="77">
        <v>1115</v>
      </c>
      <c r="K28" s="71" t="s">
        <v>301</v>
      </c>
      <c r="L28" s="69"/>
    </row>
    <row r="29" spans="1:12" ht="18.75" x14ac:dyDescent="0.25">
      <c r="A29" s="71">
        <v>17</v>
      </c>
      <c r="B29" s="79" t="s">
        <v>427</v>
      </c>
      <c r="C29" s="79" t="s">
        <v>357</v>
      </c>
      <c r="D29" s="70">
        <v>1945</v>
      </c>
      <c r="E29" s="80">
        <v>41789</v>
      </c>
      <c r="F29" s="77">
        <v>159.4</v>
      </c>
      <c r="G29" s="78">
        <v>13</v>
      </c>
      <c r="H29" s="80">
        <v>44926</v>
      </c>
      <c r="I29" s="77"/>
      <c r="J29" s="77">
        <v>781</v>
      </c>
      <c r="K29" s="71" t="s">
        <v>193</v>
      </c>
      <c r="L29" s="69"/>
    </row>
    <row r="30" spans="1:12" ht="18.75" x14ac:dyDescent="0.25">
      <c r="A30" s="71">
        <v>18</v>
      </c>
      <c r="B30" s="79" t="s">
        <v>427</v>
      </c>
      <c r="C30" s="113" t="s">
        <v>521</v>
      </c>
      <c r="D30" s="70">
        <v>1945</v>
      </c>
      <c r="E30" s="80">
        <v>41827</v>
      </c>
      <c r="F30" s="77">
        <v>261.89999999999998</v>
      </c>
      <c r="G30" s="78">
        <v>11</v>
      </c>
      <c r="H30" s="80">
        <v>45291</v>
      </c>
      <c r="I30" s="77"/>
      <c r="J30" s="77">
        <v>1420</v>
      </c>
      <c r="K30" s="71" t="s">
        <v>224</v>
      </c>
      <c r="L30" s="69"/>
    </row>
    <row r="31" spans="1:12" ht="18.75" x14ac:dyDescent="0.25">
      <c r="A31" s="71">
        <v>19</v>
      </c>
      <c r="B31" s="79" t="s">
        <v>427</v>
      </c>
      <c r="C31" s="79" t="s">
        <v>358</v>
      </c>
      <c r="D31" s="70">
        <v>1945</v>
      </c>
      <c r="E31" s="80">
        <v>41789</v>
      </c>
      <c r="F31" s="77">
        <v>79.2</v>
      </c>
      <c r="G31" s="78">
        <v>11</v>
      </c>
      <c r="H31" s="80">
        <v>44926</v>
      </c>
      <c r="I31" s="77"/>
      <c r="J31" s="77">
        <v>2914</v>
      </c>
      <c r="K31" s="71" t="s">
        <v>197</v>
      </c>
      <c r="L31" s="69"/>
    </row>
    <row r="32" spans="1:12" ht="18.75" x14ac:dyDescent="0.25">
      <c r="A32" s="71">
        <v>20</v>
      </c>
      <c r="B32" s="79" t="s">
        <v>427</v>
      </c>
      <c r="C32" s="79" t="s">
        <v>359</v>
      </c>
      <c r="D32" s="70">
        <v>1945</v>
      </c>
      <c r="E32" s="80">
        <v>41844</v>
      </c>
      <c r="F32" s="77">
        <v>101.5</v>
      </c>
      <c r="G32" s="78">
        <v>7</v>
      </c>
      <c r="H32" s="80">
        <v>45291</v>
      </c>
      <c r="I32" s="77"/>
      <c r="J32" s="77">
        <v>1501</v>
      </c>
      <c r="K32" s="71" t="s">
        <v>254</v>
      </c>
      <c r="L32" s="69"/>
    </row>
    <row r="33" spans="1:12" ht="18.75" x14ac:dyDescent="0.25">
      <c r="A33" s="71">
        <v>21</v>
      </c>
      <c r="B33" s="79" t="s">
        <v>427</v>
      </c>
      <c r="C33" s="79" t="s">
        <v>360</v>
      </c>
      <c r="D33" s="70">
        <v>1945</v>
      </c>
      <c r="E33" s="80">
        <v>42396</v>
      </c>
      <c r="F33" s="77">
        <v>290.7</v>
      </c>
      <c r="G33" s="78">
        <v>18</v>
      </c>
      <c r="H33" s="80">
        <v>45291</v>
      </c>
      <c r="I33" s="77"/>
      <c r="J33" s="77">
        <v>1715</v>
      </c>
      <c r="K33" s="71" t="s">
        <v>316</v>
      </c>
      <c r="L33" s="69"/>
    </row>
    <row r="34" spans="1:12" ht="18.75" x14ac:dyDescent="0.25">
      <c r="A34" s="71">
        <v>22</v>
      </c>
      <c r="B34" s="79" t="s">
        <v>427</v>
      </c>
      <c r="C34" s="113" t="s">
        <v>522</v>
      </c>
      <c r="D34" s="70">
        <v>1945</v>
      </c>
      <c r="E34" s="80">
        <v>42417</v>
      </c>
      <c r="F34" s="77">
        <v>701.6</v>
      </c>
      <c r="G34" s="78">
        <v>52</v>
      </c>
      <c r="H34" s="80">
        <v>45657</v>
      </c>
      <c r="I34" s="77"/>
      <c r="J34" s="77">
        <v>1992</v>
      </c>
      <c r="K34" s="71" t="s">
        <v>320</v>
      </c>
      <c r="L34" s="69"/>
    </row>
    <row r="35" spans="1:12" ht="18.75" x14ac:dyDescent="0.25">
      <c r="A35" s="71">
        <v>23</v>
      </c>
      <c r="B35" s="79" t="s">
        <v>427</v>
      </c>
      <c r="C35" s="113" t="s">
        <v>523</v>
      </c>
      <c r="D35" s="70">
        <v>1945</v>
      </c>
      <c r="E35" s="80">
        <v>41696</v>
      </c>
      <c r="F35" s="77">
        <v>714.8</v>
      </c>
      <c r="G35" s="78">
        <v>38</v>
      </c>
      <c r="H35" s="80">
        <v>44561</v>
      </c>
      <c r="I35" s="77"/>
      <c r="J35" s="77">
        <v>1966.9</v>
      </c>
      <c r="K35" s="71" t="s">
        <v>167</v>
      </c>
      <c r="L35" s="69"/>
    </row>
    <row r="36" spans="1:12" ht="18.75" x14ac:dyDescent="0.25">
      <c r="A36" s="71">
        <v>24</v>
      </c>
      <c r="B36" s="79" t="s">
        <v>427</v>
      </c>
      <c r="C36" s="113" t="s">
        <v>524</v>
      </c>
      <c r="D36" s="70">
        <v>1954</v>
      </c>
      <c r="E36" s="80">
        <v>41892</v>
      </c>
      <c r="F36" s="77">
        <v>17.899999999999999</v>
      </c>
      <c r="G36" s="78">
        <v>1</v>
      </c>
      <c r="H36" s="80">
        <v>44926</v>
      </c>
      <c r="I36" s="77"/>
      <c r="J36" s="77">
        <v>1774</v>
      </c>
      <c r="K36" s="71" t="s">
        <v>257</v>
      </c>
      <c r="L36" s="69"/>
    </row>
    <row r="37" spans="1:12" ht="18.75" x14ac:dyDescent="0.25">
      <c r="A37" s="71">
        <v>25</v>
      </c>
      <c r="B37" s="79" t="s">
        <v>427</v>
      </c>
      <c r="C37" s="79" t="s">
        <v>362</v>
      </c>
      <c r="D37" s="70">
        <v>1945</v>
      </c>
      <c r="E37" s="80">
        <v>41844</v>
      </c>
      <c r="F37" s="77">
        <v>256.5</v>
      </c>
      <c r="G37" s="78">
        <v>11</v>
      </c>
      <c r="H37" s="80">
        <v>45291</v>
      </c>
      <c r="I37" s="77"/>
      <c r="J37" s="77">
        <v>3043</v>
      </c>
      <c r="K37" s="71" t="s">
        <v>251</v>
      </c>
      <c r="L37" s="69"/>
    </row>
    <row r="38" spans="1:12" ht="18.75" x14ac:dyDescent="0.25">
      <c r="A38" s="71">
        <v>26</v>
      </c>
      <c r="B38" s="79" t="s">
        <v>427</v>
      </c>
      <c r="C38" s="79" t="s">
        <v>363</v>
      </c>
      <c r="D38" s="70">
        <v>1945</v>
      </c>
      <c r="E38" s="80">
        <v>41827</v>
      </c>
      <c r="F38" s="77">
        <v>243.7</v>
      </c>
      <c r="G38" s="78">
        <v>20</v>
      </c>
      <c r="H38" s="80">
        <v>45291</v>
      </c>
      <c r="I38" s="77"/>
      <c r="J38" s="77">
        <v>1594</v>
      </c>
      <c r="K38" s="71" t="s">
        <v>221</v>
      </c>
      <c r="L38" s="69"/>
    </row>
    <row r="39" spans="1:12" ht="18.75" x14ac:dyDescent="0.25">
      <c r="A39" s="71">
        <v>27</v>
      </c>
      <c r="B39" s="79" t="s">
        <v>427</v>
      </c>
      <c r="C39" s="79" t="s">
        <v>448</v>
      </c>
      <c r="D39" s="70">
        <v>1945</v>
      </c>
      <c r="E39" s="80">
        <v>41789</v>
      </c>
      <c r="F39" s="77">
        <v>66.8</v>
      </c>
      <c r="G39" s="78">
        <v>3</v>
      </c>
      <c r="H39" s="80">
        <v>44561</v>
      </c>
      <c r="I39" s="77"/>
      <c r="J39" s="77">
        <v>1276</v>
      </c>
      <c r="K39" s="71" t="s">
        <v>206</v>
      </c>
      <c r="L39" s="69"/>
    </row>
    <row r="40" spans="1:12" ht="18.75" x14ac:dyDescent="0.25">
      <c r="A40" s="71">
        <v>28</v>
      </c>
      <c r="B40" s="79" t="s">
        <v>427</v>
      </c>
      <c r="C40" s="79" t="s">
        <v>364</v>
      </c>
      <c r="D40" s="70">
        <v>1945</v>
      </c>
      <c r="E40" s="80">
        <v>42668</v>
      </c>
      <c r="F40" s="77">
        <v>502</v>
      </c>
      <c r="G40" s="78">
        <v>29</v>
      </c>
      <c r="H40" s="80">
        <v>45901</v>
      </c>
      <c r="I40" s="77"/>
      <c r="J40" s="77">
        <v>1967</v>
      </c>
      <c r="K40" s="71" t="s">
        <v>338</v>
      </c>
      <c r="L40" s="69"/>
    </row>
    <row r="41" spans="1:12" ht="18.75" x14ac:dyDescent="0.25">
      <c r="A41" s="71">
        <v>29</v>
      </c>
      <c r="B41" s="79" t="s">
        <v>427</v>
      </c>
      <c r="C41" s="79" t="s">
        <v>365</v>
      </c>
      <c r="D41" s="70">
        <v>1945</v>
      </c>
      <c r="E41" s="80">
        <v>42669</v>
      </c>
      <c r="F41" s="77">
        <v>525.20000000000005</v>
      </c>
      <c r="G41" s="78">
        <v>33</v>
      </c>
      <c r="H41" s="80">
        <v>45901</v>
      </c>
      <c r="I41" s="77"/>
      <c r="J41" s="77">
        <v>1967</v>
      </c>
      <c r="K41" s="71" t="s">
        <v>338</v>
      </c>
      <c r="L41" s="69"/>
    </row>
    <row r="42" spans="1:12" ht="18.75" x14ac:dyDescent="0.25">
      <c r="A42" s="71">
        <v>30</v>
      </c>
      <c r="B42" s="79" t="s">
        <v>427</v>
      </c>
      <c r="C42" s="79" t="s">
        <v>460</v>
      </c>
      <c r="D42" s="70">
        <v>1945</v>
      </c>
      <c r="E42" s="80">
        <v>41638</v>
      </c>
      <c r="F42" s="77">
        <v>544.1</v>
      </c>
      <c r="G42" s="78">
        <v>32</v>
      </c>
      <c r="H42" s="80">
        <v>44561</v>
      </c>
      <c r="I42" s="77"/>
      <c r="J42" s="77">
        <v>1100</v>
      </c>
      <c r="K42" s="71" t="s">
        <v>154</v>
      </c>
      <c r="L42" s="69"/>
    </row>
    <row r="43" spans="1:12" ht="18.75" x14ac:dyDescent="0.25">
      <c r="A43" s="71">
        <v>31</v>
      </c>
      <c r="B43" s="79" t="s">
        <v>427</v>
      </c>
      <c r="C43" s="79" t="s">
        <v>366</v>
      </c>
      <c r="D43" s="70">
        <v>1945</v>
      </c>
      <c r="E43" s="80">
        <v>41313</v>
      </c>
      <c r="F43" s="77">
        <v>203.5</v>
      </c>
      <c r="G43" s="78">
        <v>13</v>
      </c>
      <c r="H43" s="80">
        <v>44005</v>
      </c>
      <c r="I43" s="77"/>
      <c r="J43" s="77">
        <v>2006</v>
      </c>
      <c r="K43" s="71" t="s">
        <v>64</v>
      </c>
      <c r="L43" s="69"/>
    </row>
    <row r="44" spans="1:12" ht="18.75" x14ac:dyDescent="0.25">
      <c r="A44" s="71">
        <v>32</v>
      </c>
      <c r="B44" s="79" t="s">
        <v>427</v>
      </c>
      <c r="C44" s="113" t="s">
        <v>525</v>
      </c>
      <c r="D44" s="70">
        <v>1945</v>
      </c>
      <c r="E44" s="80">
        <v>41498</v>
      </c>
      <c r="F44" s="77">
        <v>1763.5</v>
      </c>
      <c r="G44" s="78">
        <v>105</v>
      </c>
      <c r="H44" s="80">
        <v>44561</v>
      </c>
      <c r="I44" s="77"/>
      <c r="J44" s="77">
        <v>3063</v>
      </c>
      <c r="K44" s="71" t="s">
        <v>123</v>
      </c>
      <c r="L44" s="69"/>
    </row>
    <row r="45" spans="1:12" ht="18.75" x14ac:dyDescent="0.25">
      <c r="A45" s="71">
        <v>33</v>
      </c>
      <c r="B45" s="79" t="s">
        <v>427</v>
      </c>
      <c r="C45" s="79" t="s">
        <v>367</v>
      </c>
      <c r="D45" s="70">
        <v>1945</v>
      </c>
      <c r="E45" s="80">
        <v>42640</v>
      </c>
      <c r="F45" s="77">
        <v>123.4</v>
      </c>
      <c r="G45" s="78">
        <v>8</v>
      </c>
      <c r="H45" s="80">
        <v>45536</v>
      </c>
      <c r="I45" s="77"/>
      <c r="J45" s="77">
        <v>946</v>
      </c>
      <c r="K45" s="71" t="s">
        <v>335</v>
      </c>
      <c r="L45" s="69"/>
    </row>
    <row r="46" spans="1:12" ht="18.75" x14ac:dyDescent="0.25">
      <c r="A46" s="71">
        <v>34</v>
      </c>
      <c r="B46" s="79" t="s">
        <v>427</v>
      </c>
      <c r="C46" s="113" t="s">
        <v>526</v>
      </c>
      <c r="D46" s="70">
        <v>1945</v>
      </c>
      <c r="E46" s="80">
        <v>41834</v>
      </c>
      <c r="F46" s="77">
        <v>192.1</v>
      </c>
      <c r="G46" s="78">
        <v>12</v>
      </c>
      <c r="H46" s="80">
        <v>45657</v>
      </c>
      <c r="I46" s="77"/>
      <c r="J46" s="77">
        <v>1110</v>
      </c>
      <c r="K46" s="71" t="s">
        <v>226</v>
      </c>
      <c r="L46" s="69"/>
    </row>
    <row r="47" spans="1:12" ht="18.75" x14ac:dyDescent="0.25">
      <c r="A47" s="71">
        <v>35</v>
      </c>
      <c r="B47" s="79" t="s">
        <v>427</v>
      </c>
      <c r="C47" s="79" t="s">
        <v>368</v>
      </c>
      <c r="D47" s="70">
        <v>1945</v>
      </c>
      <c r="E47" s="80">
        <v>42220</v>
      </c>
      <c r="F47" s="77">
        <v>975.8</v>
      </c>
      <c r="G47" s="78">
        <v>67</v>
      </c>
      <c r="H47" s="80">
        <v>45657</v>
      </c>
      <c r="I47" s="77"/>
      <c r="J47" s="77">
        <v>2195</v>
      </c>
      <c r="K47" s="71" t="s">
        <v>290</v>
      </c>
      <c r="L47" s="69"/>
    </row>
    <row r="48" spans="1:12" ht="18.75" x14ac:dyDescent="0.25">
      <c r="A48" s="71">
        <v>36</v>
      </c>
      <c r="B48" s="79" t="s">
        <v>427</v>
      </c>
      <c r="C48" s="79" t="s">
        <v>369</v>
      </c>
      <c r="D48" s="70">
        <v>1961</v>
      </c>
      <c r="E48" s="80">
        <v>41771</v>
      </c>
      <c r="F48" s="77">
        <v>270.8</v>
      </c>
      <c r="G48" s="78">
        <v>26</v>
      </c>
      <c r="H48" s="80">
        <v>44926</v>
      </c>
      <c r="I48" s="77"/>
      <c r="J48" s="77">
        <v>1552</v>
      </c>
      <c r="K48" s="71" t="s">
        <v>173</v>
      </c>
      <c r="L48" s="69"/>
    </row>
    <row r="49" spans="1:12" ht="18.75" x14ac:dyDescent="0.25">
      <c r="A49" s="71">
        <v>37</v>
      </c>
      <c r="B49" s="79" t="s">
        <v>427</v>
      </c>
      <c r="C49" s="79" t="s">
        <v>370</v>
      </c>
      <c r="D49" s="70">
        <v>1961</v>
      </c>
      <c r="E49" s="80">
        <v>41771</v>
      </c>
      <c r="F49" s="77">
        <v>264.5</v>
      </c>
      <c r="G49" s="78">
        <v>18</v>
      </c>
      <c r="H49" s="80">
        <v>44926</v>
      </c>
      <c r="I49" s="77"/>
      <c r="J49" s="77">
        <v>1684</v>
      </c>
      <c r="K49" s="71" t="s">
        <v>176</v>
      </c>
      <c r="L49" s="69"/>
    </row>
    <row r="50" spans="1:12" ht="18.75" x14ac:dyDescent="0.25">
      <c r="A50" s="71">
        <v>38</v>
      </c>
      <c r="B50" s="79" t="s">
        <v>427</v>
      </c>
      <c r="C50" s="79" t="s">
        <v>371</v>
      </c>
      <c r="D50" s="70">
        <v>1961</v>
      </c>
      <c r="E50" s="80">
        <v>41771</v>
      </c>
      <c r="F50" s="77">
        <v>297.8</v>
      </c>
      <c r="G50" s="78">
        <v>25</v>
      </c>
      <c r="H50" s="80">
        <v>44926</v>
      </c>
      <c r="I50" s="77"/>
      <c r="J50" s="77">
        <v>1528</v>
      </c>
      <c r="K50" s="71" t="s">
        <v>179</v>
      </c>
      <c r="L50" s="69"/>
    </row>
    <row r="51" spans="1:12" ht="18.75" x14ac:dyDescent="0.25">
      <c r="A51" s="71">
        <v>39</v>
      </c>
      <c r="B51" s="79" t="s">
        <v>427</v>
      </c>
      <c r="C51" s="79" t="s">
        <v>372</v>
      </c>
      <c r="D51" s="70">
        <v>1961</v>
      </c>
      <c r="E51" s="80">
        <v>41771</v>
      </c>
      <c r="F51" s="77">
        <v>278.5</v>
      </c>
      <c r="G51" s="78">
        <v>14</v>
      </c>
      <c r="H51" s="80">
        <v>44926</v>
      </c>
      <c r="I51" s="77"/>
      <c r="J51" s="77">
        <v>1291</v>
      </c>
      <c r="K51" s="71" t="s">
        <v>510</v>
      </c>
      <c r="L51" s="69"/>
    </row>
    <row r="52" spans="1:12" ht="18.75" x14ac:dyDescent="0.25">
      <c r="A52" s="71">
        <v>40</v>
      </c>
      <c r="B52" s="79" t="s">
        <v>427</v>
      </c>
      <c r="C52" s="79" t="s">
        <v>373</v>
      </c>
      <c r="D52" s="70">
        <v>1961</v>
      </c>
      <c r="E52" s="80">
        <v>41771</v>
      </c>
      <c r="F52" s="77">
        <v>314.60000000000002</v>
      </c>
      <c r="G52" s="78">
        <v>29</v>
      </c>
      <c r="H52" s="80">
        <v>44926</v>
      </c>
      <c r="I52" s="77"/>
      <c r="J52" s="77">
        <v>1130</v>
      </c>
      <c r="K52" s="71" t="s">
        <v>182</v>
      </c>
      <c r="L52" s="69"/>
    </row>
    <row r="53" spans="1:12" ht="18.75" x14ac:dyDescent="0.25">
      <c r="A53" s="71">
        <v>41</v>
      </c>
      <c r="B53" s="79" t="s">
        <v>427</v>
      </c>
      <c r="C53" s="79" t="s">
        <v>375</v>
      </c>
      <c r="D53" s="70">
        <v>1945</v>
      </c>
      <c r="E53" s="80">
        <v>41409</v>
      </c>
      <c r="F53" s="77">
        <v>144.80000000000001</v>
      </c>
      <c r="G53" s="78">
        <v>6</v>
      </c>
      <c r="H53" s="80">
        <v>44172</v>
      </c>
      <c r="I53" s="77"/>
      <c r="J53" s="77">
        <v>797</v>
      </c>
      <c r="K53" s="71" t="s">
        <v>75</v>
      </c>
      <c r="L53" s="69"/>
    </row>
    <row r="54" spans="1:12" ht="18.75" x14ac:dyDescent="0.25">
      <c r="A54" s="71">
        <v>42</v>
      </c>
      <c r="B54" s="79" t="s">
        <v>427</v>
      </c>
      <c r="C54" s="79" t="s">
        <v>378</v>
      </c>
      <c r="D54" s="70">
        <v>1945</v>
      </c>
      <c r="E54" s="80">
        <v>41456</v>
      </c>
      <c r="F54" s="77">
        <v>246.9</v>
      </c>
      <c r="G54" s="78">
        <v>19</v>
      </c>
      <c r="H54" s="80">
        <v>44561</v>
      </c>
      <c r="I54" s="77"/>
      <c r="J54" s="77">
        <v>1788</v>
      </c>
      <c r="K54" s="71" t="s">
        <v>98</v>
      </c>
      <c r="L54" s="69"/>
    </row>
    <row r="55" spans="1:12" ht="18.75" x14ac:dyDescent="0.25">
      <c r="A55" s="71">
        <v>43</v>
      </c>
      <c r="B55" s="79" t="s">
        <v>427</v>
      </c>
      <c r="C55" s="113" t="s">
        <v>527</v>
      </c>
      <c r="D55" s="70">
        <v>1945</v>
      </c>
      <c r="E55" s="80">
        <v>42220</v>
      </c>
      <c r="F55" s="77">
        <v>657.28</v>
      </c>
      <c r="G55" s="78">
        <v>48</v>
      </c>
      <c r="H55" s="80">
        <v>45657</v>
      </c>
      <c r="I55" s="77"/>
      <c r="J55" s="77">
        <v>1590</v>
      </c>
      <c r="K55" s="71" t="s">
        <v>282</v>
      </c>
      <c r="L55" s="69"/>
    </row>
    <row r="56" spans="1:12" ht="18.75" x14ac:dyDescent="0.25">
      <c r="A56" s="71">
        <v>44</v>
      </c>
      <c r="B56" s="79" t="s">
        <v>427</v>
      </c>
      <c r="C56" s="113" t="s">
        <v>528</v>
      </c>
      <c r="D56" s="70">
        <v>1945</v>
      </c>
      <c r="E56" s="80">
        <v>42306</v>
      </c>
      <c r="F56" s="77">
        <v>234.7</v>
      </c>
      <c r="G56" s="78">
        <v>18</v>
      </c>
      <c r="H56" s="80">
        <v>45657</v>
      </c>
      <c r="I56" s="77"/>
      <c r="J56" s="77">
        <v>1215</v>
      </c>
      <c r="K56" s="71" t="s">
        <v>296</v>
      </c>
      <c r="L56" s="69"/>
    </row>
    <row r="57" spans="1:12" ht="18.75" x14ac:dyDescent="0.25">
      <c r="A57" s="71">
        <v>45</v>
      </c>
      <c r="B57" s="79" t="s">
        <v>427</v>
      </c>
      <c r="C57" s="113" t="s">
        <v>529</v>
      </c>
      <c r="D57" s="70">
        <v>1945</v>
      </c>
      <c r="E57" s="80">
        <v>41313</v>
      </c>
      <c r="F57" s="77">
        <v>217</v>
      </c>
      <c r="G57" s="78">
        <v>14</v>
      </c>
      <c r="H57" s="80">
        <v>43987</v>
      </c>
      <c r="I57" s="77"/>
      <c r="J57" s="77">
        <v>1760</v>
      </c>
      <c r="K57" s="71" t="s">
        <v>59</v>
      </c>
      <c r="L57" s="69"/>
    </row>
    <row r="58" spans="1:12" ht="18.75" x14ac:dyDescent="0.25">
      <c r="A58" s="71">
        <v>46</v>
      </c>
      <c r="B58" s="79" t="s">
        <v>427</v>
      </c>
      <c r="C58" s="79" t="s">
        <v>379</v>
      </c>
      <c r="D58" s="70">
        <v>1945</v>
      </c>
      <c r="E58" s="80">
        <v>41740</v>
      </c>
      <c r="F58" s="77">
        <v>147.6</v>
      </c>
      <c r="G58" s="78">
        <v>10</v>
      </c>
      <c r="H58" s="80">
        <v>44926</v>
      </c>
      <c r="I58" s="77"/>
      <c r="J58" s="77">
        <v>659</v>
      </c>
      <c r="K58" s="71" t="s">
        <v>170</v>
      </c>
      <c r="L58" s="69"/>
    </row>
    <row r="59" spans="1:12" ht="18.75" x14ac:dyDescent="0.25">
      <c r="A59" s="71">
        <v>47</v>
      </c>
      <c r="B59" s="79" t="s">
        <v>427</v>
      </c>
      <c r="C59" s="113" t="s">
        <v>530</v>
      </c>
      <c r="D59" s="70">
        <v>1966</v>
      </c>
      <c r="E59" s="80">
        <v>42362</v>
      </c>
      <c r="F59" s="77">
        <v>92.1</v>
      </c>
      <c r="G59" s="78">
        <v>8</v>
      </c>
      <c r="H59" s="80">
        <v>45657</v>
      </c>
      <c r="I59" s="77"/>
      <c r="J59" s="77">
        <v>539.29999999999995</v>
      </c>
      <c r="K59" s="71" t="s">
        <v>304</v>
      </c>
      <c r="L59" s="69"/>
    </row>
    <row r="60" spans="1:12" ht="18.75" x14ac:dyDescent="0.25">
      <c r="A60" s="71">
        <v>48</v>
      </c>
      <c r="B60" s="79" t="s">
        <v>427</v>
      </c>
      <c r="C60" s="113" t="s">
        <v>531</v>
      </c>
      <c r="D60" s="70">
        <v>1961</v>
      </c>
      <c r="E60" s="80">
        <v>41578</v>
      </c>
      <c r="F60" s="77">
        <v>301.89999999999998</v>
      </c>
      <c r="G60" s="78">
        <v>24</v>
      </c>
      <c r="H60" s="80">
        <v>44028</v>
      </c>
      <c r="I60" s="77"/>
      <c r="J60" s="77">
        <v>906</v>
      </c>
      <c r="K60" s="71" t="s">
        <v>138</v>
      </c>
      <c r="L60" s="69"/>
    </row>
    <row r="61" spans="1:12" ht="18.75" x14ac:dyDescent="0.25">
      <c r="A61" s="71">
        <v>49</v>
      </c>
      <c r="B61" s="79" t="s">
        <v>427</v>
      </c>
      <c r="C61" s="113" t="s">
        <v>532</v>
      </c>
      <c r="D61" s="70">
        <v>1945</v>
      </c>
      <c r="E61" s="80">
        <v>41578</v>
      </c>
      <c r="F61" s="77">
        <v>304.5</v>
      </c>
      <c r="G61" s="78">
        <v>34</v>
      </c>
      <c r="H61" s="80">
        <v>44561</v>
      </c>
      <c r="I61" s="77"/>
      <c r="J61" s="77">
        <v>1640</v>
      </c>
      <c r="K61" s="71" t="s">
        <v>141</v>
      </c>
      <c r="L61" s="69"/>
    </row>
    <row r="62" spans="1:12" ht="18.75" x14ac:dyDescent="0.25">
      <c r="A62" s="71">
        <v>50</v>
      </c>
      <c r="B62" s="79" t="s">
        <v>427</v>
      </c>
      <c r="C62" s="79" t="s">
        <v>380</v>
      </c>
      <c r="D62" s="70">
        <v>1945</v>
      </c>
      <c r="E62" s="80">
        <v>41983</v>
      </c>
      <c r="F62" s="77">
        <v>1404.9</v>
      </c>
      <c r="G62" s="78">
        <v>58</v>
      </c>
      <c r="H62" s="80">
        <v>45291</v>
      </c>
      <c r="I62" s="77"/>
      <c r="J62" s="77">
        <v>1507</v>
      </c>
      <c r="K62" s="71" t="s">
        <v>266</v>
      </c>
      <c r="L62" s="69"/>
    </row>
    <row r="63" spans="1:12" ht="18.75" x14ac:dyDescent="0.25">
      <c r="A63" s="71">
        <v>51</v>
      </c>
      <c r="B63" s="79" t="s">
        <v>427</v>
      </c>
      <c r="C63" s="79" t="s">
        <v>381</v>
      </c>
      <c r="D63" s="70">
        <v>1961</v>
      </c>
      <c r="E63" s="80">
        <v>41834</v>
      </c>
      <c r="F63" s="77">
        <v>109.9</v>
      </c>
      <c r="G63" s="78">
        <v>4</v>
      </c>
      <c r="H63" s="80">
        <v>45291</v>
      </c>
      <c r="I63" s="77"/>
      <c r="J63" s="77">
        <v>627</v>
      </c>
      <c r="K63" s="71" t="s">
        <v>236</v>
      </c>
      <c r="L63" s="69"/>
    </row>
    <row r="64" spans="1:12" ht="18.75" x14ac:dyDescent="0.25">
      <c r="A64" s="71">
        <v>52</v>
      </c>
      <c r="B64" s="79" t="s">
        <v>427</v>
      </c>
      <c r="C64" s="113" t="s">
        <v>533</v>
      </c>
      <c r="D64" s="70">
        <v>1945</v>
      </c>
      <c r="E64" s="80">
        <v>41898</v>
      </c>
      <c r="F64" s="77">
        <v>264.39999999999998</v>
      </c>
      <c r="G64" s="78">
        <v>13</v>
      </c>
      <c r="H64" s="80">
        <v>45657</v>
      </c>
      <c r="I64" s="77"/>
      <c r="J64" s="77">
        <v>2300</v>
      </c>
      <c r="K64" s="71" t="s">
        <v>260</v>
      </c>
      <c r="L64" s="69"/>
    </row>
    <row r="65" spans="1:12" ht="18.75" x14ac:dyDescent="0.25">
      <c r="A65" s="71">
        <v>53</v>
      </c>
      <c r="B65" s="79" t="s">
        <v>427</v>
      </c>
      <c r="C65" s="79" t="s">
        <v>382</v>
      </c>
      <c r="D65" s="70">
        <v>1945</v>
      </c>
      <c r="E65" s="80">
        <v>41827</v>
      </c>
      <c r="F65" s="77">
        <v>38.1</v>
      </c>
      <c r="G65" s="78">
        <v>1</v>
      </c>
      <c r="H65" s="80">
        <v>45291</v>
      </c>
      <c r="I65" s="77"/>
      <c r="J65" s="77">
        <v>1016</v>
      </c>
      <c r="K65" s="71" t="s">
        <v>239</v>
      </c>
      <c r="L65" s="69"/>
    </row>
    <row r="66" spans="1:12" ht="18.75" x14ac:dyDescent="0.25">
      <c r="A66" s="71">
        <v>54</v>
      </c>
      <c r="B66" s="79" t="s">
        <v>427</v>
      </c>
      <c r="C66" s="113" t="s">
        <v>534</v>
      </c>
      <c r="D66" s="70">
        <v>1945</v>
      </c>
      <c r="E66" s="80">
        <v>42065</v>
      </c>
      <c r="F66" s="77">
        <v>477.4</v>
      </c>
      <c r="G66" s="78">
        <v>26</v>
      </c>
      <c r="H66" s="80">
        <v>45291</v>
      </c>
      <c r="I66" s="77"/>
      <c r="J66" s="77">
        <v>2151</v>
      </c>
      <c r="K66" s="71" t="s">
        <v>272</v>
      </c>
      <c r="L66" s="69"/>
    </row>
    <row r="67" spans="1:12" ht="18.75" x14ac:dyDescent="0.25">
      <c r="A67" s="71">
        <v>55</v>
      </c>
      <c r="B67" s="79" t="s">
        <v>427</v>
      </c>
      <c r="C67" s="113" t="s">
        <v>535</v>
      </c>
      <c r="D67" s="70">
        <v>1945</v>
      </c>
      <c r="E67" s="80">
        <v>41456</v>
      </c>
      <c r="F67" s="77">
        <v>155.80000000000001</v>
      </c>
      <c r="G67" s="78">
        <v>15</v>
      </c>
      <c r="H67" s="80">
        <v>44561</v>
      </c>
      <c r="I67" s="77"/>
      <c r="J67" s="77">
        <v>894</v>
      </c>
      <c r="K67" s="71" t="s">
        <v>101</v>
      </c>
      <c r="L67" s="69"/>
    </row>
    <row r="68" spans="1:12" ht="18.75" x14ac:dyDescent="0.25">
      <c r="A68" s="71">
        <v>56</v>
      </c>
      <c r="B68" s="79" t="s">
        <v>427</v>
      </c>
      <c r="C68" s="113" t="s">
        <v>536</v>
      </c>
      <c r="D68" s="70">
        <v>1945</v>
      </c>
      <c r="E68" s="80">
        <v>41696</v>
      </c>
      <c r="F68" s="77">
        <v>190.4</v>
      </c>
      <c r="G68" s="78">
        <v>26</v>
      </c>
      <c r="H68" s="80">
        <v>45291</v>
      </c>
      <c r="I68" s="77"/>
      <c r="J68" s="77">
        <v>1984</v>
      </c>
      <c r="K68" s="71" t="s">
        <v>164</v>
      </c>
      <c r="L68" s="69"/>
    </row>
    <row r="69" spans="1:12" ht="18.75" x14ac:dyDescent="0.25">
      <c r="A69" s="71">
        <v>57</v>
      </c>
      <c r="B69" s="79" t="s">
        <v>427</v>
      </c>
      <c r="C69" s="79" t="s">
        <v>383</v>
      </c>
      <c r="D69" s="70">
        <v>1945</v>
      </c>
      <c r="E69" s="80">
        <v>41834</v>
      </c>
      <c r="F69" s="77">
        <v>364.1</v>
      </c>
      <c r="G69" s="78">
        <v>27</v>
      </c>
      <c r="H69" s="80">
        <v>45291</v>
      </c>
      <c r="I69" s="77"/>
      <c r="J69" s="77">
        <v>1000</v>
      </c>
      <c r="K69" s="71" t="s">
        <v>242</v>
      </c>
      <c r="L69" s="69"/>
    </row>
    <row r="70" spans="1:12" ht="18.75" x14ac:dyDescent="0.25">
      <c r="A70" s="71">
        <v>58</v>
      </c>
      <c r="B70" s="79" t="s">
        <v>427</v>
      </c>
      <c r="C70" s="79" t="s">
        <v>384</v>
      </c>
      <c r="D70" s="70">
        <v>1945</v>
      </c>
      <c r="E70" s="80">
        <v>42390</v>
      </c>
      <c r="F70" s="77">
        <v>385.1</v>
      </c>
      <c r="G70" s="78">
        <v>23</v>
      </c>
      <c r="H70" s="80">
        <v>45657</v>
      </c>
      <c r="I70" s="77"/>
      <c r="J70" s="77">
        <v>920</v>
      </c>
      <c r="K70" s="71" t="s">
        <v>310</v>
      </c>
      <c r="L70" s="69"/>
    </row>
    <row r="71" spans="1:12" ht="18.75" x14ac:dyDescent="0.25">
      <c r="A71" s="71">
        <v>59</v>
      </c>
      <c r="B71" s="79" t="s">
        <v>427</v>
      </c>
      <c r="C71" s="113" t="s">
        <v>537</v>
      </c>
      <c r="D71" s="70">
        <v>1945</v>
      </c>
      <c r="E71" s="80">
        <v>41456</v>
      </c>
      <c r="F71" s="77">
        <v>473.4</v>
      </c>
      <c r="G71" s="78">
        <v>27</v>
      </c>
      <c r="H71" s="80">
        <v>44561</v>
      </c>
      <c r="I71" s="77"/>
      <c r="J71" s="77">
        <v>1954</v>
      </c>
      <c r="K71" s="71" t="s">
        <v>104</v>
      </c>
      <c r="L71" s="69"/>
    </row>
    <row r="72" spans="1:12" ht="18.75" x14ac:dyDescent="0.25">
      <c r="A72" s="71">
        <v>60</v>
      </c>
      <c r="B72" s="79" t="s">
        <v>427</v>
      </c>
      <c r="C72" s="79" t="s">
        <v>385</v>
      </c>
      <c r="D72" s="70">
        <v>1958</v>
      </c>
      <c r="E72" s="80">
        <v>42577</v>
      </c>
      <c r="F72" s="77">
        <v>406.4</v>
      </c>
      <c r="G72" s="78">
        <v>29</v>
      </c>
      <c r="H72" s="80">
        <v>45901</v>
      </c>
      <c r="I72" s="77"/>
      <c r="J72" s="77">
        <v>1456</v>
      </c>
      <c r="K72" s="71" t="s">
        <v>332</v>
      </c>
      <c r="L72" s="69"/>
    </row>
    <row r="73" spans="1:12" ht="18.75" x14ac:dyDescent="0.25">
      <c r="A73" s="71">
        <v>61</v>
      </c>
      <c r="B73" s="79" t="s">
        <v>427</v>
      </c>
      <c r="C73" s="113" t="s">
        <v>538</v>
      </c>
      <c r="D73" s="70">
        <v>1945</v>
      </c>
      <c r="E73" s="80">
        <v>42234</v>
      </c>
      <c r="F73" s="77">
        <v>524.20000000000005</v>
      </c>
      <c r="G73" s="78">
        <v>29</v>
      </c>
      <c r="H73" s="80">
        <v>45657</v>
      </c>
      <c r="I73" s="77"/>
      <c r="J73" s="77">
        <v>1612</v>
      </c>
      <c r="K73" s="71" t="s">
        <v>293</v>
      </c>
      <c r="L73" s="69"/>
    </row>
    <row r="74" spans="1:12" ht="18.75" x14ac:dyDescent="0.25">
      <c r="A74" s="71">
        <v>62</v>
      </c>
      <c r="B74" s="79" t="s">
        <v>427</v>
      </c>
      <c r="C74" s="113" t="s">
        <v>539</v>
      </c>
      <c r="D74" s="70">
        <v>1945</v>
      </c>
      <c r="E74" s="80">
        <v>42051</v>
      </c>
      <c r="F74" s="77">
        <v>824</v>
      </c>
      <c r="G74" s="78">
        <v>50</v>
      </c>
      <c r="H74" s="80">
        <v>45291</v>
      </c>
      <c r="I74" s="77"/>
      <c r="J74" s="77">
        <v>2339</v>
      </c>
      <c r="K74" s="71" t="s">
        <v>269</v>
      </c>
      <c r="L74" s="69"/>
    </row>
    <row r="75" spans="1:12" ht="18.75" x14ac:dyDescent="0.25">
      <c r="A75" s="71">
        <v>63</v>
      </c>
      <c r="B75" s="79" t="s">
        <v>427</v>
      </c>
      <c r="C75" s="79" t="s">
        <v>386</v>
      </c>
      <c r="D75" s="70">
        <v>1945</v>
      </c>
      <c r="E75" s="80">
        <v>41794</v>
      </c>
      <c r="F75" s="77">
        <v>340.8</v>
      </c>
      <c r="G75" s="78">
        <v>16</v>
      </c>
      <c r="H75" s="80">
        <v>45291</v>
      </c>
      <c r="I75" s="77"/>
      <c r="J75" s="77">
        <v>1135</v>
      </c>
      <c r="K75" s="71" t="s">
        <v>209</v>
      </c>
      <c r="L75" s="69"/>
    </row>
    <row r="76" spans="1:12" ht="18.75" x14ac:dyDescent="0.25">
      <c r="A76" s="71">
        <v>64</v>
      </c>
      <c r="B76" s="79" t="s">
        <v>427</v>
      </c>
      <c r="C76" s="79" t="s">
        <v>387</v>
      </c>
      <c r="D76" s="70">
        <v>1945</v>
      </c>
      <c r="E76" s="80">
        <v>42489</v>
      </c>
      <c r="F76" s="77">
        <v>77.2</v>
      </c>
      <c r="G76" s="78">
        <v>7</v>
      </c>
      <c r="H76" s="80">
        <v>45536</v>
      </c>
      <c r="I76" s="77"/>
      <c r="J76" s="77">
        <v>612</v>
      </c>
      <c r="K76" s="71" t="s">
        <v>326</v>
      </c>
      <c r="L76" s="69"/>
    </row>
    <row r="77" spans="1:12" ht="18.75" x14ac:dyDescent="0.25">
      <c r="A77" s="71">
        <v>65</v>
      </c>
      <c r="B77" s="79" t="s">
        <v>427</v>
      </c>
      <c r="C77" s="113" t="s">
        <v>540</v>
      </c>
      <c r="D77" s="70">
        <v>1945</v>
      </c>
      <c r="E77" s="80">
        <v>41789</v>
      </c>
      <c r="F77" s="77">
        <v>179.1</v>
      </c>
      <c r="G77" s="78">
        <v>9</v>
      </c>
      <c r="H77" s="80">
        <v>44561</v>
      </c>
      <c r="I77" s="77"/>
      <c r="J77" s="77">
        <v>1440</v>
      </c>
      <c r="K77" s="71" t="s">
        <v>511</v>
      </c>
      <c r="L77" s="69"/>
    </row>
    <row r="78" spans="1:12" ht="18.75" x14ac:dyDescent="0.25">
      <c r="A78" s="71">
        <v>66</v>
      </c>
      <c r="B78" s="79" t="s">
        <v>427</v>
      </c>
      <c r="C78" s="79" t="s">
        <v>388</v>
      </c>
      <c r="D78" s="70">
        <v>1945</v>
      </c>
      <c r="E78" s="80">
        <v>41834</v>
      </c>
      <c r="F78" s="77">
        <v>483.2</v>
      </c>
      <c r="G78" s="78">
        <v>31</v>
      </c>
      <c r="H78" s="80">
        <v>45291</v>
      </c>
      <c r="I78" s="77"/>
      <c r="J78" s="77">
        <v>2080</v>
      </c>
      <c r="K78" s="71" t="s">
        <v>245</v>
      </c>
      <c r="L78" s="69"/>
    </row>
    <row r="79" spans="1:12" ht="18.75" x14ac:dyDescent="0.25">
      <c r="A79" s="71">
        <v>67</v>
      </c>
      <c r="B79" s="79" t="s">
        <v>427</v>
      </c>
      <c r="C79" s="79" t="s">
        <v>389</v>
      </c>
      <c r="D79" s="70">
        <v>1945</v>
      </c>
      <c r="E79" s="80">
        <v>41789</v>
      </c>
      <c r="F79" s="77">
        <v>43.2</v>
      </c>
      <c r="G79" s="78">
        <v>2</v>
      </c>
      <c r="H79" s="80">
        <v>44926</v>
      </c>
      <c r="I79" s="77"/>
      <c r="J79" s="77">
        <v>613</v>
      </c>
      <c r="K79" s="71" t="s">
        <v>200</v>
      </c>
      <c r="L79" s="69"/>
    </row>
    <row r="80" spans="1:12" ht="18.75" x14ac:dyDescent="0.25">
      <c r="A80" s="71">
        <v>68</v>
      </c>
      <c r="B80" s="79" t="s">
        <v>427</v>
      </c>
      <c r="C80" s="79" t="s">
        <v>390</v>
      </c>
      <c r="D80" s="70">
        <v>1945</v>
      </c>
      <c r="E80" s="80">
        <v>42486</v>
      </c>
      <c r="F80" s="77">
        <v>85.5</v>
      </c>
      <c r="G80" s="78">
        <v>7</v>
      </c>
      <c r="H80" s="80">
        <v>45536</v>
      </c>
      <c r="I80" s="77"/>
      <c r="J80" s="77">
        <v>1580</v>
      </c>
      <c r="K80" s="71" t="s">
        <v>323</v>
      </c>
      <c r="L80" s="69"/>
    </row>
    <row r="81" spans="1:12" ht="18.75" x14ac:dyDescent="0.25">
      <c r="A81" s="71">
        <v>69</v>
      </c>
      <c r="B81" s="79" t="s">
        <v>427</v>
      </c>
      <c r="C81" s="79" t="s">
        <v>391</v>
      </c>
      <c r="D81" s="70">
        <v>1954</v>
      </c>
      <c r="E81" s="80">
        <v>42363</v>
      </c>
      <c r="F81" s="77">
        <v>346.9</v>
      </c>
      <c r="G81" s="78">
        <v>24</v>
      </c>
      <c r="H81" s="80">
        <v>45657</v>
      </c>
      <c r="I81" s="77"/>
      <c r="J81" s="77">
        <v>1600</v>
      </c>
      <c r="K81" s="71" t="s">
        <v>307</v>
      </c>
      <c r="L81" s="69"/>
    </row>
    <row r="82" spans="1:12" ht="18.75" x14ac:dyDescent="0.25">
      <c r="A82" s="71">
        <v>70</v>
      </c>
      <c r="B82" s="79" t="s">
        <v>427</v>
      </c>
      <c r="C82" s="113" t="s">
        <v>541</v>
      </c>
      <c r="D82" s="70">
        <v>1954</v>
      </c>
      <c r="E82" s="80">
        <v>41544</v>
      </c>
      <c r="F82" s="77">
        <v>348.3</v>
      </c>
      <c r="G82" s="78">
        <v>25</v>
      </c>
      <c r="H82" s="80">
        <v>44561</v>
      </c>
      <c r="I82" s="77"/>
      <c r="J82" s="77">
        <v>1037</v>
      </c>
      <c r="K82" s="71" t="s">
        <v>129</v>
      </c>
      <c r="L82" s="69"/>
    </row>
    <row r="83" spans="1:12" ht="18.75" x14ac:dyDescent="0.25">
      <c r="A83" s="71">
        <v>71</v>
      </c>
      <c r="B83" s="79" t="s">
        <v>427</v>
      </c>
      <c r="C83" s="113" t="s">
        <v>542</v>
      </c>
      <c r="D83" s="70">
        <v>1954</v>
      </c>
      <c r="E83" s="80">
        <v>41794</v>
      </c>
      <c r="F83" s="77">
        <v>348</v>
      </c>
      <c r="G83" s="78">
        <v>17</v>
      </c>
      <c r="H83" s="80">
        <v>45291</v>
      </c>
      <c r="I83" s="77"/>
      <c r="J83" s="77">
        <v>1475</v>
      </c>
      <c r="K83" s="71" t="s">
        <v>218</v>
      </c>
      <c r="L83" s="69"/>
    </row>
    <row r="84" spans="1:12" ht="18.75" x14ac:dyDescent="0.25">
      <c r="A84" s="71">
        <v>72</v>
      </c>
      <c r="B84" s="79" t="s">
        <v>427</v>
      </c>
      <c r="C84" s="79" t="s">
        <v>393</v>
      </c>
      <c r="D84" s="70">
        <v>1945</v>
      </c>
      <c r="E84" s="80">
        <v>42306</v>
      </c>
      <c r="F84" s="77">
        <v>327.10000000000002</v>
      </c>
      <c r="G84" s="78">
        <v>11</v>
      </c>
      <c r="H84" s="80">
        <v>45657</v>
      </c>
      <c r="I84" s="77"/>
      <c r="J84" s="77">
        <v>2335.1</v>
      </c>
      <c r="K84" s="71"/>
      <c r="L84" s="69"/>
    </row>
    <row r="85" spans="1:12" ht="18.75" x14ac:dyDescent="0.25">
      <c r="A85" s="71">
        <v>73</v>
      </c>
      <c r="B85" s="79" t="s">
        <v>427</v>
      </c>
      <c r="C85" s="113" t="s">
        <v>543</v>
      </c>
      <c r="D85" s="70">
        <v>1945</v>
      </c>
      <c r="E85" s="80">
        <v>41313</v>
      </c>
      <c r="F85" s="77">
        <v>458.4</v>
      </c>
      <c r="G85" s="78">
        <v>39</v>
      </c>
      <c r="H85" s="80">
        <v>44196</v>
      </c>
      <c r="I85" s="77"/>
      <c r="J85" s="77">
        <v>1505</v>
      </c>
      <c r="K85" s="71" t="s">
        <v>52</v>
      </c>
      <c r="L85" s="69"/>
    </row>
    <row r="86" spans="1:12" ht="18.75" x14ac:dyDescent="0.25">
      <c r="A86" s="71">
        <v>74</v>
      </c>
      <c r="B86" s="79" t="s">
        <v>427</v>
      </c>
      <c r="C86" s="79" t="s">
        <v>394</v>
      </c>
      <c r="D86" s="70">
        <v>1945</v>
      </c>
      <c r="E86" s="80">
        <v>41523</v>
      </c>
      <c r="F86" s="77">
        <v>241.3</v>
      </c>
      <c r="G86" s="78">
        <v>25</v>
      </c>
      <c r="H86" s="80">
        <v>44561</v>
      </c>
      <c r="I86" s="77"/>
      <c r="J86" s="77">
        <v>1650</v>
      </c>
      <c r="K86" s="71" t="s">
        <v>119</v>
      </c>
      <c r="L86" s="69"/>
    </row>
    <row r="87" spans="1:12" ht="48.75" customHeight="1" x14ac:dyDescent="0.25">
      <c r="A87" s="133" t="s">
        <v>429</v>
      </c>
      <c r="B87" s="133"/>
      <c r="C87" s="133"/>
      <c r="D87" s="73" t="s">
        <v>457</v>
      </c>
      <c r="E87" s="74" t="s">
        <v>457</v>
      </c>
      <c r="F87" s="75">
        <f>SUM(F88)</f>
        <v>5755.58</v>
      </c>
      <c r="G87" s="76">
        <f>SUM(G88)</f>
        <v>400</v>
      </c>
      <c r="H87" s="74" t="s">
        <v>457</v>
      </c>
      <c r="I87" s="75">
        <f>SUM(I88)</f>
        <v>0</v>
      </c>
      <c r="J87" s="75">
        <f>SUM(J88)</f>
        <v>41958</v>
      </c>
      <c r="K87" s="74" t="s">
        <v>457</v>
      </c>
      <c r="L87" s="74" t="s">
        <v>457</v>
      </c>
    </row>
    <row r="88" spans="1:12" ht="18.75" hidden="1" customHeight="1" x14ac:dyDescent="0.25">
      <c r="A88" s="130" t="s">
        <v>459</v>
      </c>
      <c r="B88" s="131"/>
      <c r="C88" s="132"/>
      <c r="D88" s="72" t="s">
        <v>457</v>
      </c>
      <c r="E88" s="69" t="s">
        <v>457</v>
      </c>
      <c r="F88" s="77">
        <f>SUM(F89:F115)</f>
        <v>5755.58</v>
      </c>
      <c r="G88" s="78">
        <f>SUM(G89:G115)</f>
        <v>400</v>
      </c>
      <c r="H88" s="69" t="s">
        <v>457</v>
      </c>
      <c r="I88" s="77">
        <f>SUM(I89:I115)</f>
        <v>0</v>
      </c>
      <c r="J88" s="77">
        <f>SUM(J89:J115)</f>
        <v>41958</v>
      </c>
      <c r="K88" s="69" t="s">
        <v>457</v>
      </c>
      <c r="L88" s="69" t="s">
        <v>457</v>
      </c>
    </row>
    <row r="89" spans="1:12" ht="18.75" x14ac:dyDescent="0.25">
      <c r="A89" s="71">
        <v>1</v>
      </c>
      <c r="B89" s="79" t="s">
        <v>427</v>
      </c>
      <c r="C89" s="79" t="s">
        <v>349</v>
      </c>
      <c r="D89" s="70">
        <v>1945</v>
      </c>
      <c r="E89" s="80">
        <v>41456</v>
      </c>
      <c r="F89" s="77">
        <v>29.1</v>
      </c>
      <c r="G89" s="78">
        <v>2</v>
      </c>
      <c r="H89" s="80">
        <v>44561</v>
      </c>
      <c r="I89" s="77"/>
      <c r="J89" s="77">
        <v>1271</v>
      </c>
      <c r="K89" s="71" t="s">
        <v>91</v>
      </c>
      <c r="L89" s="69"/>
    </row>
    <row r="90" spans="1:12" ht="18.75" x14ac:dyDescent="0.25">
      <c r="A90" s="71">
        <v>2</v>
      </c>
      <c r="B90" s="79" t="s">
        <v>427</v>
      </c>
      <c r="C90" s="79" t="s">
        <v>395</v>
      </c>
      <c r="D90" s="70">
        <v>1945</v>
      </c>
      <c r="E90" s="80">
        <v>41409</v>
      </c>
      <c r="F90" s="77">
        <v>36.6</v>
      </c>
      <c r="G90" s="78">
        <v>0</v>
      </c>
      <c r="H90" s="80">
        <v>43789</v>
      </c>
      <c r="I90" s="77"/>
      <c r="J90" s="77">
        <v>2574</v>
      </c>
      <c r="K90" s="71" t="s">
        <v>83</v>
      </c>
      <c r="L90" s="69"/>
    </row>
    <row r="91" spans="1:12" ht="18.75" x14ac:dyDescent="0.25">
      <c r="A91" s="71">
        <v>3</v>
      </c>
      <c r="B91" s="79" t="s">
        <v>427</v>
      </c>
      <c r="C91" s="79" t="s">
        <v>350</v>
      </c>
      <c r="D91" s="70">
        <v>1945</v>
      </c>
      <c r="E91" s="80">
        <v>41544</v>
      </c>
      <c r="F91" s="77">
        <v>470.4</v>
      </c>
      <c r="G91" s="78">
        <v>41</v>
      </c>
      <c r="H91" s="80">
        <v>44926</v>
      </c>
      <c r="I91" s="77"/>
      <c r="J91" s="77">
        <v>1143</v>
      </c>
      <c r="K91" s="71" t="s">
        <v>126</v>
      </c>
      <c r="L91" s="69"/>
    </row>
    <row r="92" spans="1:12" ht="18.75" x14ac:dyDescent="0.25">
      <c r="A92" s="71">
        <v>4</v>
      </c>
      <c r="B92" s="79" t="s">
        <v>427</v>
      </c>
      <c r="C92" s="79" t="s">
        <v>396</v>
      </c>
      <c r="D92" s="70">
        <v>1945</v>
      </c>
      <c r="E92" s="80">
        <v>41409</v>
      </c>
      <c r="F92" s="77">
        <v>92.3</v>
      </c>
      <c r="G92" s="78">
        <v>5</v>
      </c>
      <c r="H92" s="80">
        <v>43683</v>
      </c>
      <c r="I92" s="77"/>
      <c r="J92" s="77">
        <v>715</v>
      </c>
      <c r="K92" s="71" t="s">
        <v>78</v>
      </c>
      <c r="L92" s="69"/>
    </row>
    <row r="93" spans="1:12" ht="18.75" x14ac:dyDescent="0.25">
      <c r="A93" s="71">
        <v>5</v>
      </c>
      <c r="B93" s="79" t="s">
        <v>427</v>
      </c>
      <c r="C93" s="113" t="s">
        <v>517</v>
      </c>
      <c r="D93" s="70">
        <v>1945</v>
      </c>
      <c r="E93" s="80">
        <v>41498</v>
      </c>
      <c r="F93" s="77">
        <v>49.1</v>
      </c>
      <c r="G93" s="78">
        <v>1</v>
      </c>
      <c r="H93" s="80">
        <v>44196</v>
      </c>
      <c r="I93" s="77"/>
      <c r="J93" s="77">
        <v>3089</v>
      </c>
      <c r="K93" s="71" t="s">
        <v>110</v>
      </c>
      <c r="L93" s="69"/>
    </row>
    <row r="94" spans="1:12" ht="18.75" x14ac:dyDescent="0.25">
      <c r="A94" s="71">
        <v>6</v>
      </c>
      <c r="B94" s="79" t="s">
        <v>427</v>
      </c>
      <c r="C94" s="79" t="s">
        <v>397</v>
      </c>
      <c r="D94" s="70">
        <v>1945</v>
      </c>
      <c r="E94" s="80">
        <v>41638</v>
      </c>
      <c r="F94" s="77">
        <v>36.5</v>
      </c>
      <c r="G94" s="78">
        <v>1</v>
      </c>
      <c r="H94" s="80">
        <v>43479</v>
      </c>
      <c r="I94" s="77"/>
      <c r="J94" s="77">
        <v>1804</v>
      </c>
      <c r="K94" s="71" t="s">
        <v>512</v>
      </c>
      <c r="L94" s="69"/>
    </row>
    <row r="95" spans="1:12" ht="18.75" x14ac:dyDescent="0.25">
      <c r="A95" s="71">
        <v>7</v>
      </c>
      <c r="B95" s="79" t="s">
        <v>427</v>
      </c>
      <c r="C95" s="79" t="s">
        <v>353</v>
      </c>
      <c r="D95" s="70">
        <v>1945</v>
      </c>
      <c r="E95" s="80">
        <v>41844</v>
      </c>
      <c r="F95" s="77">
        <v>42.2</v>
      </c>
      <c r="G95" s="78">
        <v>0</v>
      </c>
      <c r="H95" s="80">
        <v>45291</v>
      </c>
      <c r="I95" s="77"/>
      <c r="J95" s="77">
        <v>1075</v>
      </c>
      <c r="K95" s="71" t="s">
        <v>248</v>
      </c>
      <c r="L95" s="69"/>
    </row>
    <row r="96" spans="1:12" ht="18.75" x14ac:dyDescent="0.25">
      <c r="A96" s="71">
        <v>8</v>
      </c>
      <c r="B96" s="79" t="s">
        <v>427</v>
      </c>
      <c r="C96" s="113" t="s">
        <v>519</v>
      </c>
      <c r="D96" s="70">
        <v>1945</v>
      </c>
      <c r="E96" s="80">
        <v>41983</v>
      </c>
      <c r="F96" s="77">
        <v>44.4</v>
      </c>
      <c r="G96" s="78">
        <v>2</v>
      </c>
      <c r="H96" s="80">
        <v>44196</v>
      </c>
      <c r="I96" s="77"/>
      <c r="J96" s="77">
        <v>1392</v>
      </c>
      <c r="K96" s="71" t="s">
        <v>263</v>
      </c>
      <c r="L96" s="69"/>
    </row>
    <row r="97" spans="1:12" ht="18.75" x14ac:dyDescent="0.25">
      <c r="A97" s="71">
        <v>9</v>
      </c>
      <c r="B97" s="79" t="s">
        <v>427</v>
      </c>
      <c r="C97" s="113" t="s">
        <v>461</v>
      </c>
      <c r="D97" s="70">
        <v>1975</v>
      </c>
      <c r="E97" s="80">
        <v>41498</v>
      </c>
      <c r="F97" s="77">
        <v>30.7</v>
      </c>
      <c r="G97" s="78">
        <v>3</v>
      </c>
      <c r="H97" s="80">
        <v>43830</v>
      </c>
      <c r="I97" s="77"/>
      <c r="J97" s="77">
        <v>912</v>
      </c>
      <c r="K97" s="71" t="s">
        <v>113</v>
      </c>
      <c r="L97" s="69"/>
    </row>
    <row r="98" spans="1:12" ht="18.75" x14ac:dyDescent="0.25">
      <c r="A98" s="71">
        <v>10</v>
      </c>
      <c r="B98" s="79" t="s">
        <v>427</v>
      </c>
      <c r="C98" s="79" t="s">
        <v>361</v>
      </c>
      <c r="D98" s="70">
        <v>1959</v>
      </c>
      <c r="E98" s="80">
        <v>41578</v>
      </c>
      <c r="F98" s="77">
        <v>277.10000000000002</v>
      </c>
      <c r="G98" s="78">
        <v>21</v>
      </c>
      <c r="H98" s="80">
        <v>44926</v>
      </c>
      <c r="I98" s="77"/>
      <c r="J98" s="77">
        <v>1643</v>
      </c>
      <c r="K98" s="71" t="s">
        <v>144</v>
      </c>
      <c r="L98" s="69"/>
    </row>
    <row r="99" spans="1:12" ht="18.75" x14ac:dyDescent="0.25">
      <c r="A99" s="71">
        <v>11</v>
      </c>
      <c r="B99" s="79" t="s">
        <v>427</v>
      </c>
      <c r="C99" s="113" t="s">
        <v>524</v>
      </c>
      <c r="D99" s="70">
        <v>1954</v>
      </c>
      <c r="E99" s="80">
        <v>41892</v>
      </c>
      <c r="F99" s="77">
        <v>24.4</v>
      </c>
      <c r="G99" s="78">
        <v>2</v>
      </c>
      <c r="H99" s="80">
        <v>44926</v>
      </c>
      <c r="I99" s="77"/>
      <c r="J99" s="77">
        <v>1774</v>
      </c>
      <c r="K99" s="71" t="s">
        <v>257</v>
      </c>
      <c r="L99" s="69"/>
    </row>
    <row r="100" spans="1:12" ht="18.75" x14ac:dyDescent="0.25">
      <c r="A100" s="71">
        <v>12</v>
      </c>
      <c r="B100" s="79" t="s">
        <v>427</v>
      </c>
      <c r="C100" s="79" t="s">
        <v>449</v>
      </c>
      <c r="D100" s="70">
        <v>1945</v>
      </c>
      <c r="E100" s="80">
        <v>41313</v>
      </c>
      <c r="F100" s="77">
        <v>1070.8</v>
      </c>
      <c r="G100" s="78">
        <v>85</v>
      </c>
      <c r="H100" s="80">
        <v>44196</v>
      </c>
      <c r="I100" s="77"/>
      <c r="J100" s="77">
        <v>1808</v>
      </c>
      <c r="K100" s="71" t="s">
        <v>161</v>
      </c>
      <c r="L100" s="69"/>
    </row>
    <row r="101" spans="1:12" ht="18.75" x14ac:dyDescent="0.25">
      <c r="A101" s="71">
        <v>13</v>
      </c>
      <c r="B101" s="79" t="s">
        <v>427</v>
      </c>
      <c r="C101" s="113" t="s">
        <v>544</v>
      </c>
      <c r="D101" s="70">
        <v>1981</v>
      </c>
      <c r="E101" s="80">
        <v>42206</v>
      </c>
      <c r="F101" s="77">
        <v>66.2</v>
      </c>
      <c r="G101" s="78">
        <v>3</v>
      </c>
      <c r="H101" s="80">
        <v>43646</v>
      </c>
      <c r="I101" s="77"/>
      <c r="J101" s="77">
        <v>1980</v>
      </c>
      <c r="K101" s="71" t="s">
        <v>275</v>
      </c>
      <c r="L101" s="69"/>
    </row>
    <row r="102" spans="1:12" ht="18.75" x14ac:dyDescent="0.25">
      <c r="A102" s="71">
        <v>14</v>
      </c>
      <c r="B102" s="79" t="s">
        <v>427</v>
      </c>
      <c r="C102" s="113" t="s">
        <v>545</v>
      </c>
      <c r="D102" s="70">
        <v>1945</v>
      </c>
      <c r="E102" s="80">
        <v>41523</v>
      </c>
      <c r="F102" s="77">
        <v>188.5</v>
      </c>
      <c r="G102" s="78">
        <v>25</v>
      </c>
      <c r="H102" s="80">
        <v>44235</v>
      </c>
      <c r="I102" s="77"/>
      <c r="J102" s="77">
        <v>1100</v>
      </c>
      <c r="K102" s="71" t="s">
        <v>116</v>
      </c>
      <c r="L102" s="69"/>
    </row>
    <row r="103" spans="1:12" ht="18.75" x14ac:dyDescent="0.25">
      <c r="A103" s="71">
        <v>15</v>
      </c>
      <c r="B103" s="79" t="s">
        <v>427</v>
      </c>
      <c r="C103" s="79" t="s">
        <v>398</v>
      </c>
      <c r="D103" s="70">
        <v>1945</v>
      </c>
      <c r="E103" s="80">
        <v>41409</v>
      </c>
      <c r="F103" s="77">
        <v>35.299999999999997</v>
      </c>
      <c r="G103" s="78">
        <v>4</v>
      </c>
      <c r="H103" s="80">
        <v>43830</v>
      </c>
      <c r="I103" s="77"/>
      <c r="J103" s="77">
        <v>2020</v>
      </c>
      <c r="K103" s="71" t="s">
        <v>72</v>
      </c>
      <c r="L103" s="69"/>
    </row>
    <row r="104" spans="1:12" ht="18.75" x14ac:dyDescent="0.25">
      <c r="A104" s="71">
        <v>16</v>
      </c>
      <c r="B104" s="79" t="s">
        <v>427</v>
      </c>
      <c r="C104" s="79" t="s">
        <v>370</v>
      </c>
      <c r="D104" s="70">
        <v>1961</v>
      </c>
      <c r="E104" s="80">
        <v>41771</v>
      </c>
      <c r="F104" s="77">
        <v>44.1</v>
      </c>
      <c r="G104" s="78">
        <v>6</v>
      </c>
      <c r="H104" s="80">
        <v>44926</v>
      </c>
      <c r="I104" s="77"/>
      <c r="J104" s="77">
        <v>1684</v>
      </c>
      <c r="K104" s="71" t="s">
        <v>176</v>
      </c>
      <c r="L104" s="69"/>
    </row>
    <row r="105" spans="1:12" ht="18.75" x14ac:dyDescent="0.25">
      <c r="A105" s="71">
        <v>17</v>
      </c>
      <c r="B105" s="79" t="s">
        <v>427</v>
      </c>
      <c r="C105" s="79" t="s">
        <v>374</v>
      </c>
      <c r="D105" s="70">
        <v>1945</v>
      </c>
      <c r="E105" s="80">
        <v>41409</v>
      </c>
      <c r="F105" s="77">
        <v>32.700000000000003</v>
      </c>
      <c r="G105" s="78">
        <v>0</v>
      </c>
      <c r="H105" s="80">
        <v>43697</v>
      </c>
      <c r="I105" s="77"/>
      <c r="J105" s="77">
        <v>2315</v>
      </c>
      <c r="K105" s="71" t="s">
        <v>513</v>
      </c>
      <c r="L105" s="69"/>
    </row>
    <row r="106" spans="1:12" ht="18.75" x14ac:dyDescent="0.25">
      <c r="A106" s="71">
        <v>18</v>
      </c>
      <c r="B106" s="79" t="s">
        <v>427</v>
      </c>
      <c r="C106" s="79" t="s">
        <v>376</v>
      </c>
      <c r="D106" s="70">
        <v>1945</v>
      </c>
      <c r="E106" s="80">
        <v>41827</v>
      </c>
      <c r="F106" s="77">
        <v>387.6</v>
      </c>
      <c r="G106" s="78">
        <v>17</v>
      </c>
      <c r="H106" s="80">
        <v>45291</v>
      </c>
      <c r="I106" s="77"/>
      <c r="J106" s="77">
        <v>1170</v>
      </c>
      <c r="K106" s="71" t="s">
        <v>228</v>
      </c>
      <c r="L106" s="69"/>
    </row>
    <row r="107" spans="1:12" ht="18.75" x14ac:dyDescent="0.25">
      <c r="A107" s="71">
        <v>19</v>
      </c>
      <c r="B107" s="79" t="s">
        <v>427</v>
      </c>
      <c r="C107" s="79" t="s">
        <v>377</v>
      </c>
      <c r="D107" s="70">
        <v>1945</v>
      </c>
      <c r="E107" s="80">
        <v>42691</v>
      </c>
      <c r="F107" s="77">
        <v>425.3</v>
      </c>
      <c r="G107" s="78">
        <v>18</v>
      </c>
      <c r="H107" s="80">
        <v>45901</v>
      </c>
      <c r="I107" s="77"/>
      <c r="J107" s="77">
        <v>1120</v>
      </c>
      <c r="K107" s="71" t="s">
        <v>343</v>
      </c>
      <c r="L107" s="69"/>
    </row>
    <row r="108" spans="1:12" ht="18.75" x14ac:dyDescent="0.25">
      <c r="A108" s="71">
        <v>20</v>
      </c>
      <c r="B108" s="79" t="s">
        <v>427</v>
      </c>
      <c r="C108" s="113" t="s">
        <v>546</v>
      </c>
      <c r="D108" s="70">
        <v>1961</v>
      </c>
      <c r="E108" s="80">
        <v>41456</v>
      </c>
      <c r="F108" s="77">
        <v>302.89999999999998</v>
      </c>
      <c r="G108" s="78">
        <v>35</v>
      </c>
      <c r="H108" s="80">
        <v>44926</v>
      </c>
      <c r="I108" s="77"/>
      <c r="J108" s="77">
        <v>1336</v>
      </c>
      <c r="K108" s="71" t="s">
        <v>88</v>
      </c>
      <c r="L108" s="69"/>
    </row>
    <row r="109" spans="1:12" ht="18.75" x14ac:dyDescent="0.25">
      <c r="A109" s="71">
        <v>21</v>
      </c>
      <c r="B109" s="79" t="s">
        <v>427</v>
      </c>
      <c r="C109" s="113" t="s">
        <v>547</v>
      </c>
      <c r="D109" s="70">
        <v>1959</v>
      </c>
      <c r="E109" s="80">
        <v>41578</v>
      </c>
      <c r="F109" s="77">
        <v>306.60000000000002</v>
      </c>
      <c r="G109" s="78">
        <v>25</v>
      </c>
      <c r="H109" s="80">
        <v>44926</v>
      </c>
      <c r="I109" s="77"/>
      <c r="J109" s="77">
        <v>1335</v>
      </c>
      <c r="K109" s="71" t="s">
        <v>135</v>
      </c>
      <c r="L109" s="69"/>
    </row>
    <row r="110" spans="1:12" ht="18.75" x14ac:dyDescent="0.25">
      <c r="A110" s="71">
        <v>22</v>
      </c>
      <c r="B110" s="79" t="s">
        <v>427</v>
      </c>
      <c r="C110" s="79" t="s">
        <v>382</v>
      </c>
      <c r="D110" s="70">
        <v>1945</v>
      </c>
      <c r="E110" s="80">
        <v>41827</v>
      </c>
      <c r="F110" s="77">
        <v>54.1</v>
      </c>
      <c r="G110" s="78">
        <v>0</v>
      </c>
      <c r="H110" s="80">
        <v>45291</v>
      </c>
      <c r="I110" s="77"/>
      <c r="J110" s="77">
        <v>1016</v>
      </c>
      <c r="K110" s="71" t="s">
        <v>239</v>
      </c>
      <c r="L110" s="69"/>
    </row>
    <row r="111" spans="1:12" ht="18.75" x14ac:dyDescent="0.25">
      <c r="A111" s="71">
        <v>23</v>
      </c>
      <c r="B111" s="79" t="s">
        <v>427</v>
      </c>
      <c r="C111" s="113" t="s">
        <v>548</v>
      </c>
      <c r="D111" s="70">
        <v>1945</v>
      </c>
      <c r="E111" s="80">
        <v>41313</v>
      </c>
      <c r="F111" s="77">
        <v>1136.18</v>
      </c>
      <c r="G111" s="78">
        <v>58</v>
      </c>
      <c r="H111" s="80">
        <v>44926</v>
      </c>
      <c r="I111" s="77"/>
      <c r="J111" s="77">
        <v>3165</v>
      </c>
      <c r="K111" s="71" t="s">
        <v>68</v>
      </c>
      <c r="L111" s="69"/>
    </row>
    <row r="112" spans="1:12" ht="18.75" x14ac:dyDescent="0.25">
      <c r="A112" s="71">
        <v>24</v>
      </c>
      <c r="B112" s="79" t="s">
        <v>427</v>
      </c>
      <c r="C112" s="113" t="s">
        <v>537</v>
      </c>
      <c r="D112" s="70">
        <v>1945</v>
      </c>
      <c r="E112" s="80">
        <v>41456</v>
      </c>
      <c r="F112" s="77">
        <v>39.200000000000003</v>
      </c>
      <c r="G112" s="78">
        <v>4</v>
      </c>
      <c r="H112" s="80">
        <v>44561</v>
      </c>
      <c r="I112" s="77"/>
      <c r="J112" s="77">
        <v>1954</v>
      </c>
      <c r="K112" s="71" t="s">
        <v>104</v>
      </c>
      <c r="L112" s="69"/>
    </row>
    <row r="113" spans="1:12" ht="18.75" x14ac:dyDescent="0.25">
      <c r="A113" s="71">
        <v>25</v>
      </c>
      <c r="B113" s="79" t="s">
        <v>427</v>
      </c>
      <c r="C113" s="79" t="s">
        <v>389</v>
      </c>
      <c r="D113" s="70">
        <v>1945</v>
      </c>
      <c r="E113" s="80">
        <v>41789</v>
      </c>
      <c r="F113" s="77">
        <v>51.3</v>
      </c>
      <c r="G113" s="78">
        <v>3</v>
      </c>
      <c r="H113" s="80">
        <v>44926</v>
      </c>
      <c r="I113" s="77"/>
      <c r="J113" s="77">
        <v>613</v>
      </c>
      <c r="K113" s="71" t="s">
        <v>200</v>
      </c>
      <c r="L113" s="69"/>
    </row>
    <row r="114" spans="1:12" ht="18.75" x14ac:dyDescent="0.25">
      <c r="A114" s="71">
        <v>26</v>
      </c>
      <c r="B114" s="79" t="s">
        <v>427</v>
      </c>
      <c r="C114" s="79" t="s">
        <v>392</v>
      </c>
      <c r="D114" s="70">
        <v>1954</v>
      </c>
      <c r="E114" s="80">
        <v>41544</v>
      </c>
      <c r="F114" s="77">
        <v>172.4</v>
      </c>
      <c r="G114" s="78">
        <v>14</v>
      </c>
      <c r="H114" s="80">
        <v>44926</v>
      </c>
      <c r="I114" s="77"/>
      <c r="J114" s="77">
        <v>800</v>
      </c>
      <c r="K114" s="71" t="s">
        <v>132</v>
      </c>
      <c r="L114" s="69"/>
    </row>
    <row r="115" spans="1:12" ht="18.75" x14ac:dyDescent="0.25">
      <c r="A115" s="71">
        <v>27</v>
      </c>
      <c r="B115" s="79" t="s">
        <v>427</v>
      </c>
      <c r="C115" s="113" t="s">
        <v>549</v>
      </c>
      <c r="D115" s="70">
        <v>1954</v>
      </c>
      <c r="E115" s="80">
        <v>41638</v>
      </c>
      <c r="F115" s="77">
        <v>309.60000000000002</v>
      </c>
      <c r="G115" s="78">
        <v>25</v>
      </c>
      <c r="H115" s="80">
        <v>44926</v>
      </c>
      <c r="I115" s="77"/>
      <c r="J115" s="77">
        <v>1150</v>
      </c>
      <c r="K115" s="71" t="s">
        <v>158</v>
      </c>
      <c r="L115" s="69"/>
    </row>
  </sheetData>
  <sheetProtection formatCells="0" formatColumns="0" formatRows="0" insertColumns="0" insertRows="0" insertHyperlinks="0" deleteColumns="0" deleteRows="0" sort="0" autoFilter="0" pivotTables="0"/>
  <mergeCells count="20">
    <mergeCell ref="A87:C87"/>
    <mergeCell ref="A88:C88"/>
    <mergeCell ref="G1:H1"/>
    <mergeCell ref="G2:H2"/>
    <mergeCell ref="B4:G4"/>
    <mergeCell ref="G3:H3"/>
    <mergeCell ref="A10:C10"/>
    <mergeCell ref="A11:C11"/>
    <mergeCell ref="A6:A8"/>
    <mergeCell ref="B6:B8"/>
    <mergeCell ref="C6:C8"/>
    <mergeCell ref="D6:D7"/>
    <mergeCell ref="E6:E7"/>
    <mergeCell ref="F6:G7"/>
    <mergeCell ref="H6:H7"/>
    <mergeCell ref="I6:I7"/>
    <mergeCell ref="J6:L6"/>
    <mergeCell ref="K7:K8"/>
    <mergeCell ref="L7:L8"/>
    <mergeCell ref="A12:C12"/>
  </mergeCells>
  <pageMargins left="1.1811023622047245" right="0.39370078740157483" top="0.78740157480314965" bottom="0.78740157480314965" header="0" footer="0"/>
  <pageSetup paperSize="9" scale="60" firstPageNumber="11" fitToHeight="0" orientation="landscape" useFirstPageNumber="1" r:id="rId1"/>
  <headerFooter scaleWithDoc="0">
    <oddHeader>&amp;C&amp;"Times New Roman,обычный"&amp;P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D22"/>
  <sheetViews>
    <sheetView view="pageBreakPreview" topLeftCell="A13" zoomScale="60" zoomScaleNormal="60" zoomScalePageLayoutView="70" workbookViewId="0">
      <selection activeCell="C18" sqref="C18"/>
    </sheetView>
  </sheetViews>
  <sheetFormatPr defaultColWidth="9.140625" defaultRowHeight="15" x14ac:dyDescent="0.25"/>
  <cols>
    <col min="1" max="1" width="5" style="25" customWidth="1"/>
    <col min="2" max="2" width="50.7109375" style="25" customWidth="1"/>
    <col min="3" max="3" width="20.7109375" style="25" customWidth="1"/>
    <col min="4" max="4" width="26.42578125" style="25" customWidth="1"/>
    <col min="5" max="7" width="20.7109375" style="25" customWidth="1"/>
    <col min="8" max="9" width="20.7109375" style="25" hidden="1" customWidth="1"/>
    <col min="10" max="10" width="24.42578125" style="25" hidden="1" customWidth="1"/>
    <col min="11" max="11" width="20.7109375" style="25" hidden="1" customWidth="1"/>
    <col min="12" max="12" width="24.5703125" style="25" hidden="1" customWidth="1"/>
    <col min="13" max="13" width="20.7109375" style="25" hidden="1" customWidth="1"/>
    <col min="14" max="14" width="23.28515625" style="25" customWidth="1"/>
    <col min="15" max="15" width="25.28515625" style="25" customWidth="1"/>
    <col min="16" max="16" width="24.140625" style="25" customWidth="1"/>
    <col min="17" max="17" width="20.7109375" style="25" hidden="1" customWidth="1"/>
    <col min="18" max="18" width="19.5703125" style="25" hidden="1" customWidth="1"/>
    <col min="19" max="19" width="25.28515625" style="25" customWidth="1"/>
    <col min="20" max="20" width="24.5703125" style="25" customWidth="1"/>
    <col min="21" max="21" width="26.5703125" style="29" customWidth="1"/>
    <col min="22" max="22" width="22.28515625" style="29" customWidth="1"/>
    <col min="23" max="23" width="23.140625" style="29" customWidth="1"/>
    <col min="24" max="24" width="28" style="29" customWidth="1"/>
    <col min="25" max="29" width="0" style="29" hidden="1" customWidth="1"/>
    <col min="30" max="16384" width="9.140625" style="29"/>
  </cols>
  <sheetData>
    <row r="1" spans="1:30" ht="54" customHeight="1" x14ac:dyDescent="0.65">
      <c r="D1" s="26"/>
      <c r="E1" s="27"/>
      <c r="F1" s="27"/>
      <c r="I1" s="28"/>
      <c r="J1" s="28"/>
      <c r="O1" s="28"/>
      <c r="P1" s="28"/>
      <c r="Q1" s="108" t="s">
        <v>420</v>
      </c>
      <c r="R1" s="108"/>
      <c r="S1" s="108"/>
      <c r="T1" s="114"/>
      <c r="U1" s="114"/>
      <c r="W1" s="162" t="s">
        <v>551</v>
      </c>
      <c r="X1" s="163"/>
    </row>
    <row r="2" spans="1:30" ht="93" customHeight="1" x14ac:dyDescent="0.3">
      <c r="I2" s="28"/>
      <c r="J2" s="28"/>
      <c r="Q2" s="109" t="s">
        <v>500</v>
      </c>
      <c r="R2" s="109"/>
      <c r="S2" s="109"/>
      <c r="T2" s="109"/>
      <c r="U2" s="109"/>
      <c r="W2" s="163"/>
      <c r="X2" s="163"/>
    </row>
    <row r="3" spans="1:30" customFormat="1" ht="51.75" customHeight="1" x14ac:dyDescent="0.25">
      <c r="A3" s="169" t="s">
        <v>501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07"/>
    </row>
    <row r="4" spans="1:30" customFormat="1" ht="57" customHeight="1" x14ac:dyDescent="0.25">
      <c r="A4" s="153" t="s">
        <v>462</v>
      </c>
      <c r="B4" s="153" t="s">
        <v>423</v>
      </c>
      <c r="C4" s="156" t="s">
        <v>450</v>
      </c>
      <c r="D4" s="158" t="s">
        <v>463</v>
      </c>
      <c r="E4" s="144" t="s">
        <v>464</v>
      </c>
      <c r="F4" s="145"/>
      <c r="G4" s="145"/>
      <c r="H4" s="145"/>
      <c r="I4" s="145"/>
      <c r="J4" s="145"/>
      <c r="K4" s="145"/>
      <c r="L4" s="145"/>
      <c r="M4" s="146"/>
      <c r="N4" s="166" t="s">
        <v>465</v>
      </c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8"/>
      <c r="AD4" s="107"/>
    </row>
    <row r="5" spans="1:30" customFormat="1" ht="48" customHeight="1" x14ac:dyDescent="0.25">
      <c r="A5" s="154"/>
      <c r="B5" s="154"/>
      <c r="C5" s="157"/>
      <c r="D5" s="159"/>
      <c r="E5" s="153" t="s">
        <v>466</v>
      </c>
      <c r="F5" s="161" t="s">
        <v>410</v>
      </c>
      <c r="G5" s="161"/>
      <c r="H5" s="161"/>
      <c r="I5" s="161"/>
      <c r="J5" s="161"/>
      <c r="K5" s="161"/>
      <c r="L5" s="161"/>
      <c r="M5" s="161"/>
      <c r="N5" s="144" t="s">
        <v>466</v>
      </c>
      <c r="O5" s="145"/>
      <c r="P5" s="146"/>
      <c r="Q5" s="164" t="s">
        <v>410</v>
      </c>
      <c r="R5" s="165"/>
      <c r="S5" s="165"/>
      <c r="T5" s="165"/>
      <c r="U5" s="165"/>
      <c r="V5" s="165"/>
      <c r="W5" s="165"/>
      <c r="X5" s="165"/>
      <c r="Y5" s="165"/>
      <c r="Z5" s="143" t="s">
        <v>492</v>
      </c>
      <c r="AA5" s="143"/>
      <c r="AB5" s="143"/>
      <c r="AC5" s="143"/>
      <c r="AD5" s="107"/>
    </row>
    <row r="6" spans="1:30" customFormat="1" ht="39.75" customHeight="1" x14ac:dyDescent="0.25">
      <c r="A6" s="154"/>
      <c r="B6" s="154"/>
      <c r="C6" s="157"/>
      <c r="D6" s="159"/>
      <c r="E6" s="154"/>
      <c r="F6" s="144" t="s">
        <v>467</v>
      </c>
      <c r="G6" s="145"/>
      <c r="H6" s="145"/>
      <c r="I6" s="146"/>
      <c r="J6" s="144" t="s">
        <v>468</v>
      </c>
      <c r="K6" s="146"/>
      <c r="L6" s="153" t="s">
        <v>469</v>
      </c>
      <c r="M6" s="153" t="s">
        <v>493</v>
      </c>
      <c r="N6" s="147"/>
      <c r="O6" s="148"/>
      <c r="P6" s="149"/>
      <c r="Q6" s="144" t="s">
        <v>470</v>
      </c>
      <c r="R6" s="146"/>
      <c r="S6" s="155" t="s">
        <v>471</v>
      </c>
      <c r="T6" s="155"/>
      <c r="U6" s="155"/>
      <c r="V6" s="155"/>
      <c r="W6" s="147" t="s">
        <v>472</v>
      </c>
      <c r="X6" s="149"/>
      <c r="Y6" s="153" t="s">
        <v>494</v>
      </c>
      <c r="Z6" s="158" t="s">
        <v>495</v>
      </c>
      <c r="AA6" s="158" t="s">
        <v>496</v>
      </c>
      <c r="AB6" s="158" t="s">
        <v>497</v>
      </c>
      <c r="AC6" s="158" t="s">
        <v>498</v>
      </c>
      <c r="AD6" s="107"/>
    </row>
    <row r="7" spans="1:30" customFormat="1" ht="34.5" customHeight="1" x14ac:dyDescent="0.25">
      <c r="A7" s="154"/>
      <c r="B7" s="154"/>
      <c r="C7" s="157"/>
      <c r="D7" s="159"/>
      <c r="E7" s="154"/>
      <c r="F7" s="147"/>
      <c r="G7" s="148"/>
      <c r="H7" s="148"/>
      <c r="I7" s="149"/>
      <c r="J7" s="147"/>
      <c r="K7" s="149"/>
      <c r="L7" s="154"/>
      <c r="M7" s="154"/>
      <c r="N7" s="147"/>
      <c r="O7" s="148"/>
      <c r="P7" s="149"/>
      <c r="Q7" s="147"/>
      <c r="R7" s="149"/>
      <c r="S7" s="144" t="s">
        <v>400</v>
      </c>
      <c r="T7" s="146"/>
      <c r="U7" s="144" t="s">
        <v>401</v>
      </c>
      <c r="V7" s="146"/>
      <c r="W7" s="147"/>
      <c r="X7" s="149"/>
      <c r="Y7" s="154"/>
      <c r="Z7" s="159"/>
      <c r="AA7" s="159"/>
      <c r="AB7" s="159"/>
      <c r="AC7" s="159"/>
      <c r="AD7" s="107"/>
    </row>
    <row r="8" spans="1:30" customFormat="1" ht="36.75" customHeight="1" x14ac:dyDescent="0.25">
      <c r="A8" s="154"/>
      <c r="B8" s="154"/>
      <c r="C8" s="157"/>
      <c r="D8" s="159"/>
      <c r="E8" s="155"/>
      <c r="F8" s="150"/>
      <c r="G8" s="151"/>
      <c r="H8" s="151"/>
      <c r="I8" s="152"/>
      <c r="J8" s="150"/>
      <c r="K8" s="152"/>
      <c r="L8" s="155"/>
      <c r="M8" s="155"/>
      <c r="N8" s="150"/>
      <c r="O8" s="151"/>
      <c r="P8" s="152"/>
      <c r="Q8" s="150"/>
      <c r="R8" s="152"/>
      <c r="S8" s="150"/>
      <c r="T8" s="152"/>
      <c r="U8" s="150"/>
      <c r="V8" s="152"/>
      <c r="W8" s="150"/>
      <c r="X8" s="152"/>
      <c r="Y8" s="155"/>
      <c r="Z8" s="160"/>
      <c r="AA8" s="160"/>
      <c r="AB8" s="160"/>
      <c r="AC8" s="160"/>
      <c r="AD8" s="107"/>
    </row>
    <row r="9" spans="1:30" customFormat="1" ht="210.75" customHeight="1" x14ac:dyDescent="0.25">
      <c r="A9" s="154"/>
      <c r="B9" s="154"/>
      <c r="C9" s="157"/>
      <c r="D9" s="160"/>
      <c r="E9" s="81" t="s">
        <v>473</v>
      </c>
      <c r="F9" s="81" t="s">
        <v>473</v>
      </c>
      <c r="G9" s="81" t="s">
        <v>474</v>
      </c>
      <c r="H9" s="82" t="s">
        <v>475</v>
      </c>
      <c r="I9" s="82" t="s">
        <v>476</v>
      </c>
      <c r="J9" s="81" t="s">
        <v>473</v>
      </c>
      <c r="K9" s="82" t="s">
        <v>477</v>
      </c>
      <c r="L9" s="81" t="s">
        <v>473</v>
      </c>
      <c r="M9" s="81" t="s">
        <v>479</v>
      </c>
      <c r="N9" s="81" t="s">
        <v>473</v>
      </c>
      <c r="O9" s="81" t="s">
        <v>478</v>
      </c>
      <c r="P9" s="81" t="s">
        <v>479</v>
      </c>
      <c r="Q9" s="81" t="s">
        <v>478</v>
      </c>
      <c r="R9" s="81" t="s">
        <v>479</v>
      </c>
      <c r="S9" s="81" t="s">
        <v>478</v>
      </c>
      <c r="T9" s="81" t="s">
        <v>479</v>
      </c>
      <c r="U9" s="81" t="s">
        <v>478</v>
      </c>
      <c r="V9" s="81" t="s">
        <v>479</v>
      </c>
      <c r="W9" s="81" t="s">
        <v>478</v>
      </c>
      <c r="X9" s="81" t="s">
        <v>479</v>
      </c>
      <c r="Y9" s="81" t="s">
        <v>479</v>
      </c>
      <c r="Z9" s="82" t="s">
        <v>499</v>
      </c>
      <c r="AA9" s="82" t="s">
        <v>499</v>
      </c>
      <c r="AB9" s="82" t="s">
        <v>499</v>
      </c>
      <c r="AC9" s="82" t="s">
        <v>499</v>
      </c>
      <c r="AD9" s="107"/>
    </row>
    <row r="10" spans="1:30" customFormat="1" ht="20.25" customHeight="1" x14ac:dyDescent="0.25">
      <c r="A10" s="155"/>
      <c r="B10" s="155"/>
      <c r="C10" s="66" t="s">
        <v>345</v>
      </c>
      <c r="D10" s="83" t="s">
        <v>451</v>
      </c>
      <c r="E10" s="66" t="s">
        <v>345</v>
      </c>
      <c r="F10" s="66" t="s">
        <v>345</v>
      </c>
      <c r="G10" s="68" t="s">
        <v>451</v>
      </c>
      <c r="H10" s="83" t="s">
        <v>451</v>
      </c>
      <c r="I10" s="83" t="s">
        <v>451</v>
      </c>
      <c r="J10" s="68" t="s">
        <v>345</v>
      </c>
      <c r="K10" s="83" t="s">
        <v>451</v>
      </c>
      <c r="L10" s="66" t="s">
        <v>345</v>
      </c>
      <c r="M10" s="66" t="s">
        <v>451</v>
      </c>
      <c r="N10" s="66" t="s">
        <v>345</v>
      </c>
      <c r="O10" s="66" t="s">
        <v>345</v>
      </c>
      <c r="P10" s="68" t="s">
        <v>451</v>
      </c>
      <c r="Q10" s="67" t="s">
        <v>444</v>
      </c>
      <c r="R10" s="67" t="s">
        <v>451</v>
      </c>
      <c r="S10" s="66" t="s">
        <v>345</v>
      </c>
      <c r="T10" s="67" t="s">
        <v>451</v>
      </c>
      <c r="U10" s="66" t="s">
        <v>345</v>
      </c>
      <c r="V10" s="66" t="s">
        <v>451</v>
      </c>
      <c r="W10" s="66" t="s">
        <v>345</v>
      </c>
      <c r="X10" s="66" t="s">
        <v>451</v>
      </c>
      <c r="Y10" s="66" t="s">
        <v>451</v>
      </c>
      <c r="Z10" s="105" t="s">
        <v>444</v>
      </c>
      <c r="AA10" s="105" t="s">
        <v>444</v>
      </c>
      <c r="AB10" s="105" t="s">
        <v>444</v>
      </c>
      <c r="AC10" s="105" t="s">
        <v>444</v>
      </c>
      <c r="AD10" s="107"/>
    </row>
    <row r="11" spans="1:30" customFormat="1" ht="20.25" customHeight="1" x14ac:dyDescent="0.25">
      <c r="A11" s="66">
        <v>1</v>
      </c>
      <c r="B11" s="67">
        <v>2</v>
      </c>
      <c r="C11" s="67">
        <v>3</v>
      </c>
      <c r="D11" s="84">
        <v>4</v>
      </c>
      <c r="E11" s="67">
        <v>5</v>
      </c>
      <c r="F11" s="67">
        <v>6</v>
      </c>
      <c r="G11" s="67">
        <v>7</v>
      </c>
      <c r="H11" s="84">
        <v>8</v>
      </c>
      <c r="I11" s="84">
        <v>9</v>
      </c>
      <c r="J11" s="67">
        <v>10</v>
      </c>
      <c r="K11" s="84">
        <v>11</v>
      </c>
      <c r="L11" s="67">
        <v>12</v>
      </c>
      <c r="M11" s="104">
        <v>13</v>
      </c>
      <c r="N11" s="67">
        <v>14</v>
      </c>
      <c r="O11" s="67">
        <v>15</v>
      </c>
      <c r="P11" s="67">
        <v>16</v>
      </c>
      <c r="Q11" s="67">
        <v>17</v>
      </c>
      <c r="R11" s="67">
        <v>18</v>
      </c>
      <c r="S11" s="67">
        <v>19</v>
      </c>
      <c r="T11" s="67">
        <v>20</v>
      </c>
      <c r="U11" s="67">
        <v>21</v>
      </c>
      <c r="V11" s="67">
        <v>22</v>
      </c>
      <c r="W11" s="67">
        <v>23</v>
      </c>
      <c r="X11" s="67">
        <v>24</v>
      </c>
      <c r="Y11" s="66">
        <v>25</v>
      </c>
      <c r="Z11" s="84">
        <v>26</v>
      </c>
      <c r="AA11" s="84">
        <v>27</v>
      </c>
      <c r="AB11" s="84">
        <v>28</v>
      </c>
      <c r="AC11" s="84">
        <v>29</v>
      </c>
      <c r="AD11" s="107"/>
    </row>
    <row r="12" spans="1:30" customFormat="1" ht="114.75" customHeight="1" x14ac:dyDescent="0.25">
      <c r="A12" s="66"/>
      <c r="B12" s="56" t="s">
        <v>555</v>
      </c>
      <c r="C12" s="85">
        <f t="shared" ref="C12:AC12" si="0">SUM(C13,C15,C17,C19,C21)</f>
        <v>28547.279999999999</v>
      </c>
      <c r="D12" s="85">
        <f t="shared" si="0"/>
        <v>1939833728.3600001</v>
      </c>
      <c r="E12" s="85">
        <f t="shared" si="0"/>
        <v>1987.5</v>
      </c>
      <c r="F12" s="85">
        <f t="shared" si="0"/>
        <v>1987.5</v>
      </c>
      <c r="G12" s="85">
        <f t="shared" si="0"/>
        <v>134472543.74000001</v>
      </c>
      <c r="H12" s="86">
        <f t="shared" si="0"/>
        <v>0</v>
      </c>
      <c r="I12" s="86">
        <f t="shared" si="0"/>
        <v>0</v>
      </c>
      <c r="J12" s="85">
        <f t="shared" si="0"/>
        <v>0</v>
      </c>
      <c r="K12" s="86">
        <f t="shared" si="0"/>
        <v>0</v>
      </c>
      <c r="L12" s="85">
        <f t="shared" si="0"/>
        <v>0</v>
      </c>
      <c r="M12" s="85">
        <f t="shared" si="0"/>
        <v>0</v>
      </c>
      <c r="N12" s="87">
        <f t="shared" si="0"/>
        <v>26559.78</v>
      </c>
      <c r="O12" s="87">
        <f t="shared" si="0"/>
        <v>31887.919999999998</v>
      </c>
      <c r="P12" s="87">
        <f t="shared" si="0"/>
        <v>1805361184.6199999</v>
      </c>
      <c r="Q12" s="87">
        <f t="shared" si="0"/>
        <v>0</v>
      </c>
      <c r="R12" s="85">
        <f t="shared" si="0"/>
        <v>0</v>
      </c>
      <c r="S12" s="85">
        <f t="shared" si="0"/>
        <v>21895.32</v>
      </c>
      <c r="T12" s="85">
        <f t="shared" si="0"/>
        <v>1234522067.2399998</v>
      </c>
      <c r="U12" s="85">
        <f t="shared" si="0"/>
        <v>5810.7</v>
      </c>
      <c r="V12" s="87">
        <f t="shared" si="0"/>
        <v>319394067.38</v>
      </c>
      <c r="W12" s="87">
        <f t="shared" si="0"/>
        <v>4181.8999999999996</v>
      </c>
      <c r="X12" s="87">
        <f t="shared" si="0"/>
        <v>251445050</v>
      </c>
      <c r="Y12" s="87">
        <f t="shared" si="0"/>
        <v>0</v>
      </c>
      <c r="Z12" s="86">
        <f t="shared" si="0"/>
        <v>0</v>
      </c>
      <c r="AA12" s="86">
        <f t="shared" si="0"/>
        <v>0</v>
      </c>
      <c r="AB12" s="106">
        <f t="shared" si="0"/>
        <v>0</v>
      </c>
      <c r="AC12" s="106">
        <f t="shared" si="0"/>
        <v>0</v>
      </c>
      <c r="AD12" s="107"/>
    </row>
    <row r="13" spans="1:30" customFormat="1" ht="24.75" customHeight="1" x14ac:dyDescent="0.25">
      <c r="A13" s="66">
        <v>1</v>
      </c>
      <c r="B13" s="56" t="s">
        <v>402</v>
      </c>
      <c r="C13" s="85">
        <f t="shared" ref="C13:AC13" si="1">SUM(C14)</f>
        <v>2134</v>
      </c>
      <c r="D13" s="85">
        <f t="shared" si="1"/>
        <v>159931100</v>
      </c>
      <c r="E13" s="85">
        <f t="shared" si="1"/>
        <v>0</v>
      </c>
      <c r="F13" s="85">
        <f t="shared" si="1"/>
        <v>0</v>
      </c>
      <c r="G13" s="85">
        <f t="shared" si="1"/>
        <v>0</v>
      </c>
      <c r="H13" s="86">
        <f t="shared" si="1"/>
        <v>0</v>
      </c>
      <c r="I13" s="86">
        <f t="shared" si="1"/>
        <v>0</v>
      </c>
      <c r="J13" s="85">
        <f t="shared" si="1"/>
        <v>0</v>
      </c>
      <c r="K13" s="86">
        <f t="shared" si="1"/>
        <v>0</v>
      </c>
      <c r="L13" s="85">
        <f t="shared" si="1"/>
        <v>0</v>
      </c>
      <c r="M13" s="85">
        <f t="shared" si="1"/>
        <v>0</v>
      </c>
      <c r="N13" s="87">
        <f t="shared" si="1"/>
        <v>2134</v>
      </c>
      <c r="O13" s="87">
        <f t="shared" si="1"/>
        <v>3139.2200000000003</v>
      </c>
      <c r="P13" s="87">
        <f t="shared" si="1"/>
        <v>159931100</v>
      </c>
      <c r="Q13" s="87">
        <f t="shared" si="1"/>
        <v>0</v>
      </c>
      <c r="R13" s="85">
        <f t="shared" si="1"/>
        <v>0</v>
      </c>
      <c r="S13" s="85">
        <f t="shared" si="1"/>
        <v>1729.02</v>
      </c>
      <c r="T13" s="85">
        <f t="shared" si="1"/>
        <v>88510800</v>
      </c>
      <c r="U13" s="85">
        <f t="shared" si="1"/>
        <v>0</v>
      </c>
      <c r="V13" s="87">
        <f t="shared" si="1"/>
        <v>0</v>
      </c>
      <c r="W13" s="87">
        <f t="shared" si="1"/>
        <v>1410.2</v>
      </c>
      <c r="X13" s="87">
        <f t="shared" si="1"/>
        <v>71420300</v>
      </c>
      <c r="Y13" s="87">
        <f t="shared" si="1"/>
        <v>0</v>
      </c>
      <c r="Z13" s="86">
        <f t="shared" si="1"/>
        <v>0</v>
      </c>
      <c r="AA13" s="86">
        <f t="shared" si="1"/>
        <v>0</v>
      </c>
      <c r="AB13" s="106">
        <f t="shared" si="1"/>
        <v>0</v>
      </c>
      <c r="AC13" s="106">
        <f t="shared" si="1"/>
        <v>0</v>
      </c>
      <c r="AD13" s="107"/>
    </row>
    <row r="14" spans="1:30" customFormat="1" ht="40.5" x14ac:dyDescent="0.25">
      <c r="A14" s="66"/>
      <c r="B14" s="56" t="s">
        <v>553</v>
      </c>
      <c r="C14" s="85">
        <v>2134</v>
      </c>
      <c r="D14" s="85">
        <f>G14+H14+I14+K14+M14+P14</f>
        <v>159931100</v>
      </c>
      <c r="E14" s="85">
        <f>F14+J14+L14</f>
        <v>0</v>
      </c>
      <c r="F14" s="85">
        <v>0</v>
      </c>
      <c r="G14" s="85">
        <v>0</v>
      </c>
      <c r="H14" s="86">
        <v>0</v>
      </c>
      <c r="I14" s="86">
        <v>0</v>
      </c>
      <c r="J14" s="85">
        <v>0</v>
      </c>
      <c r="K14" s="86">
        <v>0</v>
      </c>
      <c r="L14" s="85">
        <v>0</v>
      </c>
      <c r="M14" s="85">
        <v>0</v>
      </c>
      <c r="N14" s="85">
        <f>C14-E14</f>
        <v>2134</v>
      </c>
      <c r="O14" s="85">
        <f>Q14+S14+U14+W14</f>
        <v>3139.2200000000003</v>
      </c>
      <c r="P14" s="85">
        <f>R14+T14+V14+X14+Y14</f>
        <v>159931100</v>
      </c>
      <c r="Q14" s="85">
        <v>0</v>
      </c>
      <c r="R14" s="85">
        <v>0</v>
      </c>
      <c r="S14" s="85">
        <v>1729.02</v>
      </c>
      <c r="T14" s="85">
        <v>88510800</v>
      </c>
      <c r="U14" s="85">
        <v>0</v>
      </c>
      <c r="V14" s="85">
        <v>0</v>
      </c>
      <c r="W14" s="85">
        <v>1410.2</v>
      </c>
      <c r="X14" s="85">
        <v>71420300</v>
      </c>
      <c r="Y14" s="85">
        <v>0</v>
      </c>
      <c r="Z14" s="86">
        <v>0</v>
      </c>
      <c r="AA14" s="86">
        <v>0</v>
      </c>
      <c r="AB14" s="86">
        <v>0</v>
      </c>
      <c r="AC14" s="86">
        <v>0</v>
      </c>
      <c r="AD14" s="107"/>
    </row>
    <row r="15" spans="1:30" customFormat="1" ht="24.75" customHeight="1" x14ac:dyDescent="0.25">
      <c r="A15" s="66">
        <v>2</v>
      </c>
      <c r="B15" s="56" t="s">
        <v>403</v>
      </c>
      <c r="C15" s="85">
        <f t="shared" ref="C15:AC15" si="2">SUM(C16)</f>
        <v>3920.77</v>
      </c>
      <c r="D15" s="85">
        <f t="shared" si="2"/>
        <v>262308717.38</v>
      </c>
      <c r="E15" s="85">
        <f t="shared" si="2"/>
        <v>201.7</v>
      </c>
      <c r="F15" s="85">
        <f t="shared" si="2"/>
        <v>201.7</v>
      </c>
      <c r="G15" s="85">
        <f t="shared" si="2"/>
        <v>7055400</v>
      </c>
      <c r="H15" s="86">
        <f t="shared" si="2"/>
        <v>0</v>
      </c>
      <c r="I15" s="86">
        <f t="shared" si="2"/>
        <v>0</v>
      </c>
      <c r="J15" s="85">
        <f t="shared" si="2"/>
        <v>0</v>
      </c>
      <c r="K15" s="86">
        <f t="shared" si="2"/>
        <v>0</v>
      </c>
      <c r="L15" s="85">
        <f t="shared" si="2"/>
        <v>0</v>
      </c>
      <c r="M15" s="85">
        <f t="shared" si="2"/>
        <v>0</v>
      </c>
      <c r="N15" s="87">
        <f t="shared" si="2"/>
        <v>3719.07</v>
      </c>
      <c r="O15" s="87">
        <f t="shared" si="2"/>
        <v>4823</v>
      </c>
      <c r="P15" s="87">
        <f t="shared" si="2"/>
        <v>255253317.38</v>
      </c>
      <c r="Q15" s="87">
        <f t="shared" si="2"/>
        <v>0</v>
      </c>
      <c r="R15" s="85">
        <f t="shared" si="2"/>
        <v>0</v>
      </c>
      <c r="S15" s="85">
        <f t="shared" si="2"/>
        <v>0</v>
      </c>
      <c r="T15" s="85">
        <f t="shared" si="2"/>
        <v>0</v>
      </c>
      <c r="U15" s="85">
        <f t="shared" si="2"/>
        <v>4823</v>
      </c>
      <c r="V15" s="87">
        <f t="shared" si="2"/>
        <v>255253317.38</v>
      </c>
      <c r="W15" s="87">
        <f t="shared" si="2"/>
        <v>0</v>
      </c>
      <c r="X15" s="87">
        <f t="shared" si="2"/>
        <v>0</v>
      </c>
      <c r="Y15" s="87">
        <f t="shared" si="2"/>
        <v>0</v>
      </c>
      <c r="Z15" s="86">
        <f t="shared" si="2"/>
        <v>0</v>
      </c>
      <c r="AA15" s="86">
        <f t="shared" si="2"/>
        <v>0</v>
      </c>
      <c r="AB15" s="106">
        <f t="shared" si="2"/>
        <v>0</v>
      </c>
      <c r="AC15" s="106">
        <f t="shared" si="2"/>
        <v>0</v>
      </c>
      <c r="AD15" s="107"/>
    </row>
    <row r="16" spans="1:30" customFormat="1" ht="40.5" x14ac:dyDescent="0.25">
      <c r="A16" s="66"/>
      <c r="B16" s="56" t="s">
        <v>553</v>
      </c>
      <c r="C16" s="85">
        <v>3920.77</v>
      </c>
      <c r="D16" s="85">
        <f>G16+H16+I16+K16+M16+P16</f>
        <v>262308717.38</v>
      </c>
      <c r="E16" s="85">
        <f>F16+J16+L16</f>
        <v>201.7</v>
      </c>
      <c r="F16" s="85">
        <v>201.7</v>
      </c>
      <c r="G16" s="85">
        <v>7055400</v>
      </c>
      <c r="H16" s="86">
        <v>0</v>
      </c>
      <c r="I16" s="86">
        <v>0</v>
      </c>
      <c r="J16" s="85">
        <v>0</v>
      </c>
      <c r="K16" s="86">
        <v>0</v>
      </c>
      <c r="L16" s="85">
        <v>0</v>
      </c>
      <c r="M16" s="85">
        <v>0</v>
      </c>
      <c r="N16" s="85">
        <f>C16-E16</f>
        <v>3719.07</v>
      </c>
      <c r="O16" s="85">
        <f>Q16+S16+U16+W16</f>
        <v>4823</v>
      </c>
      <c r="P16" s="85">
        <f>R16+T16+V16+X16+Y16</f>
        <v>255253317.38</v>
      </c>
      <c r="Q16" s="85">
        <v>0</v>
      </c>
      <c r="R16" s="85">
        <v>0</v>
      </c>
      <c r="S16" s="85">
        <v>0</v>
      </c>
      <c r="T16" s="85">
        <v>0</v>
      </c>
      <c r="U16" s="85">
        <v>4823</v>
      </c>
      <c r="V16" s="85">
        <v>255253317.38</v>
      </c>
      <c r="W16" s="85">
        <v>0</v>
      </c>
      <c r="X16" s="85">
        <v>0</v>
      </c>
      <c r="Y16" s="85">
        <v>0</v>
      </c>
      <c r="Z16" s="86">
        <v>0</v>
      </c>
      <c r="AA16" s="86">
        <v>0</v>
      </c>
      <c r="AB16" s="86">
        <v>0</v>
      </c>
      <c r="AC16" s="86">
        <v>0</v>
      </c>
      <c r="AD16" s="107"/>
    </row>
    <row r="17" spans="1:30" customFormat="1" ht="24.75" customHeight="1" x14ac:dyDescent="0.25">
      <c r="A17" s="66">
        <v>3</v>
      </c>
      <c r="B17" s="56" t="s">
        <v>404</v>
      </c>
      <c r="C17" s="85">
        <f t="shared" ref="C17:AC17" si="3">SUM(C18)</f>
        <v>5344.63</v>
      </c>
      <c r="D17" s="85">
        <f t="shared" si="3"/>
        <v>436363330.29000002</v>
      </c>
      <c r="E17" s="85">
        <f t="shared" si="3"/>
        <v>1165.4000000000001</v>
      </c>
      <c r="F17" s="85">
        <f t="shared" si="3"/>
        <v>1165.4000000000001</v>
      </c>
      <c r="G17" s="85">
        <f t="shared" si="3"/>
        <v>82127943.739999995</v>
      </c>
      <c r="H17" s="86">
        <f t="shared" si="3"/>
        <v>0</v>
      </c>
      <c r="I17" s="86">
        <f t="shared" si="3"/>
        <v>0</v>
      </c>
      <c r="J17" s="85">
        <f t="shared" si="3"/>
        <v>0</v>
      </c>
      <c r="K17" s="86">
        <f t="shared" si="3"/>
        <v>0</v>
      </c>
      <c r="L17" s="85">
        <f t="shared" si="3"/>
        <v>0</v>
      </c>
      <c r="M17" s="85">
        <f t="shared" si="3"/>
        <v>0</v>
      </c>
      <c r="N17" s="87">
        <f t="shared" si="3"/>
        <v>4179.2299999999996</v>
      </c>
      <c r="O17" s="87">
        <f t="shared" si="3"/>
        <v>5702</v>
      </c>
      <c r="P17" s="87">
        <f t="shared" si="3"/>
        <v>354235386.55000001</v>
      </c>
      <c r="Q17" s="87">
        <f t="shared" si="3"/>
        <v>0</v>
      </c>
      <c r="R17" s="85">
        <f t="shared" si="3"/>
        <v>0</v>
      </c>
      <c r="S17" s="85">
        <f t="shared" si="3"/>
        <v>1942.6</v>
      </c>
      <c r="T17" s="85">
        <f t="shared" si="3"/>
        <v>110069886.55</v>
      </c>
      <c r="U17" s="85">
        <f t="shared" si="3"/>
        <v>987.7</v>
      </c>
      <c r="V17" s="87">
        <f t="shared" si="3"/>
        <v>64140750</v>
      </c>
      <c r="W17" s="87">
        <f t="shared" si="3"/>
        <v>2771.7</v>
      </c>
      <c r="X17" s="87">
        <f t="shared" si="3"/>
        <v>180024750</v>
      </c>
      <c r="Y17" s="87">
        <f t="shared" si="3"/>
        <v>0</v>
      </c>
      <c r="Z17" s="86">
        <f t="shared" si="3"/>
        <v>0</v>
      </c>
      <c r="AA17" s="86">
        <f t="shared" si="3"/>
        <v>0</v>
      </c>
      <c r="AB17" s="106">
        <f t="shared" si="3"/>
        <v>0</v>
      </c>
      <c r="AC17" s="106">
        <f t="shared" si="3"/>
        <v>0</v>
      </c>
      <c r="AD17" s="107"/>
    </row>
    <row r="18" spans="1:30" customFormat="1" ht="40.5" x14ac:dyDescent="0.25">
      <c r="A18" s="66"/>
      <c r="B18" s="56" t="s">
        <v>553</v>
      </c>
      <c r="C18" s="85">
        <v>5344.63</v>
      </c>
      <c r="D18" s="85">
        <f>G18+H18+I18+K18+M18+P18</f>
        <v>436363330.29000002</v>
      </c>
      <c r="E18" s="85">
        <f>F18+J18+L18</f>
        <v>1165.4000000000001</v>
      </c>
      <c r="F18" s="85">
        <v>1165.4000000000001</v>
      </c>
      <c r="G18" s="85">
        <v>82127943.739999995</v>
      </c>
      <c r="H18" s="86">
        <v>0</v>
      </c>
      <c r="I18" s="86">
        <v>0</v>
      </c>
      <c r="J18" s="85">
        <v>0</v>
      </c>
      <c r="K18" s="86">
        <v>0</v>
      </c>
      <c r="L18" s="85">
        <v>0</v>
      </c>
      <c r="M18" s="85">
        <v>0</v>
      </c>
      <c r="N18" s="85">
        <f>C18-E18</f>
        <v>4179.2299999999996</v>
      </c>
      <c r="O18" s="85">
        <f>Q18+S18+U18+W18</f>
        <v>5702</v>
      </c>
      <c r="P18" s="85">
        <f>R18+T18+V18+X18+Y18</f>
        <v>354235386.55000001</v>
      </c>
      <c r="Q18" s="85">
        <v>0</v>
      </c>
      <c r="R18" s="85">
        <v>0</v>
      </c>
      <c r="S18" s="85">
        <v>1942.6</v>
      </c>
      <c r="T18" s="85">
        <v>110069886.55</v>
      </c>
      <c r="U18" s="85">
        <v>987.7</v>
      </c>
      <c r="V18" s="85">
        <v>64140750</v>
      </c>
      <c r="W18" s="85">
        <v>2771.7</v>
      </c>
      <c r="X18" s="85">
        <v>180024750</v>
      </c>
      <c r="Y18" s="85">
        <v>0</v>
      </c>
      <c r="Z18" s="86">
        <v>0</v>
      </c>
      <c r="AA18" s="86">
        <v>0</v>
      </c>
      <c r="AB18" s="86">
        <v>0</v>
      </c>
      <c r="AC18" s="86">
        <v>0</v>
      </c>
      <c r="AD18" s="107"/>
    </row>
    <row r="19" spans="1:30" customFormat="1" ht="24.75" customHeight="1" x14ac:dyDescent="0.25">
      <c r="A19" s="66">
        <v>4</v>
      </c>
      <c r="B19" s="56" t="s">
        <v>405</v>
      </c>
      <c r="C19" s="85">
        <f t="shared" ref="C19:AC19" si="4">SUM(C20)</f>
        <v>5083</v>
      </c>
      <c r="D19" s="85">
        <f t="shared" si="4"/>
        <v>367139169.25999999</v>
      </c>
      <c r="E19" s="85">
        <f t="shared" si="4"/>
        <v>0</v>
      </c>
      <c r="F19" s="85">
        <f t="shared" si="4"/>
        <v>0</v>
      </c>
      <c r="G19" s="85">
        <f t="shared" si="4"/>
        <v>0</v>
      </c>
      <c r="H19" s="86">
        <f t="shared" si="4"/>
        <v>0</v>
      </c>
      <c r="I19" s="86">
        <f t="shared" si="4"/>
        <v>0</v>
      </c>
      <c r="J19" s="85">
        <f t="shared" si="4"/>
        <v>0</v>
      </c>
      <c r="K19" s="86">
        <f t="shared" si="4"/>
        <v>0</v>
      </c>
      <c r="L19" s="85">
        <f t="shared" si="4"/>
        <v>0</v>
      </c>
      <c r="M19" s="85">
        <f t="shared" si="4"/>
        <v>0</v>
      </c>
      <c r="N19" s="87">
        <f t="shared" si="4"/>
        <v>5083</v>
      </c>
      <c r="O19" s="87">
        <f t="shared" si="4"/>
        <v>5591.3</v>
      </c>
      <c r="P19" s="87">
        <f t="shared" si="4"/>
        <v>367139169.25999999</v>
      </c>
      <c r="Q19" s="87">
        <f t="shared" si="4"/>
        <v>0</v>
      </c>
      <c r="R19" s="85">
        <f t="shared" si="4"/>
        <v>0</v>
      </c>
      <c r="S19" s="85">
        <f t="shared" si="4"/>
        <v>5591.3</v>
      </c>
      <c r="T19" s="85">
        <f t="shared" si="4"/>
        <v>367139169.25999999</v>
      </c>
      <c r="U19" s="85">
        <f t="shared" si="4"/>
        <v>0</v>
      </c>
      <c r="V19" s="87">
        <f t="shared" si="4"/>
        <v>0</v>
      </c>
      <c r="W19" s="87">
        <f t="shared" si="4"/>
        <v>0</v>
      </c>
      <c r="X19" s="87">
        <f t="shared" si="4"/>
        <v>0</v>
      </c>
      <c r="Y19" s="87">
        <f t="shared" si="4"/>
        <v>0</v>
      </c>
      <c r="Z19" s="86">
        <f t="shared" si="4"/>
        <v>0</v>
      </c>
      <c r="AA19" s="86">
        <f t="shared" si="4"/>
        <v>0</v>
      </c>
      <c r="AB19" s="106">
        <f t="shared" si="4"/>
        <v>0</v>
      </c>
      <c r="AC19" s="106">
        <f t="shared" si="4"/>
        <v>0</v>
      </c>
      <c r="AD19" s="107"/>
    </row>
    <row r="20" spans="1:30" customFormat="1" ht="40.5" x14ac:dyDescent="0.25">
      <c r="A20" s="66"/>
      <c r="B20" s="56" t="s">
        <v>553</v>
      </c>
      <c r="C20" s="85">
        <v>5083</v>
      </c>
      <c r="D20" s="85">
        <f>G20+H20+I20+K20+M20+P20</f>
        <v>367139169.25999999</v>
      </c>
      <c r="E20" s="85">
        <f>F20+J20+L20</f>
        <v>0</v>
      </c>
      <c r="F20" s="85">
        <v>0</v>
      </c>
      <c r="G20" s="85">
        <v>0</v>
      </c>
      <c r="H20" s="86">
        <v>0</v>
      </c>
      <c r="I20" s="86">
        <v>0</v>
      </c>
      <c r="J20" s="85">
        <v>0</v>
      </c>
      <c r="K20" s="86">
        <v>0</v>
      </c>
      <c r="L20" s="85">
        <v>0</v>
      </c>
      <c r="M20" s="85">
        <v>0</v>
      </c>
      <c r="N20" s="85">
        <f>C20-E20</f>
        <v>5083</v>
      </c>
      <c r="O20" s="85">
        <f>Q20+S20+U20+W20</f>
        <v>5591.3</v>
      </c>
      <c r="P20" s="85">
        <f>R20+T20+V20+X20+Y20</f>
        <v>367139169.25999999</v>
      </c>
      <c r="Q20" s="85">
        <v>0</v>
      </c>
      <c r="R20" s="85">
        <v>0</v>
      </c>
      <c r="S20" s="85">
        <v>5591.3</v>
      </c>
      <c r="T20" s="85">
        <v>367139169.25999999</v>
      </c>
      <c r="U20" s="85">
        <v>0</v>
      </c>
      <c r="V20" s="85">
        <v>0</v>
      </c>
      <c r="W20" s="85">
        <v>0</v>
      </c>
      <c r="X20" s="85">
        <v>0</v>
      </c>
      <c r="Y20" s="85">
        <v>0</v>
      </c>
      <c r="Z20" s="86">
        <v>0</v>
      </c>
      <c r="AA20" s="86">
        <v>0</v>
      </c>
      <c r="AB20" s="86">
        <v>0</v>
      </c>
      <c r="AC20" s="86">
        <v>0</v>
      </c>
      <c r="AD20" s="107"/>
    </row>
    <row r="21" spans="1:30" customFormat="1" ht="24.75" customHeight="1" x14ac:dyDescent="0.25">
      <c r="A21" s="66">
        <v>5</v>
      </c>
      <c r="B21" s="56" t="s">
        <v>406</v>
      </c>
      <c r="C21" s="85">
        <f t="shared" ref="C21:AC21" si="5">SUM(C22)</f>
        <v>12064.88</v>
      </c>
      <c r="D21" s="85">
        <f t="shared" si="5"/>
        <v>714091411.42999995</v>
      </c>
      <c r="E21" s="85">
        <f t="shared" si="5"/>
        <v>620.4</v>
      </c>
      <c r="F21" s="85">
        <f t="shared" si="5"/>
        <v>620.4</v>
      </c>
      <c r="G21" s="85">
        <f t="shared" si="5"/>
        <v>45289200</v>
      </c>
      <c r="H21" s="86">
        <f t="shared" si="5"/>
        <v>0</v>
      </c>
      <c r="I21" s="86">
        <f t="shared" si="5"/>
        <v>0</v>
      </c>
      <c r="J21" s="85">
        <f t="shared" si="5"/>
        <v>0</v>
      </c>
      <c r="K21" s="86">
        <f t="shared" si="5"/>
        <v>0</v>
      </c>
      <c r="L21" s="85">
        <f t="shared" si="5"/>
        <v>0</v>
      </c>
      <c r="M21" s="85">
        <f t="shared" si="5"/>
        <v>0</v>
      </c>
      <c r="N21" s="87">
        <f t="shared" si="5"/>
        <v>11444.48</v>
      </c>
      <c r="O21" s="87">
        <f t="shared" si="5"/>
        <v>12632.4</v>
      </c>
      <c r="P21" s="87">
        <f t="shared" si="5"/>
        <v>668802211.42999995</v>
      </c>
      <c r="Q21" s="87">
        <f t="shared" si="5"/>
        <v>0</v>
      </c>
      <c r="R21" s="85">
        <f t="shared" si="5"/>
        <v>0</v>
      </c>
      <c r="S21" s="85">
        <f t="shared" si="5"/>
        <v>12632.4</v>
      </c>
      <c r="T21" s="85">
        <f t="shared" si="5"/>
        <v>668802211.42999995</v>
      </c>
      <c r="U21" s="85">
        <f t="shared" si="5"/>
        <v>0</v>
      </c>
      <c r="V21" s="87">
        <f t="shared" si="5"/>
        <v>0</v>
      </c>
      <c r="W21" s="87">
        <f t="shared" si="5"/>
        <v>0</v>
      </c>
      <c r="X21" s="87">
        <f t="shared" si="5"/>
        <v>0</v>
      </c>
      <c r="Y21" s="87">
        <f t="shared" si="5"/>
        <v>0</v>
      </c>
      <c r="Z21" s="86">
        <f t="shared" si="5"/>
        <v>0</v>
      </c>
      <c r="AA21" s="86">
        <f t="shared" si="5"/>
        <v>0</v>
      </c>
      <c r="AB21" s="106">
        <f t="shared" si="5"/>
        <v>0</v>
      </c>
      <c r="AC21" s="106">
        <f t="shared" si="5"/>
        <v>0</v>
      </c>
      <c r="AD21" s="107"/>
    </row>
    <row r="22" spans="1:30" customFormat="1" ht="40.5" x14ac:dyDescent="0.25">
      <c r="A22" s="66"/>
      <c r="B22" s="56" t="s">
        <v>553</v>
      </c>
      <c r="C22" s="85">
        <v>12064.88</v>
      </c>
      <c r="D22" s="85">
        <f>G22+H22+I22+K22+M22+P22</f>
        <v>714091411.42999995</v>
      </c>
      <c r="E22" s="85">
        <f>F22+J22+L22</f>
        <v>620.4</v>
      </c>
      <c r="F22" s="85">
        <v>620.4</v>
      </c>
      <c r="G22" s="85">
        <v>45289200</v>
      </c>
      <c r="H22" s="86">
        <v>0</v>
      </c>
      <c r="I22" s="86">
        <v>0</v>
      </c>
      <c r="J22" s="85">
        <v>0</v>
      </c>
      <c r="K22" s="86">
        <v>0</v>
      </c>
      <c r="L22" s="85">
        <v>0</v>
      </c>
      <c r="M22" s="85">
        <v>0</v>
      </c>
      <c r="N22" s="85">
        <f>C22-E22</f>
        <v>11444.48</v>
      </c>
      <c r="O22" s="85">
        <f>Q22+S22+U22+W22</f>
        <v>12632.4</v>
      </c>
      <c r="P22" s="85">
        <f>R22+T22+V22+X22+Y22</f>
        <v>668802211.42999995</v>
      </c>
      <c r="Q22" s="85">
        <v>0</v>
      </c>
      <c r="R22" s="85">
        <v>0</v>
      </c>
      <c r="S22" s="85">
        <v>12632.4</v>
      </c>
      <c r="T22" s="85">
        <v>668802211.42999995</v>
      </c>
      <c r="U22" s="85">
        <v>0</v>
      </c>
      <c r="V22" s="85">
        <v>0</v>
      </c>
      <c r="W22" s="85">
        <v>0</v>
      </c>
      <c r="X22" s="85">
        <v>0</v>
      </c>
      <c r="Y22" s="85">
        <v>0</v>
      </c>
      <c r="Z22" s="86">
        <v>0</v>
      </c>
      <c r="AA22" s="86">
        <v>0</v>
      </c>
      <c r="AB22" s="86">
        <v>0</v>
      </c>
      <c r="AC22" s="86">
        <v>0</v>
      </c>
      <c r="AD22" s="107"/>
    </row>
  </sheetData>
  <sheetProtection formatCells="0" formatColumns="0" formatRows="0" insertColumns="0" insertRows="0" insertHyperlinks="0" deleteColumns="0" deleteRows="0" sort="0" autoFilter="0" pivotTables="0"/>
  <mergeCells count="27">
    <mergeCell ref="W1:X2"/>
    <mergeCell ref="M6:M8"/>
    <mergeCell ref="Q6:R8"/>
    <mergeCell ref="S6:V6"/>
    <mergeCell ref="W6:X8"/>
    <mergeCell ref="N5:P8"/>
    <mergeCell ref="Q5:Y5"/>
    <mergeCell ref="N4:AC4"/>
    <mergeCell ref="Z6:Z8"/>
    <mergeCell ref="AA6:AA8"/>
    <mergeCell ref="AB6:AB8"/>
    <mergeCell ref="AC6:AC8"/>
    <mergeCell ref="S7:T8"/>
    <mergeCell ref="U7:V8"/>
    <mergeCell ref="A3:AC3"/>
    <mergeCell ref="A4:A10"/>
    <mergeCell ref="B4:B10"/>
    <mergeCell ref="C4:C9"/>
    <mergeCell ref="D4:D9"/>
    <mergeCell ref="E4:M4"/>
    <mergeCell ref="E5:E8"/>
    <mergeCell ref="F5:M5"/>
    <mergeCell ref="Z5:AC5"/>
    <mergeCell ref="F6:I8"/>
    <mergeCell ref="J6:K8"/>
    <mergeCell ref="L6:L8"/>
    <mergeCell ref="Y6:Y8"/>
  </mergeCells>
  <printOptions horizontalCentered="1"/>
  <pageMargins left="0.98425196850393704" right="0.39370078740157483" top="0.39370078740157483" bottom="0.39370078740157483" header="0" footer="0"/>
  <pageSetup paperSize="9" scale="33" firstPageNumber="14" fitToHeight="0" orientation="landscape" useFirstPageNumber="1" r:id="rId1"/>
  <headerFooter scaleWithDoc="0">
    <oddHeader>&amp;C&amp;"Times New Roman,обычный"&amp;K01+004&amp;P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M21"/>
  <sheetViews>
    <sheetView topLeftCell="A5" zoomScale="70" zoomScaleNormal="70" zoomScalePageLayoutView="60" workbookViewId="0">
      <selection activeCell="A20" sqref="A20:XFD20"/>
    </sheetView>
  </sheetViews>
  <sheetFormatPr defaultColWidth="9.140625" defaultRowHeight="18.75" x14ac:dyDescent="0.3"/>
  <cols>
    <col min="1" max="1" width="6" style="30" customWidth="1"/>
    <col min="2" max="2" width="50.7109375" style="31" customWidth="1"/>
    <col min="3" max="3" width="20.7109375" style="30" customWidth="1"/>
    <col min="4" max="4" width="18.7109375" style="30" customWidth="1"/>
    <col min="5" max="5" width="23.5703125" style="30" customWidth="1"/>
    <col min="6" max="6" width="24.85546875" style="30" customWidth="1"/>
    <col min="7" max="7" width="20.7109375" style="30" customWidth="1"/>
    <col min="8" max="8" width="23" style="30" customWidth="1"/>
    <col min="9" max="9" width="23.42578125" style="30" customWidth="1"/>
    <col min="10" max="10" width="24.7109375" style="30" customWidth="1"/>
    <col min="11" max="11" width="22.5703125" style="30" customWidth="1"/>
    <col min="12" max="12" width="20.7109375" style="30" customWidth="1"/>
    <col min="13" max="13" width="23.5703125" style="30" customWidth="1"/>
    <col min="14" max="16384" width="9.140625" style="30"/>
  </cols>
  <sheetData>
    <row r="1" spans="1:13" ht="75" customHeight="1" x14ac:dyDescent="0.5">
      <c r="B1" s="30"/>
      <c r="D1" s="31"/>
      <c r="K1" s="112"/>
      <c r="L1" s="171" t="s">
        <v>552</v>
      </c>
      <c r="M1" s="172"/>
    </row>
    <row r="2" spans="1:13" s="89" customFormat="1" ht="63.75" customHeight="1" x14ac:dyDescent="0.25">
      <c r="D2" s="90"/>
      <c r="J2" s="111"/>
      <c r="K2" s="110"/>
      <c r="L2" s="172"/>
      <c r="M2" s="172"/>
    </row>
    <row r="3" spans="1:13" ht="29.25" customHeight="1" x14ac:dyDescent="0.7">
      <c r="B3" s="30"/>
      <c r="D3" s="31"/>
      <c r="K3" s="88"/>
    </row>
    <row r="4" spans="1:13" customFormat="1" ht="20.25" customHeight="1" x14ac:dyDescent="0.25">
      <c r="A4" s="53"/>
      <c r="B4" s="170" t="s">
        <v>502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13" customFormat="1" ht="15" x14ac:dyDescent="0.25">
      <c r="B5" s="54"/>
    </row>
    <row r="6" spans="1:13" customFormat="1" ht="69" customHeight="1" x14ac:dyDescent="0.25">
      <c r="A6" s="153" t="s">
        <v>2</v>
      </c>
      <c r="B6" s="173" t="s">
        <v>423</v>
      </c>
      <c r="C6" s="173" t="s">
        <v>480</v>
      </c>
      <c r="D6" s="173" t="s">
        <v>407</v>
      </c>
      <c r="E6" s="173"/>
      <c r="F6" s="173"/>
      <c r="G6" s="173" t="s">
        <v>408</v>
      </c>
      <c r="H6" s="173"/>
      <c r="I6" s="173"/>
      <c r="J6" s="173" t="s">
        <v>409</v>
      </c>
      <c r="K6" s="173"/>
      <c r="L6" s="173"/>
      <c r="M6" s="173"/>
    </row>
    <row r="7" spans="1:13" customFormat="1" ht="16.5" customHeight="1" x14ac:dyDescent="0.25">
      <c r="A7" s="154"/>
      <c r="B7" s="173"/>
      <c r="C7" s="173"/>
      <c r="D7" s="161" t="s">
        <v>1</v>
      </c>
      <c r="E7" s="161" t="s">
        <v>410</v>
      </c>
      <c r="F7" s="161"/>
      <c r="G7" s="161" t="s">
        <v>1</v>
      </c>
      <c r="H7" s="161" t="s">
        <v>410</v>
      </c>
      <c r="I7" s="161"/>
      <c r="J7" s="161" t="s">
        <v>481</v>
      </c>
      <c r="K7" s="161" t="s">
        <v>399</v>
      </c>
      <c r="L7" s="161"/>
      <c r="M7" s="161"/>
    </row>
    <row r="8" spans="1:13" customFormat="1" ht="149.25" customHeight="1" x14ac:dyDescent="0.25">
      <c r="A8" s="154"/>
      <c r="B8" s="173"/>
      <c r="C8" s="173"/>
      <c r="D8" s="161"/>
      <c r="E8" s="66" t="s">
        <v>482</v>
      </c>
      <c r="F8" s="66" t="s">
        <v>483</v>
      </c>
      <c r="G8" s="161"/>
      <c r="H8" s="66" t="s">
        <v>484</v>
      </c>
      <c r="I8" s="66" t="s">
        <v>485</v>
      </c>
      <c r="J8" s="161"/>
      <c r="K8" s="66" t="s">
        <v>486</v>
      </c>
      <c r="L8" s="66" t="s">
        <v>487</v>
      </c>
      <c r="M8" s="66" t="s">
        <v>488</v>
      </c>
    </row>
    <row r="9" spans="1:13" customFormat="1" ht="20.25" customHeight="1" x14ac:dyDescent="0.25">
      <c r="A9" s="155"/>
      <c r="B9" s="173"/>
      <c r="C9" s="67" t="s">
        <v>431</v>
      </c>
      <c r="D9" s="67" t="s">
        <v>489</v>
      </c>
      <c r="E9" s="67" t="s">
        <v>489</v>
      </c>
      <c r="F9" s="67" t="s">
        <v>489</v>
      </c>
      <c r="G9" s="67" t="s">
        <v>345</v>
      </c>
      <c r="H9" s="67" t="s">
        <v>345</v>
      </c>
      <c r="I9" s="67" t="s">
        <v>345</v>
      </c>
      <c r="J9" s="67" t="s">
        <v>451</v>
      </c>
      <c r="K9" s="67" t="s">
        <v>451</v>
      </c>
      <c r="L9" s="67" t="s">
        <v>451</v>
      </c>
      <c r="M9" s="67" t="s">
        <v>451</v>
      </c>
    </row>
    <row r="10" spans="1:13" customFormat="1" ht="20.25" customHeight="1" x14ac:dyDescent="0.25">
      <c r="A10" s="67">
        <v>1</v>
      </c>
      <c r="B10" s="66">
        <v>2</v>
      </c>
      <c r="C10" s="67">
        <v>3</v>
      </c>
      <c r="D10" s="67">
        <v>4</v>
      </c>
      <c r="E10" s="67">
        <v>5</v>
      </c>
      <c r="F10" s="67">
        <v>6</v>
      </c>
      <c r="G10" s="67">
        <v>7</v>
      </c>
      <c r="H10" s="67">
        <v>8</v>
      </c>
      <c r="I10" s="67">
        <v>9</v>
      </c>
      <c r="J10" s="67">
        <v>10</v>
      </c>
      <c r="K10" s="67">
        <v>11</v>
      </c>
      <c r="L10" s="67">
        <v>12</v>
      </c>
      <c r="M10" s="67">
        <v>13</v>
      </c>
    </row>
    <row r="11" spans="1:13" customFormat="1" ht="94.5" customHeight="1" x14ac:dyDescent="0.25">
      <c r="A11" s="55"/>
      <c r="B11" s="56" t="s">
        <v>555</v>
      </c>
      <c r="C11" s="57">
        <f t="shared" ref="C11:M11" si="0">SUM(C12,C14,C16,C18,C20)</f>
        <v>1876</v>
      </c>
      <c r="D11" s="57">
        <f t="shared" si="0"/>
        <v>737</v>
      </c>
      <c r="E11" s="57">
        <f t="shared" si="0"/>
        <v>552</v>
      </c>
      <c r="F11" s="57">
        <f t="shared" si="0"/>
        <v>185</v>
      </c>
      <c r="G11" s="58">
        <f t="shared" si="0"/>
        <v>28547.279999999999</v>
      </c>
      <c r="H11" s="58">
        <f t="shared" si="0"/>
        <v>21406.18</v>
      </c>
      <c r="I11" s="58">
        <f t="shared" si="0"/>
        <v>7141.1</v>
      </c>
      <c r="J11" s="58">
        <f t="shared" si="0"/>
        <v>1939833728.3599999</v>
      </c>
      <c r="K11" s="58">
        <f t="shared" si="0"/>
        <v>1370777695.8</v>
      </c>
      <c r="L11" s="58">
        <f t="shared" si="0"/>
        <v>116369353.31999999</v>
      </c>
      <c r="M11" s="58">
        <f t="shared" si="0"/>
        <v>452686679.23999995</v>
      </c>
    </row>
    <row r="12" spans="1:13" customFormat="1" ht="20.25" x14ac:dyDescent="0.25">
      <c r="A12" s="55">
        <v>1</v>
      </c>
      <c r="B12" s="56" t="s">
        <v>402</v>
      </c>
      <c r="C12" s="57">
        <f t="shared" ref="C12:M12" si="1">SUM(C13)</f>
        <v>160</v>
      </c>
      <c r="D12" s="57">
        <f t="shared" si="1"/>
        <v>52</v>
      </c>
      <c r="E12" s="57">
        <f t="shared" si="1"/>
        <v>38</v>
      </c>
      <c r="F12" s="57">
        <f t="shared" si="1"/>
        <v>14</v>
      </c>
      <c r="G12" s="58">
        <f t="shared" si="1"/>
        <v>2134</v>
      </c>
      <c r="H12" s="58">
        <f t="shared" si="1"/>
        <v>1538</v>
      </c>
      <c r="I12" s="58">
        <f t="shared" si="1"/>
        <v>596</v>
      </c>
      <c r="J12" s="58">
        <f t="shared" si="1"/>
        <v>159931100</v>
      </c>
      <c r="K12" s="58">
        <f t="shared" si="1"/>
        <v>69413790.930000007</v>
      </c>
      <c r="L12" s="58">
        <f t="shared" si="1"/>
        <v>2146818.2799999998</v>
      </c>
      <c r="M12" s="58">
        <f t="shared" si="1"/>
        <v>88370490.790000007</v>
      </c>
    </row>
    <row r="13" spans="1:13" customFormat="1" ht="40.5" x14ac:dyDescent="0.25">
      <c r="A13" s="55"/>
      <c r="B13" s="56" t="s">
        <v>553</v>
      </c>
      <c r="C13" s="57">
        <v>160</v>
      </c>
      <c r="D13" s="57">
        <f>E13+F13</f>
        <v>52</v>
      </c>
      <c r="E13" s="57">
        <v>38</v>
      </c>
      <c r="F13" s="57">
        <v>14</v>
      </c>
      <c r="G13" s="58">
        <f>H13+I13</f>
        <v>2134</v>
      </c>
      <c r="H13" s="58">
        <v>1538</v>
      </c>
      <c r="I13" s="58">
        <v>596</v>
      </c>
      <c r="J13" s="58">
        <f>K13+L13+M13</f>
        <v>159931100</v>
      </c>
      <c r="K13" s="58">
        <v>69413790.930000007</v>
      </c>
      <c r="L13" s="58">
        <v>2146818.2799999998</v>
      </c>
      <c r="M13" s="58">
        <v>88370490.790000007</v>
      </c>
    </row>
    <row r="14" spans="1:13" customFormat="1" ht="20.25" x14ac:dyDescent="0.25">
      <c r="A14" s="55">
        <v>2</v>
      </c>
      <c r="B14" s="56" t="s">
        <v>403</v>
      </c>
      <c r="C14" s="57">
        <f t="shared" ref="C14:M14" si="2">SUM(C15)</f>
        <v>271</v>
      </c>
      <c r="D14" s="57">
        <f t="shared" si="2"/>
        <v>101</v>
      </c>
      <c r="E14" s="57">
        <f t="shared" si="2"/>
        <v>80</v>
      </c>
      <c r="F14" s="57">
        <f t="shared" si="2"/>
        <v>21</v>
      </c>
      <c r="G14" s="58">
        <f t="shared" si="2"/>
        <v>3920.77</v>
      </c>
      <c r="H14" s="58">
        <f t="shared" si="2"/>
        <v>3123.17</v>
      </c>
      <c r="I14" s="58">
        <f t="shared" si="2"/>
        <v>797.6</v>
      </c>
      <c r="J14" s="58">
        <f t="shared" si="2"/>
        <v>262308717.38</v>
      </c>
      <c r="K14" s="58">
        <f t="shared" si="2"/>
        <v>162599874.97999999</v>
      </c>
      <c r="L14" s="58">
        <f t="shared" si="2"/>
        <v>5055024.5599999996</v>
      </c>
      <c r="M14" s="58">
        <f t="shared" si="2"/>
        <v>94653817.840000004</v>
      </c>
    </row>
    <row r="15" spans="1:13" customFormat="1" ht="40.5" x14ac:dyDescent="0.25">
      <c r="A15" s="55"/>
      <c r="B15" s="56" t="s">
        <v>553</v>
      </c>
      <c r="C15" s="57">
        <v>271</v>
      </c>
      <c r="D15" s="57">
        <f>E15+F15</f>
        <v>101</v>
      </c>
      <c r="E15" s="57">
        <v>80</v>
      </c>
      <c r="F15" s="57">
        <v>21</v>
      </c>
      <c r="G15" s="58">
        <f>H15+I15</f>
        <v>3920.77</v>
      </c>
      <c r="H15" s="58">
        <v>3123.17</v>
      </c>
      <c r="I15" s="58">
        <v>797.6</v>
      </c>
      <c r="J15" s="58">
        <f>K15+L15+M15</f>
        <v>262308717.38</v>
      </c>
      <c r="K15" s="58">
        <v>162599874.97999999</v>
      </c>
      <c r="L15" s="58">
        <v>5055024.5599999996</v>
      </c>
      <c r="M15" s="58">
        <v>94653817.840000004</v>
      </c>
    </row>
    <row r="16" spans="1:13" customFormat="1" ht="20.25" x14ac:dyDescent="0.25">
      <c r="A16" s="55">
        <v>3</v>
      </c>
      <c r="B16" s="56" t="s">
        <v>404</v>
      </c>
      <c r="C16" s="57">
        <f t="shared" ref="C16:M16" si="3">SUM(C17)</f>
        <v>315</v>
      </c>
      <c r="D16" s="57">
        <f t="shared" si="3"/>
        <v>140</v>
      </c>
      <c r="E16" s="57">
        <f t="shared" si="3"/>
        <v>118</v>
      </c>
      <c r="F16" s="57">
        <f t="shared" si="3"/>
        <v>22</v>
      </c>
      <c r="G16" s="58">
        <f t="shared" si="3"/>
        <v>5344.6299999999992</v>
      </c>
      <c r="H16" s="58">
        <f t="shared" si="3"/>
        <v>4509.8599999999997</v>
      </c>
      <c r="I16" s="58">
        <f t="shared" si="3"/>
        <v>834.77</v>
      </c>
      <c r="J16" s="58">
        <f t="shared" si="3"/>
        <v>436363330.28999996</v>
      </c>
      <c r="K16" s="58">
        <f t="shared" si="3"/>
        <v>232773991.16999999</v>
      </c>
      <c r="L16" s="58">
        <f t="shared" si="3"/>
        <v>46858720.210000001</v>
      </c>
      <c r="M16" s="58">
        <f t="shared" si="3"/>
        <v>156730618.91</v>
      </c>
    </row>
    <row r="17" spans="1:13" customFormat="1" ht="40.5" x14ac:dyDescent="0.25">
      <c r="A17" s="55"/>
      <c r="B17" s="56" t="s">
        <v>553</v>
      </c>
      <c r="C17" s="57">
        <v>315</v>
      </c>
      <c r="D17" s="57">
        <f>E17+F17</f>
        <v>140</v>
      </c>
      <c r="E17" s="57">
        <v>118</v>
      </c>
      <c r="F17" s="57">
        <v>22</v>
      </c>
      <c r="G17" s="58">
        <f>H17+I17</f>
        <v>5344.6299999999992</v>
      </c>
      <c r="H17" s="58">
        <v>4509.8599999999997</v>
      </c>
      <c r="I17" s="58">
        <v>834.77</v>
      </c>
      <c r="J17" s="58">
        <f>K17+L17+M17</f>
        <v>436363330.28999996</v>
      </c>
      <c r="K17" s="58">
        <v>232773991.16999999</v>
      </c>
      <c r="L17" s="58">
        <v>46858720.210000001</v>
      </c>
      <c r="M17" s="58">
        <v>156730618.91</v>
      </c>
    </row>
    <row r="18" spans="1:13" customFormat="1" ht="20.25" x14ac:dyDescent="0.25">
      <c r="A18" s="55">
        <v>4</v>
      </c>
      <c r="B18" s="56" t="s">
        <v>405</v>
      </c>
      <c r="C18" s="57">
        <f t="shared" ref="C18:M18" si="4">SUM(C19)</f>
        <v>386</v>
      </c>
      <c r="D18" s="57">
        <f t="shared" si="4"/>
        <v>129</v>
      </c>
      <c r="E18" s="57">
        <f t="shared" si="4"/>
        <v>91</v>
      </c>
      <c r="F18" s="57">
        <f t="shared" si="4"/>
        <v>38</v>
      </c>
      <c r="G18" s="58">
        <f t="shared" si="4"/>
        <v>5083</v>
      </c>
      <c r="H18" s="58">
        <f t="shared" si="4"/>
        <v>3687.75</v>
      </c>
      <c r="I18" s="58">
        <f t="shared" si="4"/>
        <v>1395.25</v>
      </c>
      <c r="J18" s="58">
        <f t="shared" si="4"/>
        <v>367139169.25999999</v>
      </c>
      <c r="K18" s="58">
        <f t="shared" si="4"/>
        <v>232730226.50999999</v>
      </c>
      <c r="L18" s="58">
        <f t="shared" si="4"/>
        <v>41484674.670000002</v>
      </c>
      <c r="M18" s="58">
        <f t="shared" si="4"/>
        <v>92924268.079999998</v>
      </c>
    </row>
    <row r="19" spans="1:13" customFormat="1" ht="40.5" x14ac:dyDescent="0.25">
      <c r="A19" s="55"/>
      <c r="B19" s="56" t="s">
        <v>553</v>
      </c>
      <c r="C19" s="57">
        <v>386</v>
      </c>
      <c r="D19" s="57">
        <f>E19+F19</f>
        <v>129</v>
      </c>
      <c r="E19" s="57">
        <v>91</v>
      </c>
      <c r="F19" s="57">
        <v>38</v>
      </c>
      <c r="G19" s="58">
        <f>H19+I19</f>
        <v>5083</v>
      </c>
      <c r="H19" s="58">
        <v>3687.75</v>
      </c>
      <c r="I19" s="58">
        <v>1395.25</v>
      </c>
      <c r="J19" s="58">
        <f>K19+L19+M19</f>
        <v>367139169.25999999</v>
      </c>
      <c r="K19" s="58">
        <v>232730226.50999999</v>
      </c>
      <c r="L19" s="58">
        <v>41484674.670000002</v>
      </c>
      <c r="M19" s="58">
        <v>92924268.079999998</v>
      </c>
    </row>
    <row r="20" spans="1:13" customFormat="1" ht="20.25" x14ac:dyDescent="0.25">
      <c r="A20" s="55">
        <v>5</v>
      </c>
      <c r="B20" s="56" t="s">
        <v>406</v>
      </c>
      <c r="C20" s="57">
        <f t="shared" ref="C20:M20" si="5">SUM(C21)</f>
        <v>744</v>
      </c>
      <c r="D20" s="57">
        <f t="shared" si="5"/>
        <v>315</v>
      </c>
      <c r="E20" s="57">
        <f t="shared" si="5"/>
        <v>225</v>
      </c>
      <c r="F20" s="57">
        <f t="shared" si="5"/>
        <v>90</v>
      </c>
      <c r="G20" s="58">
        <f t="shared" si="5"/>
        <v>12064.88</v>
      </c>
      <c r="H20" s="58">
        <f t="shared" si="5"/>
        <v>8547.4</v>
      </c>
      <c r="I20" s="58">
        <f t="shared" si="5"/>
        <v>3517.48</v>
      </c>
      <c r="J20" s="58">
        <f t="shared" si="5"/>
        <v>714091411.43000007</v>
      </c>
      <c r="K20" s="58">
        <f t="shared" si="5"/>
        <v>673259812.21000004</v>
      </c>
      <c r="L20" s="58">
        <f t="shared" si="5"/>
        <v>20824115.600000001</v>
      </c>
      <c r="M20" s="58">
        <f t="shared" si="5"/>
        <v>20007483.620000001</v>
      </c>
    </row>
    <row r="21" spans="1:13" customFormat="1" ht="40.5" x14ac:dyDescent="0.25">
      <c r="A21" s="55"/>
      <c r="B21" s="56" t="s">
        <v>553</v>
      </c>
      <c r="C21" s="57">
        <v>744</v>
      </c>
      <c r="D21" s="57">
        <f>E21+F21</f>
        <v>315</v>
      </c>
      <c r="E21" s="57">
        <v>225</v>
      </c>
      <c r="F21" s="57">
        <v>90</v>
      </c>
      <c r="G21" s="58">
        <f>H21+I21</f>
        <v>12064.88</v>
      </c>
      <c r="H21" s="58">
        <v>8547.4</v>
      </c>
      <c r="I21" s="58">
        <v>3517.48</v>
      </c>
      <c r="J21" s="58">
        <f>K21+L21+M21</f>
        <v>714091411.43000007</v>
      </c>
      <c r="K21" s="58">
        <v>673259812.21000004</v>
      </c>
      <c r="L21" s="58">
        <v>20824115.600000001</v>
      </c>
      <c r="M21" s="58">
        <v>20007483.620000001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B4:M4"/>
    <mergeCell ref="L1:M2"/>
    <mergeCell ref="A6:A9"/>
    <mergeCell ref="B6:B9"/>
    <mergeCell ref="C6:C8"/>
    <mergeCell ref="D6:F6"/>
    <mergeCell ref="G6:I6"/>
    <mergeCell ref="J6:M6"/>
    <mergeCell ref="D7:D8"/>
    <mergeCell ref="E7:F7"/>
    <mergeCell ref="K7:M7"/>
    <mergeCell ref="G7:G8"/>
    <mergeCell ref="H7:I7"/>
    <mergeCell ref="J7:J8"/>
  </mergeCells>
  <printOptions horizontalCentered="1"/>
  <pageMargins left="0.98425196850393704" right="0.39370078740157483" top="0.39370078740157483" bottom="0.39370078740157483" header="0" footer="0"/>
  <pageSetup paperSize="9" scale="43" firstPageNumber="15" fitToHeight="0" orientation="landscape" useFirstPageNumber="1" r:id="rId1"/>
  <headerFooter scaleWithDoc="0">
    <oddHeader>&amp;C&amp;"Times New Roman,обычный"&amp;K01+004&amp;P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R25"/>
  <sheetViews>
    <sheetView zoomScale="50" zoomScaleNormal="50" workbookViewId="0">
      <selection activeCell="D14" sqref="D14"/>
    </sheetView>
  </sheetViews>
  <sheetFormatPr defaultColWidth="9.140625" defaultRowHeight="18.75" x14ac:dyDescent="0.3"/>
  <cols>
    <col min="1" max="1" width="6.42578125" style="28" customWidth="1"/>
    <col min="2" max="2" width="74.7109375" style="32" customWidth="1"/>
    <col min="3" max="16" width="20.7109375" style="28" customWidth="1"/>
    <col min="17" max="17" width="17" style="28" customWidth="1"/>
    <col min="18" max="18" width="24.7109375" style="28" customWidth="1"/>
    <col min="19" max="16384" width="9.140625" style="28"/>
  </cols>
  <sheetData>
    <row r="1" spans="1:18" s="1" customFormat="1" ht="23.25" x14ac:dyDescent="0.3">
      <c r="F1" s="20"/>
      <c r="J1" s="174"/>
      <c r="K1" s="175"/>
      <c r="L1" s="175"/>
      <c r="M1" s="175"/>
      <c r="N1" s="175"/>
      <c r="P1" s="177" t="s">
        <v>554</v>
      </c>
      <c r="Q1" s="178"/>
      <c r="R1" s="178"/>
    </row>
    <row r="2" spans="1:18" s="1" customFormat="1" ht="135.75" customHeight="1" x14ac:dyDescent="0.3">
      <c r="F2" s="20"/>
      <c r="J2" s="33"/>
      <c r="K2" s="34"/>
      <c r="L2" s="34"/>
      <c r="M2" s="34"/>
      <c r="N2" s="34"/>
      <c r="P2" s="179"/>
      <c r="Q2" s="179"/>
      <c r="R2" s="179"/>
    </row>
    <row r="3" spans="1:18" s="1" customFormat="1" ht="33" x14ac:dyDescent="0.3">
      <c r="F3" s="20"/>
      <c r="J3" s="33"/>
      <c r="K3" s="34"/>
      <c r="L3" s="34"/>
      <c r="M3" s="34"/>
      <c r="N3" s="34"/>
      <c r="P3" s="103"/>
      <c r="Q3" s="103"/>
      <c r="R3" s="103"/>
    </row>
    <row r="4" spans="1:18" s="1" customFormat="1" ht="33" x14ac:dyDescent="0.3">
      <c r="F4" s="20"/>
      <c r="J4" s="33"/>
      <c r="K4" s="34"/>
      <c r="L4" s="34"/>
      <c r="M4" s="34"/>
      <c r="N4" s="34"/>
      <c r="P4" s="103"/>
      <c r="Q4" s="103"/>
      <c r="R4" s="103"/>
    </row>
    <row r="5" spans="1:18" s="1" customFormat="1" ht="33" x14ac:dyDescent="0.3">
      <c r="F5" s="20"/>
      <c r="J5" s="33"/>
      <c r="K5" s="34"/>
      <c r="L5" s="34"/>
      <c r="M5" s="34"/>
      <c r="N5" s="34"/>
      <c r="P5" s="103"/>
      <c r="Q5" s="103"/>
      <c r="R5" s="103"/>
    </row>
    <row r="6" spans="1:18" customFormat="1" ht="20.25" customHeight="1" x14ac:dyDescent="0.25">
      <c r="A6" s="53"/>
      <c r="B6" s="170" t="s">
        <v>503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59"/>
    </row>
    <row r="7" spans="1:18" customFormat="1" ht="15" x14ac:dyDescent="0.25">
      <c r="B7" s="54"/>
    </row>
    <row r="8" spans="1:18" customFormat="1" ht="20.25" customHeight="1" x14ac:dyDescent="0.25">
      <c r="A8" s="153" t="s">
        <v>2</v>
      </c>
      <c r="B8" s="176" t="s">
        <v>423</v>
      </c>
      <c r="C8" s="173" t="s">
        <v>430</v>
      </c>
      <c r="D8" s="173"/>
      <c r="E8" s="173"/>
      <c r="F8" s="173"/>
      <c r="G8" s="173"/>
      <c r="H8" s="173"/>
      <c r="I8" s="173"/>
      <c r="J8" s="173"/>
      <c r="K8" s="173" t="s">
        <v>432</v>
      </c>
      <c r="L8" s="173"/>
      <c r="M8" s="173"/>
      <c r="N8" s="173"/>
      <c r="O8" s="173"/>
      <c r="P8" s="173"/>
      <c r="Q8" s="173"/>
      <c r="R8" s="173"/>
    </row>
    <row r="9" spans="1:18" customFormat="1" ht="20.25" customHeight="1" x14ac:dyDescent="0.25">
      <c r="A9" s="154"/>
      <c r="B9" s="176"/>
      <c r="C9" s="66" t="s">
        <v>5</v>
      </c>
      <c r="D9" s="66" t="s">
        <v>9</v>
      </c>
      <c r="E9" s="66" t="s">
        <v>10</v>
      </c>
      <c r="F9" s="66" t="s">
        <v>12</v>
      </c>
      <c r="G9" s="66" t="s">
        <v>13</v>
      </c>
      <c r="H9" s="66" t="s">
        <v>14</v>
      </c>
      <c r="I9" s="66" t="s">
        <v>411</v>
      </c>
      <c r="J9" s="66" t="s">
        <v>1</v>
      </c>
      <c r="K9" s="66" t="s">
        <v>5</v>
      </c>
      <c r="L9" s="66" t="s">
        <v>9</v>
      </c>
      <c r="M9" s="66" t="s">
        <v>10</v>
      </c>
      <c r="N9" s="66" t="s">
        <v>12</v>
      </c>
      <c r="O9" s="66" t="s">
        <v>13</v>
      </c>
      <c r="P9" s="66" t="s">
        <v>14</v>
      </c>
      <c r="Q9" s="66" t="s">
        <v>411</v>
      </c>
      <c r="R9" s="66" t="s">
        <v>1</v>
      </c>
    </row>
    <row r="10" spans="1:18" customFormat="1" ht="20.25" customHeight="1" x14ac:dyDescent="0.25">
      <c r="A10" s="155"/>
      <c r="B10" s="176"/>
      <c r="C10" s="67" t="s">
        <v>345</v>
      </c>
      <c r="D10" s="67" t="s">
        <v>345</v>
      </c>
      <c r="E10" s="67" t="s">
        <v>345</v>
      </c>
      <c r="F10" s="66" t="s">
        <v>345</v>
      </c>
      <c r="G10" s="66" t="s">
        <v>345</v>
      </c>
      <c r="H10" s="66" t="s">
        <v>345</v>
      </c>
      <c r="I10" s="66" t="s">
        <v>345</v>
      </c>
      <c r="J10" s="66" t="s">
        <v>345</v>
      </c>
      <c r="K10" s="67" t="s">
        <v>452</v>
      </c>
      <c r="L10" s="67" t="s">
        <v>452</v>
      </c>
      <c r="M10" s="67" t="s">
        <v>452</v>
      </c>
      <c r="N10" s="67" t="s">
        <v>452</v>
      </c>
      <c r="O10" s="67" t="s">
        <v>452</v>
      </c>
      <c r="P10" s="66" t="s">
        <v>452</v>
      </c>
      <c r="Q10" s="66" t="s">
        <v>452</v>
      </c>
      <c r="R10" s="66" t="s">
        <v>452</v>
      </c>
    </row>
    <row r="11" spans="1:18" customFormat="1" ht="20.25" customHeight="1" x14ac:dyDescent="0.25">
      <c r="A11" s="66">
        <v>1</v>
      </c>
      <c r="B11" s="66">
        <v>2</v>
      </c>
      <c r="C11" s="66">
        <v>3</v>
      </c>
      <c r="D11" s="66">
        <v>4</v>
      </c>
      <c r="E11" s="66">
        <v>5</v>
      </c>
      <c r="F11" s="66">
        <v>6</v>
      </c>
      <c r="G11" s="66">
        <v>7</v>
      </c>
      <c r="H11" s="66">
        <v>8</v>
      </c>
      <c r="I11" s="66">
        <v>9</v>
      </c>
      <c r="J11" s="66">
        <v>10</v>
      </c>
      <c r="K11" s="66">
        <v>11</v>
      </c>
      <c r="L11" s="66">
        <v>12</v>
      </c>
      <c r="M11" s="66">
        <v>13</v>
      </c>
      <c r="N11" s="66">
        <v>14</v>
      </c>
      <c r="O11" s="66">
        <v>15</v>
      </c>
      <c r="P11" s="66">
        <v>16</v>
      </c>
      <c r="Q11" s="66">
        <v>17</v>
      </c>
      <c r="R11" s="66">
        <v>18</v>
      </c>
    </row>
    <row r="12" spans="1:18" customFormat="1" ht="47.25" customHeight="1" x14ac:dyDescent="0.25">
      <c r="A12" s="60"/>
      <c r="B12" s="56" t="s">
        <v>456</v>
      </c>
      <c r="C12" s="61">
        <f t="shared" ref="C12:R12" si="0">SUM(C13,C24)</f>
        <v>2750.27</v>
      </c>
      <c r="D12" s="61">
        <f t="shared" si="0"/>
        <v>7058.08</v>
      </c>
      <c r="E12" s="61">
        <f t="shared" si="0"/>
        <v>6029.63</v>
      </c>
      <c r="F12" s="61">
        <f t="shared" si="0"/>
        <v>3677.6</v>
      </c>
      <c r="G12" s="61">
        <f t="shared" si="0"/>
        <v>8319.1999999999989</v>
      </c>
      <c r="H12" s="61">
        <f t="shared" si="0"/>
        <v>6468.08</v>
      </c>
      <c r="I12" s="61">
        <f t="shared" si="0"/>
        <v>0</v>
      </c>
      <c r="J12" s="61">
        <f t="shared" si="0"/>
        <v>34302.86</v>
      </c>
      <c r="K12" s="63">
        <f t="shared" si="0"/>
        <v>203</v>
      </c>
      <c r="L12" s="63">
        <f t="shared" si="0"/>
        <v>467</v>
      </c>
      <c r="M12" s="63">
        <f t="shared" si="0"/>
        <v>415</v>
      </c>
      <c r="N12" s="63">
        <f t="shared" si="0"/>
        <v>257</v>
      </c>
      <c r="O12" s="63">
        <f t="shared" si="0"/>
        <v>493</v>
      </c>
      <c r="P12" s="63">
        <f t="shared" si="0"/>
        <v>441</v>
      </c>
      <c r="Q12" s="63">
        <f t="shared" si="0"/>
        <v>0</v>
      </c>
      <c r="R12" s="63">
        <f t="shared" si="0"/>
        <v>2276</v>
      </c>
    </row>
    <row r="13" spans="1:18" customFormat="1" ht="85.5" customHeight="1" x14ac:dyDescent="0.25">
      <c r="A13" s="65"/>
      <c r="B13" s="56" t="s">
        <v>555</v>
      </c>
      <c r="C13" s="61">
        <f t="shared" ref="C13:R13" si="1">SUM(C14,C16,C18,C20,C22)</f>
        <v>590.4</v>
      </c>
      <c r="D13" s="61">
        <f t="shared" si="1"/>
        <v>5464.37</v>
      </c>
      <c r="E13" s="61">
        <f t="shared" si="1"/>
        <v>4319.93</v>
      </c>
      <c r="F13" s="62">
        <f t="shared" si="1"/>
        <v>3480.7</v>
      </c>
      <c r="G13" s="62">
        <f t="shared" si="1"/>
        <v>8223.7999999999993</v>
      </c>
      <c r="H13" s="62">
        <f t="shared" si="1"/>
        <v>6468.08</v>
      </c>
      <c r="I13" s="62">
        <f t="shared" si="1"/>
        <v>0</v>
      </c>
      <c r="J13" s="62">
        <f t="shared" si="1"/>
        <v>28547.280000000002</v>
      </c>
      <c r="K13" s="63">
        <f t="shared" si="1"/>
        <v>58</v>
      </c>
      <c r="L13" s="63">
        <f t="shared" si="1"/>
        <v>373</v>
      </c>
      <c r="M13" s="63">
        <f t="shared" si="1"/>
        <v>267</v>
      </c>
      <c r="N13" s="63">
        <f t="shared" si="1"/>
        <v>253</v>
      </c>
      <c r="O13" s="63">
        <f t="shared" si="1"/>
        <v>484</v>
      </c>
      <c r="P13" s="64">
        <f t="shared" si="1"/>
        <v>441</v>
      </c>
      <c r="Q13" s="64">
        <f t="shared" si="1"/>
        <v>0</v>
      </c>
      <c r="R13" s="64">
        <f t="shared" si="1"/>
        <v>1876</v>
      </c>
    </row>
    <row r="14" spans="1:18" customFormat="1" ht="18.75" customHeight="1" x14ac:dyDescent="0.25">
      <c r="A14" s="66">
        <v>1</v>
      </c>
      <c r="B14" s="56" t="s">
        <v>412</v>
      </c>
      <c r="C14" s="61">
        <f t="shared" ref="C14:I14" si="2">IF(COUNTIF(C15,"&lt;&gt;x")&gt;0,SUM(C15),"x")</f>
        <v>590.4</v>
      </c>
      <c r="D14" s="61">
        <f t="shared" si="2"/>
        <v>1543.6</v>
      </c>
      <c r="E14" s="61" t="str">
        <f t="shared" si="2"/>
        <v>x</v>
      </c>
      <c r="F14" s="61" t="str">
        <f t="shared" si="2"/>
        <v>x</v>
      </c>
      <c r="G14" s="61" t="str">
        <f t="shared" si="2"/>
        <v>x</v>
      </c>
      <c r="H14" s="61" t="str">
        <f t="shared" si="2"/>
        <v>x</v>
      </c>
      <c r="I14" s="61" t="str">
        <f t="shared" si="2"/>
        <v>x</v>
      </c>
      <c r="J14" s="62">
        <f>SUM(J15)</f>
        <v>2134</v>
      </c>
      <c r="K14" s="63">
        <f t="shared" ref="K14:Q14" si="3">IF(COUNTIF(K15,"&lt;&gt;x")&gt;0,SUM(K15),"x")</f>
        <v>58</v>
      </c>
      <c r="L14" s="63">
        <f t="shared" si="3"/>
        <v>102</v>
      </c>
      <c r="M14" s="63" t="str">
        <f t="shared" si="3"/>
        <v>x</v>
      </c>
      <c r="N14" s="63" t="str">
        <f t="shared" si="3"/>
        <v>x</v>
      </c>
      <c r="O14" s="63" t="str">
        <f t="shared" si="3"/>
        <v>x</v>
      </c>
      <c r="P14" s="63" t="str">
        <f t="shared" si="3"/>
        <v>x</v>
      </c>
      <c r="Q14" s="63" t="str">
        <f t="shared" si="3"/>
        <v>x</v>
      </c>
      <c r="R14" s="64">
        <f>SUM(R15)</f>
        <v>160</v>
      </c>
    </row>
    <row r="15" spans="1:18" customFormat="1" ht="20.25" x14ac:dyDescent="0.25">
      <c r="A15" s="66"/>
      <c r="B15" s="56" t="s">
        <v>553</v>
      </c>
      <c r="C15" s="61">
        <v>590.4</v>
      </c>
      <c r="D15" s="61">
        <v>1543.6</v>
      </c>
      <c r="E15" s="61" t="s">
        <v>457</v>
      </c>
      <c r="F15" s="62" t="s">
        <v>457</v>
      </c>
      <c r="G15" s="62" t="s">
        <v>457</v>
      </c>
      <c r="H15" s="62" t="s">
        <v>457</v>
      </c>
      <c r="I15" s="62" t="s">
        <v>457</v>
      </c>
      <c r="J15" s="62">
        <f>SUM(C15:I15)</f>
        <v>2134</v>
      </c>
      <c r="K15" s="63">
        <v>58</v>
      </c>
      <c r="L15" s="63">
        <v>102</v>
      </c>
      <c r="M15" s="63" t="s">
        <v>457</v>
      </c>
      <c r="N15" s="63" t="s">
        <v>457</v>
      </c>
      <c r="O15" s="63" t="s">
        <v>457</v>
      </c>
      <c r="P15" s="64" t="s">
        <v>457</v>
      </c>
      <c r="Q15" s="64" t="s">
        <v>457</v>
      </c>
      <c r="R15" s="64">
        <f>SUM(K15:Q15)</f>
        <v>160</v>
      </c>
    </row>
    <row r="16" spans="1:18" customFormat="1" ht="18.75" customHeight="1" x14ac:dyDescent="0.25">
      <c r="A16" s="66">
        <v>2</v>
      </c>
      <c r="B16" s="56" t="s">
        <v>413</v>
      </c>
      <c r="C16" s="61" t="str">
        <f t="shared" ref="C16:I16" si="4">IF(COUNTIF(C17,"&lt;&gt;x")&gt;0,SUM(C17),"x")</f>
        <v>x</v>
      </c>
      <c r="D16" s="61">
        <f t="shared" si="4"/>
        <v>3920.77</v>
      </c>
      <c r="E16" s="61">
        <f t="shared" si="4"/>
        <v>0</v>
      </c>
      <c r="F16" s="61" t="str">
        <f t="shared" si="4"/>
        <v>x</v>
      </c>
      <c r="G16" s="61" t="str">
        <f t="shared" si="4"/>
        <v>x</v>
      </c>
      <c r="H16" s="61" t="str">
        <f t="shared" si="4"/>
        <v>x</v>
      </c>
      <c r="I16" s="61" t="str">
        <f t="shared" si="4"/>
        <v>x</v>
      </c>
      <c r="J16" s="62">
        <f>SUM(J17)</f>
        <v>3920.77</v>
      </c>
      <c r="K16" s="63" t="str">
        <f t="shared" ref="K16:Q16" si="5">IF(COUNTIF(K17,"&lt;&gt;x")&gt;0,SUM(K17),"x")</f>
        <v>x</v>
      </c>
      <c r="L16" s="63">
        <f t="shared" si="5"/>
        <v>271</v>
      </c>
      <c r="M16" s="63">
        <f t="shared" si="5"/>
        <v>0</v>
      </c>
      <c r="N16" s="63" t="str">
        <f t="shared" si="5"/>
        <v>x</v>
      </c>
      <c r="O16" s="63" t="str">
        <f t="shared" si="5"/>
        <v>x</v>
      </c>
      <c r="P16" s="63" t="str">
        <f t="shared" si="5"/>
        <v>x</v>
      </c>
      <c r="Q16" s="63" t="str">
        <f t="shared" si="5"/>
        <v>x</v>
      </c>
      <c r="R16" s="64">
        <f>SUM(R17)</f>
        <v>271</v>
      </c>
    </row>
    <row r="17" spans="1:18" customFormat="1" ht="20.25" x14ac:dyDescent="0.25">
      <c r="A17" s="66"/>
      <c r="B17" s="56" t="s">
        <v>553</v>
      </c>
      <c r="C17" s="61" t="s">
        <v>457</v>
      </c>
      <c r="D17" s="61">
        <v>3920.77</v>
      </c>
      <c r="E17" s="61">
        <v>0</v>
      </c>
      <c r="F17" s="62" t="s">
        <v>457</v>
      </c>
      <c r="G17" s="62" t="s">
        <v>457</v>
      </c>
      <c r="H17" s="62" t="s">
        <v>457</v>
      </c>
      <c r="I17" s="62" t="s">
        <v>457</v>
      </c>
      <c r="J17" s="62">
        <f>SUM(C17:I17)</f>
        <v>3920.77</v>
      </c>
      <c r="K17" s="63" t="s">
        <v>457</v>
      </c>
      <c r="L17" s="63">
        <v>271</v>
      </c>
      <c r="M17" s="63">
        <v>0</v>
      </c>
      <c r="N17" s="63" t="s">
        <v>457</v>
      </c>
      <c r="O17" s="63" t="s">
        <v>457</v>
      </c>
      <c r="P17" s="64" t="s">
        <v>457</v>
      </c>
      <c r="Q17" s="64" t="s">
        <v>457</v>
      </c>
      <c r="R17" s="64">
        <f>SUM(K17:Q17)</f>
        <v>271</v>
      </c>
    </row>
    <row r="18" spans="1:18" customFormat="1" ht="18.75" customHeight="1" x14ac:dyDescent="0.25">
      <c r="A18" s="66">
        <v>3</v>
      </c>
      <c r="B18" s="56" t="s">
        <v>414</v>
      </c>
      <c r="C18" s="61" t="str">
        <f t="shared" ref="C18:I18" si="6">IF(COUNTIF(C19,"&lt;&gt;x")&gt;0,SUM(C19),"x")</f>
        <v>x</v>
      </c>
      <c r="D18" s="61" t="str">
        <f t="shared" si="6"/>
        <v>x</v>
      </c>
      <c r="E18" s="61">
        <f t="shared" si="6"/>
        <v>4319.93</v>
      </c>
      <c r="F18" s="61">
        <f t="shared" si="6"/>
        <v>1024.7</v>
      </c>
      <c r="G18" s="61" t="str">
        <f t="shared" si="6"/>
        <v>x</v>
      </c>
      <c r="H18" s="61" t="str">
        <f t="shared" si="6"/>
        <v>x</v>
      </c>
      <c r="I18" s="61" t="str">
        <f t="shared" si="6"/>
        <v>x</v>
      </c>
      <c r="J18" s="62">
        <f>SUM(J19)</f>
        <v>5344.63</v>
      </c>
      <c r="K18" s="63" t="str">
        <f t="shared" ref="K18:Q18" si="7">IF(COUNTIF(K19,"&lt;&gt;x")&gt;0,SUM(K19),"x")</f>
        <v>x</v>
      </c>
      <c r="L18" s="63" t="str">
        <f t="shared" si="7"/>
        <v>x</v>
      </c>
      <c r="M18" s="63">
        <f t="shared" si="7"/>
        <v>267</v>
      </c>
      <c r="N18" s="63">
        <f t="shared" si="7"/>
        <v>48</v>
      </c>
      <c r="O18" s="63" t="str">
        <f t="shared" si="7"/>
        <v>x</v>
      </c>
      <c r="P18" s="63" t="str">
        <f t="shared" si="7"/>
        <v>x</v>
      </c>
      <c r="Q18" s="63" t="str">
        <f t="shared" si="7"/>
        <v>x</v>
      </c>
      <c r="R18" s="64">
        <f>SUM(R19)</f>
        <v>315</v>
      </c>
    </row>
    <row r="19" spans="1:18" customFormat="1" ht="20.25" x14ac:dyDescent="0.25">
      <c r="A19" s="66"/>
      <c r="B19" s="56" t="s">
        <v>553</v>
      </c>
      <c r="C19" s="61" t="s">
        <v>457</v>
      </c>
      <c r="D19" s="61" t="s">
        <v>457</v>
      </c>
      <c r="E19" s="61">
        <v>4319.93</v>
      </c>
      <c r="F19" s="62">
        <v>1024.7</v>
      </c>
      <c r="G19" s="62" t="s">
        <v>457</v>
      </c>
      <c r="H19" s="62" t="s">
        <v>457</v>
      </c>
      <c r="I19" s="62" t="s">
        <v>457</v>
      </c>
      <c r="J19" s="62">
        <f>SUM(C19:I19)</f>
        <v>5344.63</v>
      </c>
      <c r="K19" s="63" t="s">
        <v>457</v>
      </c>
      <c r="L19" s="63" t="s">
        <v>457</v>
      </c>
      <c r="M19" s="63">
        <v>267</v>
      </c>
      <c r="N19" s="63">
        <v>48</v>
      </c>
      <c r="O19" s="63" t="s">
        <v>457</v>
      </c>
      <c r="P19" s="64" t="s">
        <v>457</v>
      </c>
      <c r="Q19" s="64" t="s">
        <v>457</v>
      </c>
      <c r="R19" s="64">
        <f>SUM(K19:Q19)</f>
        <v>315</v>
      </c>
    </row>
    <row r="20" spans="1:18" customFormat="1" ht="18.75" customHeight="1" x14ac:dyDescent="0.25">
      <c r="A20" s="66">
        <v>4</v>
      </c>
      <c r="B20" s="56" t="s">
        <v>415</v>
      </c>
      <c r="C20" s="61" t="str">
        <f t="shared" ref="C20:I20" si="8">IF(COUNTIF(C21,"&lt;&gt;x")&gt;0,SUM(C21),"x")</f>
        <v>x</v>
      </c>
      <c r="D20" s="61" t="str">
        <f t="shared" si="8"/>
        <v>x</v>
      </c>
      <c r="E20" s="61" t="str">
        <f t="shared" si="8"/>
        <v>x</v>
      </c>
      <c r="F20" s="61">
        <f t="shared" si="8"/>
        <v>2456</v>
      </c>
      <c r="G20" s="61">
        <f t="shared" si="8"/>
        <v>2627</v>
      </c>
      <c r="H20" s="61" t="str">
        <f t="shared" si="8"/>
        <v>x</v>
      </c>
      <c r="I20" s="61" t="str">
        <f t="shared" si="8"/>
        <v>x</v>
      </c>
      <c r="J20" s="62">
        <f>SUM(J21)</f>
        <v>5083</v>
      </c>
      <c r="K20" s="63" t="str">
        <f t="shared" ref="K20:Q20" si="9">IF(COUNTIF(K21,"&lt;&gt;x")&gt;0,SUM(K21),"x")</f>
        <v>x</v>
      </c>
      <c r="L20" s="63" t="str">
        <f t="shared" si="9"/>
        <v>x</v>
      </c>
      <c r="M20" s="63" t="str">
        <f t="shared" si="9"/>
        <v>x</v>
      </c>
      <c r="N20" s="63">
        <f t="shared" si="9"/>
        <v>205</v>
      </c>
      <c r="O20" s="63">
        <f t="shared" si="9"/>
        <v>181</v>
      </c>
      <c r="P20" s="63" t="str">
        <f t="shared" si="9"/>
        <v>x</v>
      </c>
      <c r="Q20" s="63" t="str">
        <f t="shared" si="9"/>
        <v>x</v>
      </c>
      <c r="R20" s="64">
        <f>SUM(R21)</f>
        <v>386</v>
      </c>
    </row>
    <row r="21" spans="1:18" customFormat="1" ht="20.25" x14ac:dyDescent="0.25">
      <c r="A21" s="66"/>
      <c r="B21" s="56" t="s">
        <v>553</v>
      </c>
      <c r="C21" s="61" t="s">
        <v>457</v>
      </c>
      <c r="D21" s="61" t="s">
        <v>457</v>
      </c>
      <c r="E21" s="61" t="s">
        <v>457</v>
      </c>
      <c r="F21" s="62">
        <v>2456</v>
      </c>
      <c r="G21" s="62">
        <v>2627</v>
      </c>
      <c r="H21" s="62" t="s">
        <v>457</v>
      </c>
      <c r="I21" s="62" t="s">
        <v>457</v>
      </c>
      <c r="J21" s="62">
        <f>SUM(C21:I21)</f>
        <v>5083</v>
      </c>
      <c r="K21" s="63" t="s">
        <v>457</v>
      </c>
      <c r="L21" s="63" t="s">
        <v>457</v>
      </c>
      <c r="M21" s="63" t="s">
        <v>457</v>
      </c>
      <c r="N21" s="63">
        <v>205</v>
      </c>
      <c r="O21" s="63">
        <v>181</v>
      </c>
      <c r="P21" s="64" t="s">
        <v>457</v>
      </c>
      <c r="Q21" s="64" t="s">
        <v>457</v>
      </c>
      <c r="R21" s="64">
        <f>SUM(K21:Q21)</f>
        <v>386</v>
      </c>
    </row>
    <row r="22" spans="1:18" customFormat="1" ht="18.75" customHeight="1" x14ac:dyDescent="0.25">
      <c r="A22" s="66">
        <v>5</v>
      </c>
      <c r="B22" s="56" t="s">
        <v>416</v>
      </c>
      <c r="C22" s="61" t="str">
        <f t="shared" ref="C22:I22" si="10">IF(COUNTIF(C23,"&lt;&gt;x")&gt;0,SUM(C23),"x")</f>
        <v>x</v>
      </c>
      <c r="D22" s="61" t="str">
        <f t="shared" si="10"/>
        <v>x</v>
      </c>
      <c r="E22" s="61" t="str">
        <f t="shared" si="10"/>
        <v>x</v>
      </c>
      <c r="F22" s="61" t="str">
        <f t="shared" si="10"/>
        <v>x</v>
      </c>
      <c r="G22" s="61">
        <f t="shared" si="10"/>
        <v>5596.8</v>
      </c>
      <c r="H22" s="61">
        <f t="shared" si="10"/>
        <v>6468.08</v>
      </c>
      <c r="I22" s="61" t="str">
        <f t="shared" si="10"/>
        <v>x</v>
      </c>
      <c r="J22" s="62">
        <f>SUM(J23)</f>
        <v>12064.880000000001</v>
      </c>
      <c r="K22" s="63" t="str">
        <f t="shared" ref="K22:Q22" si="11">IF(COUNTIF(K23,"&lt;&gt;x")&gt;0,SUM(K23),"x")</f>
        <v>x</v>
      </c>
      <c r="L22" s="63" t="str">
        <f t="shared" si="11"/>
        <v>x</v>
      </c>
      <c r="M22" s="63" t="str">
        <f t="shared" si="11"/>
        <v>x</v>
      </c>
      <c r="N22" s="63" t="str">
        <f t="shared" si="11"/>
        <v>x</v>
      </c>
      <c r="O22" s="63">
        <f t="shared" si="11"/>
        <v>303</v>
      </c>
      <c r="P22" s="63">
        <f t="shared" si="11"/>
        <v>441</v>
      </c>
      <c r="Q22" s="63" t="str">
        <f t="shared" si="11"/>
        <v>x</v>
      </c>
      <c r="R22" s="64">
        <f>SUM(R23)</f>
        <v>744</v>
      </c>
    </row>
    <row r="23" spans="1:18" customFormat="1" ht="20.25" x14ac:dyDescent="0.25">
      <c r="A23" s="66"/>
      <c r="B23" s="56" t="s">
        <v>553</v>
      </c>
      <c r="C23" s="61" t="s">
        <v>457</v>
      </c>
      <c r="D23" s="61" t="s">
        <v>457</v>
      </c>
      <c r="E23" s="61" t="s">
        <v>457</v>
      </c>
      <c r="F23" s="62" t="s">
        <v>457</v>
      </c>
      <c r="G23" s="62">
        <v>5596.8</v>
      </c>
      <c r="H23" s="62">
        <v>6468.08</v>
      </c>
      <c r="I23" s="62" t="s">
        <v>457</v>
      </c>
      <c r="J23" s="62">
        <f>SUM(C23:I23)</f>
        <v>12064.880000000001</v>
      </c>
      <c r="K23" s="63" t="s">
        <v>457</v>
      </c>
      <c r="L23" s="63" t="s">
        <v>457</v>
      </c>
      <c r="M23" s="63" t="s">
        <v>457</v>
      </c>
      <c r="N23" s="63" t="s">
        <v>457</v>
      </c>
      <c r="O23" s="63">
        <v>303</v>
      </c>
      <c r="P23" s="64">
        <v>441</v>
      </c>
      <c r="Q23" s="64" t="s">
        <v>457</v>
      </c>
      <c r="R23" s="64">
        <f>SUM(K23:Q23)</f>
        <v>744</v>
      </c>
    </row>
    <row r="24" spans="1:18" customFormat="1" ht="93" customHeight="1" x14ac:dyDescent="0.25">
      <c r="A24" s="66">
        <v>6</v>
      </c>
      <c r="B24" s="56" t="s">
        <v>429</v>
      </c>
      <c r="C24" s="61">
        <f t="shared" ref="C24:R24" si="12">SUM(C25)</f>
        <v>2159.87</v>
      </c>
      <c r="D24" s="61">
        <f t="shared" si="12"/>
        <v>1593.71</v>
      </c>
      <c r="E24" s="61">
        <f t="shared" si="12"/>
        <v>1709.7</v>
      </c>
      <c r="F24" s="62">
        <f t="shared" si="12"/>
        <v>196.9</v>
      </c>
      <c r="G24" s="62">
        <f t="shared" si="12"/>
        <v>95.4</v>
      </c>
      <c r="H24" s="62">
        <f t="shared" si="12"/>
        <v>0</v>
      </c>
      <c r="I24" s="62">
        <f t="shared" si="12"/>
        <v>0</v>
      </c>
      <c r="J24" s="62">
        <f t="shared" si="12"/>
        <v>5755.579999999999</v>
      </c>
      <c r="K24" s="63">
        <f t="shared" si="12"/>
        <v>145</v>
      </c>
      <c r="L24" s="63">
        <f t="shared" si="12"/>
        <v>94</v>
      </c>
      <c r="M24" s="63">
        <f t="shared" si="12"/>
        <v>148</v>
      </c>
      <c r="N24" s="63">
        <f t="shared" si="12"/>
        <v>4</v>
      </c>
      <c r="O24" s="63">
        <f t="shared" si="12"/>
        <v>9</v>
      </c>
      <c r="P24" s="64">
        <f t="shared" si="12"/>
        <v>0</v>
      </c>
      <c r="Q24" s="64">
        <f t="shared" si="12"/>
        <v>0</v>
      </c>
      <c r="R24" s="64">
        <f t="shared" si="12"/>
        <v>400</v>
      </c>
    </row>
    <row r="25" spans="1:18" customFormat="1" ht="20.25" x14ac:dyDescent="0.25">
      <c r="A25" s="66"/>
      <c r="B25" s="56" t="s">
        <v>553</v>
      </c>
      <c r="C25" s="61">
        <v>2159.87</v>
      </c>
      <c r="D25" s="61">
        <v>1593.71</v>
      </c>
      <c r="E25" s="61">
        <v>1709.7</v>
      </c>
      <c r="F25" s="62">
        <v>196.9</v>
      </c>
      <c r="G25" s="62">
        <v>95.4</v>
      </c>
      <c r="H25" s="62">
        <v>0</v>
      </c>
      <c r="I25" s="62">
        <v>0</v>
      </c>
      <c r="J25" s="62">
        <f>SUM(C25:I25)</f>
        <v>5755.579999999999</v>
      </c>
      <c r="K25" s="63">
        <v>145</v>
      </c>
      <c r="L25" s="63">
        <v>94</v>
      </c>
      <c r="M25" s="63">
        <v>148</v>
      </c>
      <c r="N25" s="63">
        <v>4</v>
      </c>
      <c r="O25" s="63">
        <v>9</v>
      </c>
      <c r="P25" s="64">
        <v>0</v>
      </c>
      <c r="Q25" s="64">
        <v>0</v>
      </c>
      <c r="R25" s="64">
        <f>SUM(K25:Q25)</f>
        <v>400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J1:N1"/>
    <mergeCell ref="B6:Q6"/>
    <mergeCell ref="A8:A10"/>
    <mergeCell ref="B8:B10"/>
    <mergeCell ref="C8:J8"/>
    <mergeCell ref="K8:R8"/>
    <mergeCell ref="P1:R2"/>
  </mergeCells>
  <printOptions horizontalCentered="1"/>
  <pageMargins left="1.1811023622047245" right="0.39370078740157483" top="0.78740157480314965" bottom="0.78740157480314965" header="0" footer="0"/>
  <pageSetup paperSize="9" scale="31" firstPageNumber="16" orientation="landscape" useFirstPageNumber="1" r:id="rId1"/>
  <headerFooter scaleWithDoc="0">
    <oddHeader>&amp;C&amp;"Times New Roman,обычный"&amp;K01+004&amp;P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4DA9-8D18-4CB9-9922-404DB4FF526E}">
  <sheetPr>
    <tabColor rgb="FF92D050"/>
    <pageSetUpPr fitToPage="1"/>
  </sheetPr>
  <dimension ref="A1:Q11"/>
  <sheetViews>
    <sheetView tabSelected="1" zoomScaleSheetLayoutView="80" workbookViewId="0">
      <selection activeCell="I10" sqref="I10"/>
    </sheetView>
  </sheetViews>
  <sheetFormatPr defaultColWidth="9.140625" defaultRowHeight="18.75" x14ac:dyDescent="0.3"/>
  <cols>
    <col min="1" max="1" width="10.85546875" style="1" customWidth="1"/>
    <col min="2" max="2" width="28.28515625" style="1" customWidth="1"/>
    <col min="3" max="3" width="19.7109375" style="1" customWidth="1"/>
    <col min="4" max="4" width="13.5703125" style="1" customWidth="1"/>
    <col min="5" max="5" width="11.42578125" style="1" hidden="1" customWidth="1"/>
    <col min="6" max="6" width="11.28515625" style="123" hidden="1" customWidth="1"/>
    <col min="7" max="7" width="11.42578125" style="1" customWidth="1"/>
    <col min="8" max="8" width="12.85546875" style="1" hidden="1" customWidth="1"/>
    <col min="9" max="9" width="12.7109375" style="1" customWidth="1"/>
    <col min="10" max="10" width="12.140625" style="1" customWidth="1"/>
    <col min="11" max="12" width="11.5703125" style="1" customWidth="1"/>
    <col min="13" max="13" width="13.7109375" style="1" customWidth="1"/>
    <col min="14" max="14" width="23.7109375" style="1" customWidth="1"/>
    <col min="15" max="15" width="15.140625" style="1" bestFit="1" customWidth="1"/>
    <col min="16" max="16384" width="9.140625" style="1"/>
  </cols>
  <sheetData>
    <row r="1" spans="1:17" ht="51.75" customHeight="1" x14ac:dyDescent="0.3">
      <c r="E1" s="33"/>
      <c r="F1" s="120"/>
      <c r="G1" s="33"/>
      <c r="H1" s="34"/>
      <c r="I1" s="34"/>
      <c r="J1" s="34"/>
      <c r="K1" s="34"/>
      <c r="L1" s="34"/>
      <c r="N1" s="116" t="s">
        <v>556</v>
      </c>
    </row>
    <row r="2" spans="1:17" ht="62.25" customHeight="1" x14ac:dyDescent="0.3">
      <c r="E2"/>
      <c r="F2" s="121"/>
      <c r="G2"/>
      <c r="H2"/>
      <c r="I2"/>
      <c r="J2"/>
      <c r="K2"/>
      <c r="L2"/>
      <c r="M2" s="115"/>
      <c r="N2" s="115"/>
    </row>
    <row r="3" spans="1:17" x14ac:dyDescent="0.3">
      <c r="A3" s="180" t="s">
        <v>433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7" x14ac:dyDescent="0.3">
      <c r="A4" s="51"/>
      <c r="B4" s="52"/>
      <c r="C4" s="52"/>
      <c r="D4" s="52"/>
      <c r="E4" s="52"/>
      <c r="F4" s="122"/>
      <c r="G4" s="52"/>
      <c r="H4" s="52"/>
      <c r="I4" s="52"/>
      <c r="J4" s="52"/>
      <c r="K4" s="52"/>
      <c r="L4" s="52"/>
      <c r="M4" s="52"/>
    </row>
    <row r="5" spans="1:17" s="2" customFormat="1" ht="63" x14ac:dyDescent="0.25">
      <c r="A5" s="49" t="s">
        <v>434</v>
      </c>
      <c r="B5" s="49" t="s">
        <v>435</v>
      </c>
      <c r="C5" s="49" t="s">
        <v>436</v>
      </c>
      <c r="D5" s="49" t="s">
        <v>3</v>
      </c>
      <c r="E5" s="49" t="s">
        <v>5</v>
      </c>
      <c r="F5" s="119" t="s">
        <v>9</v>
      </c>
      <c r="G5" s="49" t="s">
        <v>4</v>
      </c>
      <c r="H5" s="49" t="s">
        <v>10</v>
      </c>
      <c r="I5" s="49" t="s">
        <v>12</v>
      </c>
      <c r="J5" s="49" t="s">
        <v>13</v>
      </c>
      <c r="K5" s="49" t="s">
        <v>14</v>
      </c>
      <c r="L5" s="49" t="s">
        <v>411</v>
      </c>
      <c r="M5" s="49" t="s">
        <v>6</v>
      </c>
      <c r="N5" s="49" t="s">
        <v>437</v>
      </c>
    </row>
    <row r="6" spans="1:17" s="2" customFormat="1" ht="42" customHeight="1" x14ac:dyDescent="0.25">
      <c r="A6" s="49">
        <v>1</v>
      </c>
      <c r="B6" s="182" t="s">
        <v>453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4"/>
    </row>
    <row r="7" spans="1:17" s="2" customFormat="1" ht="81.75" customHeight="1" x14ac:dyDescent="0.25">
      <c r="A7" s="5" t="s">
        <v>7</v>
      </c>
      <c r="B7" s="185" t="s">
        <v>559</v>
      </c>
      <c r="C7" s="186"/>
      <c r="D7" s="49" t="s">
        <v>8</v>
      </c>
      <c r="E7" s="38"/>
      <c r="F7" s="39">
        <f>(E8+F8)/M8*100</f>
        <v>16.286771035076391</v>
      </c>
      <c r="G7" s="38">
        <f>F7</f>
        <v>16.286771035076391</v>
      </c>
      <c r="H7" s="38">
        <f>(E8+G8+H8)/$M$8*100</f>
        <v>27.906982999784809</v>
      </c>
      <c r="I7" s="38">
        <f>(E8+G8+H8+I8)/$M$8*100</f>
        <v>37.269743920809127</v>
      </c>
      <c r="J7" s="38">
        <f>(E8+G8+H8+I8+J8)/$M$8*100</f>
        <v>59.391004949429735</v>
      </c>
      <c r="K7" s="38">
        <f>(E8+G8+H8+I8+J8+K8)/$M$8*100</f>
        <v>79.866795782225083</v>
      </c>
      <c r="L7" s="38">
        <f>(E8+G8+H8+I8+J8+K8+L8)/$M$8*100</f>
        <v>83.424198407574778</v>
      </c>
      <c r="M7" s="38">
        <v>100</v>
      </c>
      <c r="N7" s="49" t="s">
        <v>558</v>
      </c>
      <c r="O7" s="3"/>
      <c r="P7" s="3"/>
      <c r="Q7" s="3"/>
    </row>
    <row r="8" spans="1:17" s="2" customFormat="1" ht="31.5" x14ac:dyDescent="0.25">
      <c r="A8" s="187" t="s">
        <v>443</v>
      </c>
      <c r="B8" s="189" t="s">
        <v>447</v>
      </c>
      <c r="C8" s="48" t="s">
        <v>430</v>
      </c>
      <c r="D8" s="49" t="s">
        <v>345</v>
      </c>
      <c r="E8" s="50">
        <v>590.4</v>
      </c>
      <c r="F8" s="40">
        <v>5464.37</v>
      </c>
      <c r="G8" s="50">
        <f>F8</f>
        <v>5464.37</v>
      </c>
      <c r="H8" s="40">
        <v>4319.93</v>
      </c>
      <c r="I8" s="40">
        <v>3480.7</v>
      </c>
      <c r="J8" s="50">
        <v>8223.7999999999993</v>
      </c>
      <c r="K8" s="50">
        <f>6468.08+1144</f>
        <v>7612.08</v>
      </c>
      <c r="L8" s="50">
        <v>1322.5</v>
      </c>
      <c r="M8" s="50">
        <f>36104.56+1071.44</f>
        <v>37176</v>
      </c>
      <c r="N8" s="191" t="s">
        <v>15</v>
      </c>
      <c r="O8" s="4"/>
      <c r="Q8" s="3"/>
    </row>
    <row r="9" spans="1:17" s="2" customFormat="1" ht="47.25" x14ac:dyDescent="0.25">
      <c r="A9" s="188"/>
      <c r="B9" s="190"/>
      <c r="C9" s="48" t="s">
        <v>432</v>
      </c>
      <c r="D9" s="49" t="s">
        <v>431</v>
      </c>
      <c r="E9" s="41">
        <v>58</v>
      </c>
      <c r="F9" s="42">
        <v>373</v>
      </c>
      <c r="G9" s="42">
        <f>F9</f>
        <v>373</v>
      </c>
      <c r="H9" s="42">
        <v>267</v>
      </c>
      <c r="I9" s="42">
        <v>253</v>
      </c>
      <c r="J9" s="41">
        <v>484</v>
      </c>
      <c r="K9" s="41">
        <f>441+55</f>
        <v>496</v>
      </c>
      <c r="L9" s="41">
        <v>52</v>
      </c>
      <c r="M9" s="41">
        <f>2198+70</f>
        <v>2268</v>
      </c>
      <c r="N9" s="192"/>
      <c r="O9" s="3"/>
      <c r="Q9" s="3"/>
    </row>
    <row r="10" spans="1:17" s="2" customFormat="1" ht="15.75" x14ac:dyDescent="0.25">
      <c r="A10" s="43"/>
      <c r="B10" s="44"/>
      <c r="C10" s="45"/>
      <c r="E10" s="46"/>
      <c r="F10" s="46"/>
      <c r="G10" s="46"/>
      <c r="H10" s="47"/>
      <c r="I10" s="47"/>
      <c r="J10" s="46"/>
      <c r="K10" s="46"/>
      <c r="L10" s="46"/>
      <c r="M10" s="46"/>
      <c r="N10"/>
      <c r="O10" s="3"/>
      <c r="Q10" s="3"/>
    </row>
    <row r="11" spans="1:17" x14ac:dyDescent="0.3">
      <c r="H11" s="124"/>
      <c r="I11" s="124"/>
    </row>
  </sheetData>
  <mergeCells count="6">
    <mergeCell ref="A3:M3"/>
    <mergeCell ref="B6:N6"/>
    <mergeCell ref="B7:C7"/>
    <mergeCell ref="A8:A9"/>
    <mergeCell ref="B8:B9"/>
    <mergeCell ref="N8:N9"/>
  </mergeCells>
  <pageMargins left="1.1811023622047245" right="0.39370078740157483" top="0.78740157480314965" bottom="0.78740157480314965" header="0" footer="0"/>
  <pageSetup paperSize="9" scale="76" firstPageNumber="17" fitToHeight="0" orientation="landscape" useFirstPageNumber="1" r:id="rId1"/>
  <headerFooter scaleWithDoc="0">
    <oddHeader>&amp;C&amp;"Times New Roman,обычный"&amp;K01+004&amp;P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I28"/>
  <sheetViews>
    <sheetView workbookViewId="0">
      <selection activeCell="D1" sqref="D1:D1048576"/>
    </sheetView>
  </sheetViews>
  <sheetFormatPr defaultColWidth="9.140625" defaultRowHeight="15.75" x14ac:dyDescent="0.25"/>
  <cols>
    <col min="1" max="1" width="15" style="91" customWidth="1"/>
    <col min="2" max="2" width="39.42578125" style="92" customWidth="1"/>
    <col min="3" max="3" width="21" style="93" customWidth="1"/>
    <col min="4" max="4" width="13.7109375" style="92" customWidth="1"/>
    <col min="5" max="5" width="13.5703125" style="92" customWidth="1"/>
    <col min="6" max="6" width="17.5703125" style="92" customWidth="1"/>
    <col min="7" max="7" width="9.140625" style="93"/>
    <col min="8" max="8" width="10.140625" style="93" bestFit="1" customWidth="1"/>
    <col min="9" max="16384" width="9.140625" style="93"/>
  </cols>
  <sheetData>
    <row r="1" spans="1:9" x14ac:dyDescent="0.25">
      <c r="E1" s="117"/>
      <c r="F1" s="193" t="s">
        <v>557</v>
      </c>
    </row>
    <row r="2" spans="1:9" x14ac:dyDescent="0.25">
      <c r="D2" s="118"/>
      <c r="E2" s="118"/>
      <c r="F2" s="163"/>
    </row>
    <row r="3" spans="1:9" ht="23.25" x14ac:dyDescent="0.25">
      <c r="D3" s="94"/>
      <c r="E3" s="94"/>
      <c r="F3" s="94"/>
    </row>
    <row r="4" spans="1:9" ht="21" x14ac:dyDescent="0.35">
      <c r="A4" s="212" t="s">
        <v>490</v>
      </c>
      <c r="B4" s="213"/>
      <c r="C4" s="213"/>
      <c r="D4" s="213"/>
      <c r="E4" s="213"/>
      <c r="F4" s="95"/>
      <c r="I4" s="91"/>
    </row>
    <row r="5" spans="1:9" ht="21" x14ac:dyDescent="0.35">
      <c r="A5" s="212" t="s">
        <v>438</v>
      </c>
      <c r="B5" s="213"/>
      <c r="C5" s="213"/>
      <c r="D5" s="213"/>
      <c r="E5" s="213"/>
      <c r="F5" s="95"/>
      <c r="I5" s="91"/>
    </row>
    <row r="6" spans="1:9" x14ac:dyDescent="0.25">
      <c r="A6" s="96"/>
      <c r="B6" s="97"/>
      <c r="C6" s="97"/>
      <c r="D6" s="97"/>
      <c r="E6" s="97"/>
      <c r="F6" s="97"/>
    </row>
    <row r="7" spans="1:9" s="98" customFormat="1" x14ac:dyDescent="0.25">
      <c r="A7" s="214" t="s">
        <v>439</v>
      </c>
      <c r="B7" s="216" t="s">
        <v>440</v>
      </c>
      <c r="C7" s="214" t="s">
        <v>442</v>
      </c>
      <c r="D7" s="217"/>
      <c r="E7" s="217"/>
      <c r="F7" s="217"/>
    </row>
    <row r="8" spans="1:9" s="99" customFormat="1" x14ac:dyDescent="0.25">
      <c r="A8" s="215"/>
      <c r="B8" s="215"/>
      <c r="C8" s="215"/>
      <c r="D8" s="40" t="s">
        <v>13</v>
      </c>
      <c r="E8" s="40" t="s">
        <v>14</v>
      </c>
      <c r="F8" s="40" t="s">
        <v>411</v>
      </c>
    </row>
    <row r="9" spans="1:9" x14ac:dyDescent="0.25">
      <c r="A9" s="206" t="s">
        <v>441</v>
      </c>
      <c r="B9" s="207"/>
      <c r="C9" s="100" t="s">
        <v>1</v>
      </c>
      <c r="D9" s="101">
        <f>SUM(D10:D12)</f>
        <v>110877</v>
      </c>
      <c r="E9" s="101">
        <f t="shared" ref="E9:F9" si="0">SUM(E10:E12)</f>
        <v>85500</v>
      </c>
      <c r="F9" s="101">
        <f t="shared" si="0"/>
        <v>85500</v>
      </c>
    </row>
    <row r="10" spans="1:9" x14ac:dyDescent="0.25">
      <c r="A10" s="208"/>
      <c r="B10" s="209"/>
      <c r="C10" s="100" t="s">
        <v>445</v>
      </c>
      <c r="D10" s="101">
        <f t="shared" ref="D10" si="1">D20</f>
        <v>0</v>
      </c>
      <c r="E10" s="101">
        <f t="shared" ref="E10:E11" si="2">E20</f>
        <v>0</v>
      </c>
      <c r="F10" s="101">
        <f t="shared" ref="F10" si="3">F20</f>
        <v>0</v>
      </c>
    </row>
    <row r="11" spans="1:9" x14ac:dyDescent="0.25">
      <c r="A11" s="208"/>
      <c r="B11" s="209"/>
      <c r="C11" s="100" t="s">
        <v>11</v>
      </c>
      <c r="D11" s="101">
        <f t="shared" ref="D11" si="4">D21</f>
        <v>0</v>
      </c>
      <c r="E11" s="101">
        <f t="shared" si="2"/>
        <v>0</v>
      </c>
      <c r="F11" s="101">
        <f t="shared" ref="F11" si="5">F21</f>
        <v>0</v>
      </c>
    </row>
    <row r="12" spans="1:9" x14ac:dyDescent="0.25">
      <c r="A12" s="208"/>
      <c r="B12" s="209"/>
      <c r="C12" s="100" t="s">
        <v>0</v>
      </c>
      <c r="D12" s="101">
        <f t="shared" ref="D12" si="6">D22</f>
        <v>110877</v>
      </c>
      <c r="E12" s="101">
        <f t="shared" ref="E12" si="7">E22</f>
        <v>85500</v>
      </c>
      <c r="F12" s="101">
        <f t="shared" ref="F12" si="8">F22</f>
        <v>85500</v>
      </c>
    </row>
    <row r="13" spans="1:9" x14ac:dyDescent="0.25">
      <c r="A13" s="210"/>
      <c r="B13" s="211"/>
      <c r="C13" s="100" t="s">
        <v>491</v>
      </c>
      <c r="D13" s="101">
        <v>0</v>
      </c>
      <c r="E13" s="101">
        <v>0</v>
      </c>
      <c r="F13" s="101">
        <v>1</v>
      </c>
    </row>
    <row r="14" spans="1:9" ht="15.75" customHeight="1" x14ac:dyDescent="0.25">
      <c r="A14" s="194" t="s">
        <v>443</v>
      </c>
      <c r="B14" s="194" t="s">
        <v>447</v>
      </c>
      <c r="C14" s="102" t="s">
        <v>1</v>
      </c>
      <c r="D14" s="101">
        <f t="shared" ref="D14" si="9">SUM(D15:D17)</f>
        <v>110877</v>
      </c>
      <c r="E14" s="101">
        <f t="shared" ref="E14" si="10">SUM(E15:E17)</f>
        <v>85500</v>
      </c>
      <c r="F14" s="101">
        <f t="shared" ref="F14" si="11">SUM(F15:F17)</f>
        <v>85500</v>
      </c>
    </row>
    <row r="15" spans="1:9" x14ac:dyDescent="0.25">
      <c r="A15" s="195"/>
      <c r="B15" s="195"/>
      <c r="C15" s="100" t="s">
        <v>445</v>
      </c>
      <c r="D15" s="101">
        <f t="shared" ref="D15" si="12">D25</f>
        <v>0</v>
      </c>
      <c r="E15" s="101">
        <f t="shared" ref="E15" si="13">E25</f>
        <v>0</v>
      </c>
      <c r="F15" s="101">
        <f t="shared" ref="F15" si="14">F25</f>
        <v>0</v>
      </c>
    </row>
    <row r="16" spans="1:9" x14ac:dyDescent="0.25">
      <c r="A16" s="195"/>
      <c r="B16" s="195"/>
      <c r="C16" s="102" t="s">
        <v>11</v>
      </c>
      <c r="D16" s="101">
        <f t="shared" ref="D16" si="15">D26</f>
        <v>0</v>
      </c>
      <c r="E16" s="101">
        <f t="shared" ref="E16" si="16">E26</f>
        <v>0</v>
      </c>
      <c r="F16" s="101">
        <f t="shared" ref="F16" si="17">F26</f>
        <v>0</v>
      </c>
    </row>
    <row r="17" spans="1:6" x14ac:dyDescent="0.25">
      <c r="A17" s="195"/>
      <c r="B17" s="195"/>
      <c r="C17" s="102" t="s">
        <v>0</v>
      </c>
      <c r="D17" s="101">
        <f t="shared" ref="D17" si="18">D27</f>
        <v>110877</v>
      </c>
      <c r="E17" s="101">
        <f t="shared" ref="E17" si="19">E27</f>
        <v>85500</v>
      </c>
      <c r="F17" s="101">
        <f t="shared" ref="F17" si="20">F27</f>
        <v>85500</v>
      </c>
    </row>
    <row r="18" spans="1:6" ht="17.25" customHeight="1" x14ac:dyDescent="0.25">
      <c r="A18" s="196"/>
      <c r="B18" s="196"/>
      <c r="C18" s="100" t="s">
        <v>491</v>
      </c>
      <c r="D18" s="101">
        <v>0</v>
      </c>
      <c r="E18" s="101">
        <v>0</v>
      </c>
      <c r="F18" s="101">
        <v>1</v>
      </c>
    </row>
    <row r="19" spans="1:6" x14ac:dyDescent="0.25">
      <c r="A19" s="197" t="s">
        <v>446</v>
      </c>
      <c r="B19" s="198"/>
      <c r="C19" s="100" t="s">
        <v>1</v>
      </c>
      <c r="D19" s="101">
        <f>SUM(D20:D22)</f>
        <v>110877</v>
      </c>
      <c r="E19" s="101">
        <f t="shared" ref="E19:F19" si="21">SUM(E20:E22)</f>
        <v>85500</v>
      </c>
      <c r="F19" s="101">
        <f t="shared" si="21"/>
        <v>85500</v>
      </c>
    </row>
    <row r="20" spans="1:6" x14ac:dyDescent="0.25">
      <c r="A20" s="199"/>
      <c r="B20" s="200"/>
      <c r="C20" s="100" t="s">
        <v>445</v>
      </c>
      <c r="D20" s="101">
        <f t="shared" ref="D20" si="22">D25</f>
        <v>0</v>
      </c>
      <c r="E20" s="101">
        <f t="shared" ref="E20" si="23">E25</f>
        <v>0</v>
      </c>
      <c r="F20" s="101">
        <f t="shared" ref="F20" si="24">F25</f>
        <v>0</v>
      </c>
    </row>
    <row r="21" spans="1:6" x14ac:dyDescent="0.25">
      <c r="A21" s="199"/>
      <c r="B21" s="200"/>
      <c r="C21" s="100" t="s">
        <v>11</v>
      </c>
      <c r="D21" s="101">
        <f t="shared" ref="D21" si="25">D26</f>
        <v>0</v>
      </c>
      <c r="E21" s="101">
        <f t="shared" ref="E21" si="26">E26</f>
        <v>0</v>
      </c>
      <c r="F21" s="101">
        <f t="shared" ref="F21" si="27">F26</f>
        <v>0</v>
      </c>
    </row>
    <row r="22" spans="1:6" x14ac:dyDescent="0.25">
      <c r="A22" s="199"/>
      <c r="B22" s="200"/>
      <c r="C22" s="100" t="s">
        <v>0</v>
      </c>
      <c r="D22" s="101">
        <f t="shared" ref="D22" si="28">D27</f>
        <v>110877</v>
      </c>
      <c r="E22" s="101">
        <f t="shared" ref="E22" si="29">E27</f>
        <v>85500</v>
      </c>
      <c r="F22" s="101">
        <f t="shared" ref="F22" si="30">F27</f>
        <v>85500</v>
      </c>
    </row>
    <row r="23" spans="1:6" x14ac:dyDescent="0.25">
      <c r="A23" s="201"/>
      <c r="B23" s="202"/>
      <c r="C23" s="100" t="s">
        <v>491</v>
      </c>
      <c r="D23" s="101">
        <v>0</v>
      </c>
      <c r="E23" s="101">
        <v>0</v>
      </c>
      <c r="F23" s="101">
        <v>1</v>
      </c>
    </row>
    <row r="24" spans="1:6" ht="15.75" customHeight="1" x14ac:dyDescent="0.25">
      <c r="A24" s="203" t="s">
        <v>443</v>
      </c>
      <c r="B24" s="203" t="s">
        <v>447</v>
      </c>
      <c r="C24" s="102" t="s">
        <v>1</v>
      </c>
      <c r="D24" s="101">
        <f>SUM(D25:D27)</f>
        <v>110877</v>
      </c>
      <c r="E24" s="101">
        <f t="shared" ref="E24:F24" si="31">SUM(E25:E27)</f>
        <v>85500</v>
      </c>
      <c r="F24" s="101">
        <f t="shared" si="31"/>
        <v>85500</v>
      </c>
    </row>
    <row r="25" spans="1:6" x14ac:dyDescent="0.25">
      <c r="A25" s="204"/>
      <c r="B25" s="204"/>
      <c r="C25" s="100" t="s">
        <v>445</v>
      </c>
      <c r="D25" s="101">
        <v>0</v>
      </c>
      <c r="E25" s="101">
        <v>0</v>
      </c>
      <c r="F25" s="101">
        <v>0</v>
      </c>
    </row>
    <row r="26" spans="1:6" x14ac:dyDescent="0.25">
      <c r="A26" s="204"/>
      <c r="B26" s="204"/>
      <c r="C26" s="102" t="s">
        <v>11</v>
      </c>
      <c r="D26" s="101">
        <v>0</v>
      </c>
      <c r="E26" s="101">
        <v>0</v>
      </c>
      <c r="F26" s="101">
        <v>0</v>
      </c>
    </row>
    <row r="27" spans="1:6" x14ac:dyDescent="0.25">
      <c r="A27" s="204"/>
      <c r="B27" s="204"/>
      <c r="C27" s="102" t="s">
        <v>0</v>
      </c>
      <c r="D27" s="101">
        <v>110877</v>
      </c>
      <c r="E27" s="101">
        <v>85500</v>
      </c>
      <c r="F27" s="101">
        <v>85500</v>
      </c>
    </row>
    <row r="28" spans="1:6" x14ac:dyDescent="0.25">
      <c r="A28" s="205"/>
      <c r="B28" s="205"/>
      <c r="C28" s="100" t="s">
        <v>491</v>
      </c>
      <c r="D28" s="101">
        <v>0</v>
      </c>
      <c r="E28" s="101">
        <v>0</v>
      </c>
      <c r="F28" s="101">
        <v>0</v>
      </c>
    </row>
  </sheetData>
  <mergeCells count="13">
    <mergeCell ref="F1:F2"/>
    <mergeCell ref="A14:A18"/>
    <mergeCell ref="A19:B23"/>
    <mergeCell ref="A24:A28"/>
    <mergeCell ref="B24:B28"/>
    <mergeCell ref="B14:B18"/>
    <mergeCell ref="A9:B13"/>
    <mergeCell ref="A4:E4"/>
    <mergeCell ref="A5:E5"/>
    <mergeCell ref="A7:A8"/>
    <mergeCell ref="B7:B8"/>
    <mergeCell ref="C7:C8"/>
    <mergeCell ref="D7:F7"/>
  </mergeCells>
  <phoneticPr fontId="42" type="noConversion"/>
  <pageMargins left="1.1811023622047245" right="0.39370078740157483" top="0.78740157480314965" bottom="0.78740157480314965" header="0" footer="0"/>
  <pageSetup paperSize="9" firstPageNumber="18" fitToHeight="0" orientation="landscape" cellComments="asDisplayed" useFirstPageNumber="1" r:id="rId1"/>
  <headerFooter scaleWithDoc="0">
    <oddHeader>&amp;C&amp;"Times New Roman,обычный"&amp;K01+004&amp;P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Общие сведения</vt:lpstr>
      <vt:lpstr>Приложение № 1</vt:lpstr>
      <vt:lpstr>Приложение № 2</vt:lpstr>
      <vt:lpstr>Приложение № 3</vt:lpstr>
      <vt:lpstr>Приложение № 4</vt:lpstr>
      <vt:lpstr>Приложение № 5</vt:lpstr>
      <vt:lpstr>Приложение № 6</vt:lpstr>
      <vt:lpstr>'Приложение № 1'!Заголовки_для_печати</vt:lpstr>
      <vt:lpstr>'Приложение № 3'!Заголовки_для_печати</vt:lpstr>
      <vt:lpstr>'Приложение № 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Елена Игоревна</dc:creator>
  <cp:lastModifiedBy>Багмутова Елена Александровна</cp:lastModifiedBy>
  <cp:lastPrinted>2023-01-10T12:55:20Z</cp:lastPrinted>
  <dcterms:created xsi:type="dcterms:W3CDTF">2016-09-08T08:07:52Z</dcterms:created>
  <dcterms:modified xsi:type="dcterms:W3CDTF">2023-01-10T12:55:29Z</dcterms:modified>
</cp:coreProperties>
</file>